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y\Documents\R\mmr_initial_data_cleaning\"/>
    </mc:Choice>
  </mc:AlternateContent>
  <xr:revisionPtr revIDLastSave="0" documentId="13_ncr:1_{9D477459-6AFB-4745-BD46-3F2FAFC1E287}" xr6:coauthVersionLast="47" xr6:coauthVersionMax="47" xr10:uidLastSave="{00000000-0000-0000-0000-000000000000}"/>
  <bookViews>
    <workbookView xWindow="-98" yWindow="-98" windowWidth="20715" windowHeight="13875" activeTab="2" xr2:uid="{B9D72FCE-92F4-41D5-A426-5410FC9CA513}"/>
  </bookViews>
  <sheets>
    <sheet name="Food Sec PIN" sheetId="3" r:id="rId1"/>
    <sheet name="Indicators intersectoral PIN" sheetId="4" r:id="rId2"/>
    <sheet name="Food Sec PiN with IDPs" sheetId="6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6" l="1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P229" i="6"/>
  <c r="P230" i="6"/>
  <c r="P231" i="6"/>
  <c r="P232" i="6"/>
  <c r="P233" i="6"/>
  <c r="P234" i="6"/>
  <c r="P235" i="6"/>
  <c r="P236" i="6"/>
  <c r="P237" i="6"/>
  <c r="P238" i="6"/>
  <c r="P239" i="6"/>
  <c r="P240" i="6"/>
  <c r="P241" i="6"/>
  <c r="P242" i="6"/>
  <c r="P243" i="6"/>
  <c r="P244" i="6"/>
  <c r="P245" i="6"/>
  <c r="P246" i="6"/>
  <c r="P247" i="6"/>
  <c r="P248" i="6"/>
  <c r="P249" i="6"/>
  <c r="P250" i="6"/>
  <c r="P251" i="6"/>
  <c r="P252" i="6"/>
  <c r="P253" i="6"/>
  <c r="P254" i="6"/>
  <c r="P255" i="6"/>
  <c r="P256" i="6"/>
  <c r="P257" i="6"/>
  <c r="P258" i="6"/>
  <c r="P259" i="6"/>
  <c r="P260" i="6"/>
  <c r="P261" i="6"/>
  <c r="P262" i="6"/>
  <c r="P263" i="6"/>
  <c r="P264" i="6"/>
  <c r="P265" i="6"/>
  <c r="P266" i="6"/>
  <c r="P267" i="6"/>
  <c r="P268" i="6"/>
  <c r="P269" i="6"/>
  <c r="P270" i="6"/>
  <c r="P271" i="6"/>
  <c r="P272" i="6"/>
  <c r="P273" i="6"/>
  <c r="P274" i="6"/>
  <c r="P275" i="6"/>
  <c r="P276" i="6"/>
  <c r="P277" i="6"/>
  <c r="P278" i="6"/>
  <c r="P279" i="6"/>
  <c r="P280" i="6"/>
  <c r="P281" i="6"/>
  <c r="P282" i="6"/>
  <c r="P283" i="6"/>
  <c r="P284" i="6"/>
  <c r="P285" i="6"/>
  <c r="P286" i="6"/>
  <c r="P287" i="6"/>
  <c r="P288" i="6"/>
  <c r="P289" i="6"/>
  <c r="P290" i="6"/>
  <c r="P291" i="6"/>
  <c r="P292" i="6"/>
  <c r="P293" i="6"/>
  <c r="P294" i="6"/>
  <c r="P295" i="6"/>
  <c r="P296" i="6"/>
  <c r="P297" i="6"/>
  <c r="P298" i="6"/>
  <c r="P299" i="6"/>
  <c r="P300" i="6"/>
  <c r="P301" i="6"/>
  <c r="P302" i="6"/>
  <c r="P303" i="6"/>
  <c r="P304" i="6"/>
  <c r="P305" i="6"/>
  <c r="P306" i="6"/>
  <c r="P307" i="6"/>
  <c r="P308" i="6"/>
  <c r="P309" i="6"/>
  <c r="P310" i="6"/>
  <c r="P311" i="6"/>
  <c r="P312" i="6"/>
  <c r="P313" i="6"/>
  <c r="P314" i="6"/>
  <c r="P315" i="6"/>
  <c r="P316" i="6"/>
  <c r="P317" i="6"/>
  <c r="P318" i="6"/>
  <c r="P319" i="6"/>
  <c r="P320" i="6"/>
  <c r="P321" i="6"/>
  <c r="P322" i="6"/>
  <c r="P323" i="6"/>
  <c r="P324" i="6"/>
  <c r="P325" i="6"/>
  <c r="P326" i="6"/>
  <c r="P327" i="6"/>
  <c r="P328" i="6"/>
  <c r="P329" i="6"/>
  <c r="P330" i="6"/>
  <c r="P331" i="6"/>
  <c r="P332" i="6"/>
  <c r="P333" i="6"/>
  <c r="P334" i="6"/>
  <c r="P335" i="6"/>
  <c r="P336" i="6"/>
  <c r="P337" i="6"/>
  <c r="P338" i="6"/>
  <c r="P339" i="6"/>
  <c r="P340" i="6"/>
  <c r="P341" i="6"/>
  <c r="P342" i="6"/>
  <c r="P343" i="6"/>
  <c r="P344" i="6"/>
  <c r="P345" i="6"/>
  <c r="P346" i="6"/>
  <c r="P347" i="6"/>
  <c r="P348" i="6"/>
  <c r="P349" i="6"/>
  <c r="P350" i="6"/>
  <c r="P351" i="6"/>
  <c r="P352" i="6"/>
  <c r="P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229" i="6"/>
  <c r="O230" i="6"/>
  <c r="O231" i="6"/>
  <c r="O232" i="6"/>
  <c r="O233" i="6"/>
  <c r="O234" i="6"/>
  <c r="O235" i="6"/>
  <c r="O236" i="6"/>
  <c r="O237" i="6"/>
  <c r="O238" i="6"/>
  <c r="O239" i="6"/>
  <c r="O240" i="6"/>
  <c r="O241" i="6"/>
  <c r="O242" i="6"/>
  <c r="O243" i="6"/>
  <c r="O244" i="6"/>
  <c r="O245" i="6"/>
  <c r="O246" i="6"/>
  <c r="O247" i="6"/>
  <c r="O248" i="6"/>
  <c r="O249" i="6"/>
  <c r="O250" i="6"/>
  <c r="O251" i="6"/>
  <c r="O252" i="6"/>
  <c r="O253" i="6"/>
  <c r="O254" i="6"/>
  <c r="O255" i="6"/>
  <c r="O256" i="6"/>
  <c r="O257" i="6"/>
  <c r="O258" i="6"/>
  <c r="O259" i="6"/>
  <c r="O260" i="6"/>
  <c r="O261" i="6"/>
  <c r="O262" i="6"/>
  <c r="O263" i="6"/>
  <c r="O264" i="6"/>
  <c r="O265" i="6"/>
  <c r="O266" i="6"/>
  <c r="O267" i="6"/>
  <c r="O268" i="6"/>
  <c r="O269" i="6"/>
  <c r="O270" i="6"/>
  <c r="O271" i="6"/>
  <c r="O272" i="6"/>
  <c r="O273" i="6"/>
  <c r="O274" i="6"/>
  <c r="O275" i="6"/>
  <c r="O276" i="6"/>
  <c r="O277" i="6"/>
  <c r="O278" i="6"/>
  <c r="O279" i="6"/>
  <c r="O280" i="6"/>
  <c r="O281" i="6"/>
  <c r="O282" i="6"/>
  <c r="O283" i="6"/>
  <c r="O284" i="6"/>
  <c r="O285" i="6"/>
  <c r="O286" i="6"/>
  <c r="O287" i="6"/>
  <c r="O288" i="6"/>
  <c r="O289" i="6"/>
  <c r="O290" i="6"/>
  <c r="O291" i="6"/>
  <c r="O292" i="6"/>
  <c r="O293" i="6"/>
  <c r="O294" i="6"/>
  <c r="O295" i="6"/>
  <c r="O296" i="6"/>
  <c r="O297" i="6"/>
  <c r="O298" i="6"/>
  <c r="O299" i="6"/>
  <c r="O300" i="6"/>
  <c r="O301" i="6"/>
  <c r="O302" i="6"/>
  <c r="O303" i="6"/>
  <c r="O304" i="6"/>
  <c r="O305" i="6"/>
  <c r="O306" i="6"/>
  <c r="O307" i="6"/>
  <c r="O308" i="6"/>
  <c r="O309" i="6"/>
  <c r="O310" i="6"/>
  <c r="O311" i="6"/>
  <c r="O312" i="6"/>
  <c r="O313" i="6"/>
  <c r="O314" i="6"/>
  <c r="O315" i="6"/>
  <c r="O316" i="6"/>
  <c r="O317" i="6"/>
  <c r="O318" i="6"/>
  <c r="O319" i="6"/>
  <c r="O320" i="6"/>
  <c r="O321" i="6"/>
  <c r="O322" i="6"/>
  <c r="O323" i="6"/>
  <c r="O324" i="6"/>
  <c r="O325" i="6"/>
  <c r="O326" i="6"/>
  <c r="O327" i="6"/>
  <c r="O328" i="6"/>
  <c r="O329" i="6"/>
  <c r="O330" i="6"/>
  <c r="O331" i="6"/>
  <c r="O332" i="6"/>
  <c r="O333" i="6"/>
  <c r="O334" i="6"/>
  <c r="O335" i="6"/>
  <c r="O336" i="6"/>
  <c r="O337" i="6"/>
  <c r="O338" i="6"/>
  <c r="O339" i="6"/>
  <c r="O340" i="6"/>
  <c r="O341" i="6"/>
  <c r="O342" i="6"/>
  <c r="O343" i="6"/>
  <c r="O344" i="6"/>
  <c r="O345" i="6"/>
  <c r="O346" i="6"/>
  <c r="O347" i="6"/>
  <c r="O348" i="6"/>
  <c r="O349" i="6"/>
  <c r="O350" i="6"/>
  <c r="O351" i="6"/>
  <c r="O352" i="6"/>
  <c r="O4" i="6"/>
  <c r="R270" i="6"/>
  <c r="Q270" i="6"/>
  <c r="S270" i="6" s="1"/>
  <c r="K230" i="6"/>
  <c r="M230" i="6" s="1"/>
  <c r="N230" i="6" s="1"/>
  <c r="K168" i="6"/>
  <c r="E349" i="6"/>
  <c r="E348" i="6"/>
  <c r="E347" i="6"/>
  <c r="E346" i="6"/>
  <c r="E345" i="6"/>
  <c r="E344" i="6"/>
  <c r="E343" i="6"/>
  <c r="E342" i="6"/>
  <c r="E340" i="6"/>
  <c r="K340" i="6" s="1"/>
  <c r="E339" i="6"/>
  <c r="K339" i="6" s="1"/>
  <c r="E338" i="6"/>
  <c r="L338" i="6" s="1"/>
  <c r="E337" i="6"/>
  <c r="L337" i="6" s="1"/>
  <c r="E336" i="6"/>
  <c r="E335" i="6"/>
  <c r="L335" i="6" s="1"/>
  <c r="E334" i="6"/>
  <c r="K334" i="6" s="1"/>
  <c r="E333" i="6"/>
  <c r="L333" i="6" s="1"/>
  <c r="E332" i="6"/>
  <c r="K332" i="6" s="1"/>
  <c r="E331" i="6"/>
  <c r="K331" i="6" s="1"/>
  <c r="E330" i="6"/>
  <c r="L330" i="6" s="1"/>
  <c r="E329" i="6"/>
  <c r="L329" i="6" s="1"/>
  <c r="E328" i="6"/>
  <c r="E327" i="6"/>
  <c r="L327" i="6" s="1"/>
  <c r="E326" i="6"/>
  <c r="L326" i="6" s="1"/>
  <c r="E325" i="6"/>
  <c r="L325" i="6" s="1"/>
  <c r="E324" i="6"/>
  <c r="L324" i="6" s="1"/>
  <c r="E323" i="6"/>
  <c r="L323" i="6" s="1"/>
  <c r="E322" i="6"/>
  <c r="L322" i="6" s="1"/>
  <c r="E321" i="6"/>
  <c r="L321" i="6" s="1"/>
  <c r="E320" i="6"/>
  <c r="E318" i="6"/>
  <c r="L318" i="6" s="1"/>
  <c r="E317" i="6"/>
  <c r="K317" i="6" s="1"/>
  <c r="E316" i="6"/>
  <c r="L316" i="6" s="1"/>
  <c r="E315" i="6"/>
  <c r="K315" i="6" s="1"/>
  <c r="E314" i="6"/>
  <c r="K314" i="6" s="1"/>
  <c r="E313" i="6"/>
  <c r="L313" i="6" s="1"/>
  <c r="E312" i="6"/>
  <c r="L312" i="6" s="1"/>
  <c r="E311" i="6"/>
  <c r="E310" i="6"/>
  <c r="L310" i="6" s="1"/>
  <c r="E309" i="6"/>
  <c r="K309" i="6" s="1"/>
  <c r="E307" i="6"/>
  <c r="L307" i="6" s="1"/>
  <c r="E306" i="6"/>
  <c r="K306" i="6" s="1"/>
  <c r="E305" i="6"/>
  <c r="L305" i="6" s="1"/>
  <c r="E304" i="6"/>
  <c r="L304" i="6" s="1"/>
  <c r="E303" i="6"/>
  <c r="L303" i="6" s="1"/>
  <c r="E302" i="6"/>
  <c r="E301" i="6"/>
  <c r="L301" i="6" s="1"/>
  <c r="E300" i="6"/>
  <c r="K300" i="6" s="1"/>
  <c r="E299" i="6"/>
  <c r="L299" i="6" s="1"/>
  <c r="E298" i="6"/>
  <c r="L298" i="6" s="1"/>
  <c r="E297" i="6"/>
  <c r="L297" i="6" s="1"/>
  <c r="E296" i="6"/>
  <c r="L296" i="6" s="1"/>
  <c r="E295" i="6"/>
  <c r="L295" i="6" s="1"/>
  <c r="E294" i="6"/>
  <c r="E293" i="6"/>
  <c r="L293" i="6" s="1"/>
  <c r="E292" i="6"/>
  <c r="K292" i="6" s="1"/>
  <c r="E291" i="6"/>
  <c r="L291" i="6" s="1"/>
  <c r="E290" i="6"/>
  <c r="K290" i="6" s="1"/>
  <c r="E289" i="6"/>
  <c r="K289" i="6" s="1"/>
  <c r="E288" i="6"/>
  <c r="L288" i="6" s="1"/>
  <c r="E287" i="6"/>
  <c r="L287" i="6" s="1"/>
  <c r="E286" i="6"/>
  <c r="E285" i="6"/>
  <c r="L285" i="6" s="1"/>
  <c r="E284" i="6"/>
  <c r="K284" i="6" s="1"/>
  <c r="E283" i="6"/>
  <c r="L283" i="6" s="1"/>
  <c r="E282" i="6"/>
  <c r="L282" i="6" s="1"/>
  <c r="E281" i="6"/>
  <c r="L281" i="6" s="1"/>
  <c r="E280" i="6"/>
  <c r="L280" i="6" s="1"/>
  <c r="E279" i="6"/>
  <c r="L279" i="6" s="1"/>
  <c r="E278" i="6"/>
  <c r="E277" i="6"/>
  <c r="L277" i="6" s="1"/>
  <c r="E276" i="6"/>
  <c r="K276" i="6" s="1"/>
  <c r="E275" i="6"/>
  <c r="L275" i="6" s="1"/>
  <c r="E274" i="6"/>
  <c r="K274" i="6" s="1"/>
  <c r="E273" i="6"/>
  <c r="K273" i="6" s="1"/>
  <c r="E272" i="6"/>
  <c r="L272" i="6" s="1"/>
  <c r="E271" i="6"/>
  <c r="L271" i="6" s="1"/>
  <c r="E269" i="6"/>
  <c r="E268" i="6"/>
  <c r="L268" i="6" s="1"/>
  <c r="E267" i="6"/>
  <c r="K267" i="6" s="1"/>
  <c r="E266" i="6"/>
  <c r="L266" i="6" s="1"/>
  <c r="E265" i="6"/>
  <c r="K265" i="6" s="1"/>
  <c r="E264" i="6"/>
  <c r="K264" i="6" s="1"/>
  <c r="E263" i="6"/>
  <c r="L263" i="6" s="1"/>
  <c r="E262" i="6"/>
  <c r="L262" i="6" s="1"/>
  <c r="E261" i="6"/>
  <c r="E260" i="6"/>
  <c r="L260" i="6" s="1"/>
  <c r="E259" i="6"/>
  <c r="L259" i="6" s="1"/>
  <c r="E258" i="6"/>
  <c r="L258" i="6" s="1"/>
  <c r="E257" i="6"/>
  <c r="L257" i="6" s="1"/>
  <c r="E256" i="6"/>
  <c r="L256" i="6" s="1"/>
  <c r="E255" i="6"/>
  <c r="L255" i="6" s="1"/>
  <c r="E254" i="6"/>
  <c r="L254" i="6" s="1"/>
  <c r="E253" i="6"/>
  <c r="E252" i="6"/>
  <c r="L252" i="6" s="1"/>
  <c r="E251" i="6"/>
  <c r="K251" i="6" s="1"/>
  <c r="E250" i="6"/>
  <c r="L250" i="6" s="1"/>
  <c r="E249" i="6"/>
  <c r="K249" i="6" s="1"/>
  <c r="E248" i="6"/>
  <c r="K248" i="6" s="1"/>
  <c r="E247" i="6"/>
  <c r="L247" i="6" s="1"/>
  <c r="E246" i="6"/>
  <c r="L246" i="6" s="1"/>
  <c r="E245" i="6"/>
  <c r="E244" i="6"/>
  <c r="L244" i="6" s="1"/>
  <c r="E243" i="6"/>
  <c r="K243" i="6" s="1"/>
  <c r="E242" i="6"/>
  <c r="L242" i="6" s="1"/>
  <c r="E240" i="6"/>
  <c r="K240" i="6" s="1"/>
  <c r="E239" i="6"/>
  <c r="L239" i="6" s="1"/>
  <c r="E238" i="6"/>
  <c r="L238" i="6" s="1"/>
  <c r="E237" i="6"/>
  <c r="L237" i="6" s="1"/>
  <c r="E236" i="6"/>
  <c r="E235" i="6"/>
  <c r="L235" i="6" s="1"/>
  <c r="E234" i="6"/>
  <c r="K234" i="6" s="1"/>
  <c r="E233" i="6"/>
  <c r="L233" i="6" s="1"/>
  <c r="E232" i="6"/>
  <c r="L232" i="6" s="1"/>
  <c r="E231" i="6"/>
  <c r="L231" i="6" s="1"/>
  <c r="E230" i="6"/>
  <c r="L230" i="6" s="1"/>
  <c r="E229" i="6"/>
  <c r="L229" i="6" s="1"/>
  <c r="E228" i="6"/>
  <c r="E227" i="6"/>
  <c r="L227" i="6" s="1"/>
  <c r="E226" i="6"/>
  <c r="K226" i="6" s="1"/>
  <c r="E225" i="6"/>
  <c r="L225" i="6" s="1"/>
  <c r="E224" i="6"/>
  <c r="K224" i="6" s="1"/>
  <c r="E223" i="6"/>
  <c r="K223" i="6" s="1"/>
  <c r="E222" i="6"/>
  <c r="L222" i="6" s="1"/>
  <c r="E221" i="6"/>
  <c r="L221" i="6" s="1"/>
  <c r="E220" i="6"/>
  <c r="E219" i="6"/>
  <c r="L219" i="6" s="1"/>
  <c r="E218" i="6"/>
  <c r="K218" i="6" s="1"/>
  <c r="E217" i="6"/>
  <c r="L217" i="6" s="1"/>
  <c r="E216" i="6"/>
  <c r="L216" i="6" s="1"/>
  <c r="E214" i="6"/>
  <c r="L214" i="6" s="1"/>
  <c r="E213" i="6"/>
  <c r="L213" i="6" s="1"/>
  <c r="E212" i="6"/>
  <c r="L212" i="6" s="1"/>
  <c r="E211" i="6"/>
  <c r="E210" i="6"/>
  <c r="L210" i="6" s="1"/>
  <c r="E209" i="6"/>
  <c r="K209" i="6" s="1"/>
  <c r="E208" i="6"/>
  <c r="L208" i="6" s="1"/>
  <c r="E207" i="6"/>
  <c r="K207" i="6" s="1"/>
  <c r="E206" i="6"/>
  <c r="K206" i="6" s="1"/>
  <c r="E205" i="6"/>
  <c r="L205" i="6" s="1"/>
  <c r="E204" i="6"/>
  <c r="L204" i="6" s="1"/>
  <c r="E203" i="6"/>
  <c r="E202" i="6"/>
  <c r="L202" i="6" s="1"/>
  <c r="E201" i="6"/>
  <c r="K201" i="6" s="1"/>
  <c r="E200" i="6"/>
  <c r="L200" i="6" s="1"/>
  <c r="E199" i="6"/>
  <c r="L199" i="6" s="1"/>
  <c r="E198" i="6"/>
  <c r="L198" i="6" s="1"/>
  <c r="E197" i="6"/>
  <c r="L197" i="6" s="1"/>
  <c r="E196" i="6"/>
  <c r="L196" i="6" s="1"/>
  <c r="E195" i="6"/>
  <c r="L195" i="6" s="1"/>
  <c r="E194" i="6"/>
  <c r="L194" i="6" s="1"/>
  <c r="E193" i="6"/>
  <c r="L193" i="6" s="1"/>
  <c r="E192" i="6"/>
  <c r="L192" i="6" s="1"/>
  <c r="E191" i="6"/>
  <c r="L191" i="6" s="1"/>
  <c r="E190" i="6"/>
  <c r="L190" i="6" s="1"/>
  <c r="E189" i="6"/>
  <c r="K189" i="6" s="1"/>
  <c r="E188" i="6"/>
  <c r="L188" i="6" s="1"/>
  <c r="E187" i="6"/>
  <c r="L187" i="6" s="1"/>
  <c r="E185" i="6"/>
  <c r="L185" i="6" s="1"/>
  <c r="E184" i="6"/>
  <c r="L184" i="6" s="1"/>
  <c r="E183" i="6"/>
  <c r="L183" i="6" s="1"/>
  <c r="E182" i="6"/>
  <c r="L182" i="6" s="1"/>
  <c r="E181" i="6"/>
  <c r="L181" i="6" s="1"/>
  <c r="E180" i="6"/>
  <c r="K180" i="6" s="1"/>
  <c r="E179" i="6"/>
  <c r="L179" i="6" s="1"/>
  <c r="E178" i="6"/>
  <c r="E177" i="6"/>
  <c r="K177" i="6" s="1"/>
  <c r="E176" i="6"/>
  <c r="L176" i="6" s="1"/>
  <c r="E175" i="6"/>
  <c r="L175" i="6" s="1"/>
  <c r="E174" i="6"/>
  <c r="L174" i="6" s="1"/>
  <c r="E173" i="6"/>
  <c r="L173" i="6" s="1"/>
  <c r="E172" i="6"/>
  <c r="K172" i="6" s="1"/>
  <c r="E171" i="6"/>
  <c r="L171" i="6" s="1"/>
  <c r="E170" i="6"/>
  <c r="E169" i="6"/>
  <c r="L169" i="6" s="1"/>
  <c r="E168" i="6"/>
  <c r="L168" i="6" s="1"/>
  <c r="E167" i="6"/>
  <c r="L167" i="6" s="1"/>
  <c r="E166" i="6"/>
  <c r="L166" i="6" s="1"/>
  <c r="E165" i="6"/>
  <c r="L165" i="6" s="1"/>
  <c r="E164" i="6"/>
  <c r="K164" i="6" s="1"/>
  <c r="E163" i="6"/>
  <c r="L163" i="6" s="1"/>
  <c r="E162" i="6"/>
  <c r="E161" i="6"/>
  <c r="K161" i="6" s="1"/>
  <c r="E160" i="6"/>
  <c r="L160" i="6" s="1"/>
  <c r="E158" i="6"/>
  <c r="L158" i="6" s="1"/>
  <c r="E157" i="6"/>
  <c r="L157" i="6" s="1"/>
  <c r="E156" i="6"/>
  <c r="L156" i="6" s="1"/>
  <c r="E155" i="6"/>
  <c r="K155" i="6" s="1"/>
  <c r="E154" i="6"/>
  <c r="L154" i="6" s="1"/>
  <c r="E153" i="6"/>
  <c r="E152" i="6"/>
  <c r="L152" i="6" s="1"/>
  <c r="E151" i="6"/>
  <c r="L151" i="6" s="1"/>
  <c r="E150" i="6"/>
  <c r="L150" i="6" s="1"/>
  <c r="E149" i="6"/>
  <c r="L149" i="6" s="1"/>
  <c r="E148" i="6"/>
  <c r="L148" i="6" s="1"/>
  <c r="E147" i="6"/>
  <c r="K147" i="6" s="1"/>
  <c r="E146" i="6"/>
  <c r="L146" i="6" s="1"/>
  <c r="E145" i="6"/>
  <c r="E144" i="6"/>
  <c r="K144" i="6" s="1"/>
  <c r="E143" i="6"/>
  <c r="L143" i="6" s="1"/>
  <c r="E142" i="6"/>
  <c r="L142" i="6" s="1"/>
  <c r="E141" i="6"/>
  <c r="L141" i="6" s="1"/>
  <c r="E140" i="6"/>
  <c r="L140" i="6" s="1"/>
  <c r="E139" i="6"/>
  <c r="K139" i="6" s="1"/>
  <c r="E138" i="6"/>
  <c r="L138" i="6" s="1"/>
  <c r="E137" i="6"/>
  <c r="E136" i="6"/>
  <c r="L136" i="6" s="1"/>
  <c r="E135" i="6"/>
  <c r="L135" i="6" s="1"/>
  <c r="E134" i="6"/>
  <c r="L134" i="6" s="1"/>
  <c r="E133" i="6"/>
  <c r="L133" i="6" s="1"/>
  <c r="E132" i="6"/>
  <c r="L132" i="6" s="1"/>
  <c r="E131" i="6"/>
  <c r="K131" i="6" s="1"/>
  <c r="E130" i="6"/>
  <c r="L130" i="6" s="1"/>
  <c r="E129" i="6"/>
  <c r="E128" i="6"/>
  <c r="K128" i="6" s="1"/>
  <c r="E127" i="6"/>
  <c r="L127" i="6" s="1"/>
  <c r="E126" i="6"/>
  <c r="K126" i="6" s="1"/>
  <c r="E125" i="6"/>
  <c r="L125" i="6" s="1"/>
  <c r="E124" i="6"/>
  <c r="E123" i="6"/>
  <c r="L123" i="6" s="1"/>
  <c r="E122" i="6"/>
  <c r="K122" i="6" s="1"/>
  <c r="E121" i="6"/>
  <c r="E120" i="6"/>
  <c r="L120" i="6" s="1"/>
  <c r="E119" i="6"/>
  <c r="L119" i="6" s="1"/>
  <c r="E118" i="6"/>
  <c r="L118" i="6" s="1"/>
  <c r="E117" i="6"/>
  <c r="L117" i="6" s="1"/>
  <c r="E116" i="6"/>
  <c r="K116" i="6" s="1"/>
  <c r="E115" i="6"/>
  <c r="L115" i="6" s="1"/>
  <c r="E114" i="6"/>
  <c r="K114" i="6" s="1"/>
  <c r="E113" i="6"/>
  <c r="E112" i="6"/>
  <c r="L112" i="6" s="1"/>
  <c r="E111" i="6"/>
  <c r="L111" i="6" s="1"/>
  <c r="E110" i="6"/>
  <c r="L110" i="6" s="1"/>
  <c r="E109" i="6"/>
  <c r="L109" i="6" s="1"/>
  <c r="E108" i="6"/>
  <c r="K108" i="6" s="1"/>
  <c r="E107" i="6"/>
  <c r="L107" i="6" s="1"/>
  <c r="E106" i="6"/>
  <c r="K106" i="6" s="1"/>
  <c r="E105" i="6"/>
  <c r="E104" i="6"/>
  <c r="L104" i="6" s="1"/>
  <c r="E103" i="6"/>
  <c r="L103" i="6" s="1"/>
  <c r="E102" i="6"/>
  <c r="L102" i="6" s="1"/>
  <c r="E101" i="6"/>
  <c r="L101" i="6" s="1"/>
  <c r="E100" i="6"/>
  <c r="K100" i="6" s="1"/>
  <c r="E99" i="6"/>
  <c r="L99" i="6" s="1"/>
  <c r="E98" i="6"/>
  <c r="K98" i="6" s="1"/>
  <c r="E97" i="6"/>
  <c r="E96" i="6"/>
  <c r="L96" i="6" s="1"/>
  <c r="E95" i="6"/>
  <c r="L95" i="6" s="1"/>
  <c r="E94" i="6"/>
  <c r="L94" i="6" s="1"/>
  <c r="E93" i="6"/>
  <c r="L93" i="6" s="1"/>
  <c r="E92" i="6"/>
  <c r="K92" i="6" s="1"/>
  <c r="E91" i="6"/>
  <c r="L91" i="6" s="1"/>
  <c r="E90" i="6"/>
  <c r="K90" i="6" s="1"/>
  <c r="E89" i="6"/>
  <c r="E88" i="6"/>
  <c r="L88" i="6" s="1"/>
  <c r="E87" i="6"/>
  <c r="L87" i="6" s="1"/>
  <c r="E86" i="6"/>
  <c r="L86" i="6" s="1"/>
  <c r="E85" i="6"/>
  <c r="L85" i="6" s="1"/>
  <c r="E84" i="6"/>
  <c r="K84" i="6" s="1"/>
  <c r="E83" i="6"/>
  <c r="L83" i="6" s="1"/>
  <c r="E82" i="6"/>
  <c r="K82" i="6" s="1"/>
  <c r="E81" i="6"/>
  <c r="E80" i="6"/>
  <c r="L80" i="6" s="1"/>
  <c r="E79" i="6"/>
  <c r="L79" i="6" s="1"/>
  <c r="E77" i="6"/>
  <c r="L77" i="6" s="1"/>
  <c r="E76" i="6"/>
  <c r="K76" i="6" s="1"/>
  <c r="E75" i="6"/>
  <c r="L75" i="6" s="1"/>
  <c r="E74" i="6"/>
  <c r="L74" i="6" s="1"/>
  <c r="E73" i="6"/>
  <c r="L73" i="6" s="1"/>
  <c r="E72" i="6"/>
  <c r="E71" i="6"/>
  <c r="K71" i="6" s="1"/>
  <c r="E70" i="6"/>
  <c r="L70" i="6" s="1"/>
  <c r="E69" i="6"/>
  <c r="L69" i="6" s="1"/>
  <c r="E68" i="6"/>
  <c r="K68" i="6" s="1"/>
  <c r="E67" i="6"/>
  <c r="L67" i="6" s="1"/>
  <c r="E66" i="6"/>
  <c r="L66" i="6" s="1"/>
  <c r="E65" i="6"/>
  <c r="L65" i="6" s="1"/>
  <c r="E64" i="6"/>
  <c r="E63" i="6"/>
  <c r="K63" i="6" s="1"/>
  <c r="E62" i="6"/>
  <c r="L62" i="6" s="1"/>
  <c r="E61" i="6"/>
  <c r="L61" i="6" s="1"/>
  <c r="E59" i="6"/>
  <c r="K59" i="6" s="1"/>
  <c r="E58" i="6"/>
  <c r="L58" i="6" s="1"/>
  <c r="E57" i="6"/>
  <c r="L57" i="6" s="1"/>
  <c r="E56" i="6"/>
  <c r="K56" i="6" s="1"/>
  <c r="E55" i="6"/>
  <c r="E54" i="6"/>
  <c r="L54" i="6" s="1"/>
  <c r="E53" i="6"/>
  <c r="L53" i="6" s="1"/>
  <c r="E52" i="6"/>
  <c r="L52" i="6" s="1"/>
  <c r="E51" i="6"/>
  <c r="K51" i="6" s="1"/>
  <c r="E50" i="6"/>
  <c r="L50" i="6" s="1"/>
  <c r="E48" i="6"/>
  <c r="K48" i="6" s="1"/>
  <c r="E47" i="6"/>
  <c r="L47" i="6" s="1"/>
  <c r="E46" i="6"/>
  <c r="E45" i="6"/>
  <c r="E44" i="6"/>
  <c r="L44" i="6" s="1"/>
  <c r="E43" i="6"/>
  <c r="L43" i="6" s="1"/>
  <c r="E42" i="6"/>
  <c r="L42" i="6" s="1"/>
  <c r="E41" i="6"/>
  <c r="L41" i="6" s="1"/>
  <c r="E40" i="6"/>
  <c r="L40" i="6" s="1"/>
  <c r="E34" i="6"/>
  <c r="K34" i="6" s="1"/>
  <c r="E38" i="6"/>
  <c r="K38" i="6" s="1"/>
  <c r="E37" i="6"/>
  <c r="K37" i="6" s="1"/>
  <c r="E36" i="6"/>
  <c r="K36" i="6" s="1"/>
  <c r="E35" i="6"/>
  <c r="K35" i="6" s="1"/>
  <c r="E33" i="6"/>
  <c r="L33" i="6" s="1"/>
  <c r="E32" i="6"/>
  <c r="L32" i="6" s="1"/>
  <c r="K53" i="6" l="1"/>
  <c r="M53" i="6" s="1"/>
  <c r="N53" i="6" s="1"/>
  <c r="K184" i="6"/>
  <c r="M184" i="6" s="1"/>
  <c r="N184" i="6" s="1"/>
  <c r="K222" i="6"/>
  <c r="M222" i="6" s="1"/>
  <c r="N222" i="6" s="1"/>
  <c r="K57" i="6"/>
  <c r="M57" i="6" s="1"/>
  <c r="N57" i="6" s="1"/>
  <c r="K135" i="6"/>
  <c r="K94" i="6"/>
  <c r="M94" i="6" s="1"/>
  <c r="N94" i="6" s="1"/>
  <c r="K143" i="6"/>
  <c r="K151" i="6"/>
  <c r="M151" i="6" s="1"/>
  <c r="N151" i="6" s="1"/>
  <c r="K160" i="6"/>
  <c r="M160" i="6" s="1"/>
  <c r="N160" i="6" s="1"/>
  <c r="K110" i="6"/>
  <c r="M110" i="6" s="1"/>
  <c r="N110" i="6" s="1"/>
  <c r="L37" i="6"/>
  <c r="M37" i="6" s="1"/>
  <c r="N37" i="6" s="1"/>
  <c r="L38" i="6"/>
  <c r="L51" i="6"/>
  <c r="K288" i="6"/>
  <c r="M288" i="6" s="1"/>
  <c r="N288" i="6" s="1"/>
  <c r="K296" i="6"/>
  <c r="M296" i="6" s="1"/>
  <c r="N296" i="6" s="1"/>
  <c r="L59" i="6"/>
  <c r="M59" i="6" s="1"/>
  <c r="N59" i="6" s="1"/>
  <c r="L92" i="6"/>
  <c r="K40" i="6"/>
  <c r="M40" i="6" s="1"/>
  <c r="N40" i="6" s="1"/>
  <c r="L71" i="6"/>
  <c r="L100" i="6"/>
  <c r="M100" i="6" s="1"/>
  <c r="N100" i="6" s="1"/>
  <c r="K43" i="6"/>
  <c r="M43" i="6" s="1"/>
  <c r="N43" i="6" s="1"/>
  <c r="K86" i="6"/>
  <c r="M86" i="6" s="1"/>
  <c r="N86" i="6" s="1"/>
  <c r="K176" i="6"/>
  <c r="L108" i="6"/>
  <c r="M108" i="6" s="1"/>
  <c r="N108" i="6" s="1"/>
  <c r="K67" i="6"/>
  <c r="M67" i="6" s="1"/>
  <c r="N67" i="6" s="1"/>
  <c r="K127" i="6"/>
  <c r="M127" i="6" s="1"/>
  <c r="N127" i="6" s="1"/>
  <c r="K205" i="6"/>
  <c r="M205" i="6" s="1"/>
  <c r="N205" i="6" s="1"/>
  <c r="K272" i="6"/>
  <c r="M272" i="6" s="1"/>
  <c r="N272" i="6" s="1"/>
  <c r="K338" i="6"/>
  <c r="M338" i="6" s="1"/>
  <c r="N338" i="6" s="1"/>
  <c r="K304" i="6"/>
  <c r="M304" i="6" s="1"/>
  <c r="N304" i="6" s="1"/>
  <c r="K255" i="6"/>
  <c r="M255" i="6" s="1"/>
  <c r="N255" i="6" s="1"/>
  <c r="K322" i="6"/>
  <c r="M322" i="6" s="1"/>
  <c r="N322" i="6" s="1"/>
  <c r="K75" i="6"/>
  <c r="M75" i="6" s="1"/>
  <c r="N75" i="6" s="1"/>
  <c r="K118" i="6"/>
  <c r="M118" i="6" s="1"/>
  <c r="N118" i="6" s="1"/>
  <c r="K263" i="6"/>
  <c r="M263" i="6" s="1"/>
  <c r="N263" i="6" s="1"/>
  <c r="K330" i="6"/>
  <c r="M330" i="6" s="1"/>
  <c r="N330" i="6" s="1"/>
  <c r="K32" i="6"/>
  <c r="M32" i="6" s="1"/>
  <c r="N32" i="6" s="1"/>
  <c r="M51" i="6"/>
  <c r="N51" i="6" s="1"/>
  <c r="M71" i="6"/>
  <c r="N71" i="6" s="1"/>
  <c r="L63" i="6"/>
  <c r="M63" i="6" s="1"/>
  <c r="N63" i="6" s="1"/>
  <c r="K213" i="6"/>
  <c r="M213" i="6" s="1"/>
  <c r="N213" i="6" s="1"/>
  <c r="K280" i="6"/>
  <c r="M280" i="6" s="1"/>
  <c r="N280" i="6" s="1"/>
  <c r="L84" i="6"/>
  <c r="M84" i="6" s="1"/>
  <c r="N84" i="6" s="1"/>
  <c r="K238" i="6"/>
  <c r="M238" i="6" s="1"/>
  <c r="N238" i="6" s="1"/>
  <c r="M92" i="6"/>
  <c r="N92" i="6" s="1"/>
  <c r="K102" i="6"/>
  <c r="M102" i="6" s="1"/>
  <c r="N102" i="6" s="1"/>
  <c r="K247" i="6"/>
  <c r="M247" i="6" s="1"/>
  <c r="N247" i="6" s="1"/>
  <c r="K313" i="6"/>
  <c r="M313" i="6" s="1"/>
  <c r="N313" i="6" s="1"/>
  <c r="L116" i="6"/>
  <c r="M116" i="6" s="1"/>
  <c r="N116" i="6" s="1"/>
  <c r="K33" i="6"/>
  <c r="M33" i="6" s="1"/>
  <c r="N33" i="6" s="1"/>
  <c r="M176" i="6"/>
  <c r="N176" i="6" s="1"/>
  <c r="L48" i="6"/>
  <c r="M48" i="6" s="1"/>
  <c r="N48" i="6" s="1"/>
  <c r="L55" i="6"/>
  <c r="K55" i="6"/>
  <c r="K41" i="6"/>
  <c r="M41" i="6" s="1"/>
  <c r="N41" i="6" s="1"/>
  <c r="M135" i="6"/>
  <c r="N135" i="6" s="1"/>
  <c r="L36" i="6"/>
  <c r="M36" i="6" s="1"/>
  <c r="N36" i="6" s="1"/>
  <c r="K42" i="6"/>
  <c r="M42" i="6" s="1"/>
  <c r="N42" i="6" s="1"/>
  <c r="M143" i="6"/>
  <c r="N143" i="6" s="1"/>
  <c r="L35" i="6"/>
  <c r="M35" i="6" s="1"/>
  <c r="N35" i="6" s="1"/>
  <c r="L34" i="6"/>
  <c r="M34" i="6" s="1"/>
  <c r="N34" i="6" s="1"/>
  <c r="K45" i="6"/>
  <c r="L45" i="6"/>
  <c r="K44" i="6"/>
  <c r="M44" i="6" s="1"/>
  <c r="N44" i="6" s="1"/>
  <c r="L46" i="6"/>
  <c r="K46" i="6"/>
  <c r="K47" i="6"/>
  <c r="M47" i="6" s="1"/>
  <c r="N47" i="6" s="1"/>
  <c r="K64" i="6"/>
  <c r="L64" i="6"/>
  <c r="K72" i="6"/>
  <c r="L72" i="6"/>
  <c r="K81" i="6"/>
  <c r="L81" i="6"/>
  <c r="K89" i="6"/>
  <c r="L89" i="6"/>
  <c r="K97" i="6"/>
  <c r="L97" i="6"/>
  <c r="K105" i="6"/>
  <c r="L105" i="6"/>
  <c r="K113" i="6"/>
  <c r="L113" i="6"/>
  <c r="K121" i="6"/>
  <c r="L121" i="6"/>
  <c r="K129" i="6"/>
  <c r="L129" i="6"/>
  <c r="K137" i="6"/>
  <c r="L137" i="6"/>
  <c r="K145" i="6"/>
  <c r="L145" i="6"/>
  <c r="K153" i="6"/>
  <c r="L153" i="6"/>
  <c r="K162" i="6"/>
  <c r="L162" i="6"/>
  <c r="K170" i="6"/>
  <c r="L170" i="6"/>
  <c r="K178" i="6"/>
  <c r="L178" i="6"/>
  <c r="L203" i="6"/>
  <c r="K203" i="6"/>
  <c r="L211" i="6"/>
  <c r="K211" i="6"/>
  <c r="L220" i="6"/>
  <c r="K220" i="6"/>
  <c r="L228" i="6"/>
  <c r="K228" i="6"/>
  <c r="L236" i="6"/>
  <c r="K236" i="6"/>
  <c r="L245" i="6"/>
  <c r="K245" i="6"/>
  <c r="L253" i="6"/>
  <c r="K253" i="6"/>
  <c r="L261" i="6"/>
  <c r="K261" i="6"/>
  <c r="L269" i="6"/>
  <c r="K269" i="6"/>
  <c r="L278" i="6"/>
  <c r="K278" i="6"/>
  <c r="L286" i="6"/>
  <c r="K286" i="6"/>
  <c r="L294" i="6"/>
  <c r="K294" i="6"/>
  <c r="L302" i="6"/>
  <c r="K302" i="6"/>
  <c r="L311" i="6"/>
  <c r="K311" i="6"/>
  <c r="L320" i="6"/>
  <c r="K320" i="6"/>
  <c r="L328" i="6"/>
  <c r="K328" i="6"/>
  <c r="L336" i="6"/>
  <c r="K336" i="6"/>
  <c r="M168" i="6"/>
  <c r="N168" i="6" s="1"/>
  <c r="K50" i="6"/>
  <c r="M50" i="6" s="1"/>
  <c r="N50" i="6" s="1"/>
  <c r="K58" i="6"/>
  <c r="M58" i="6" s="1"/>
  <c r="N58" i="6" s="1"/>
  <c r="L56" i="6"/>
  <c r="M56" i="6" s="1"/>
  <c r="N56" i="6" s="1"/>
  <c r="K61" i="6"/>
  <c r="M61" i="6" s="1"/>
  <c r="N61" i="6" s="1"/>
  <c r="K70" i="6"/>
  <c r="M70" i="6" s="1"/>
  <c r="N70" i="6" s="1"/>
  <c r="K62" i="6"/>
  <c r="M62" i="6" s="1"/>
  <c r="N62" i="6" s="1"/>
  <c r="L68" i="6"/>
  <c r="M68" i="6" s="1"/>
  <c r="N68" i="6" s="1"/>
  <c r="L76" i="6"/>
  <c r="M76" i="6" s="1"/>
  <c r="N76" i="6" s="1"/>
  <c r="K83" i="6"/>
  <c r="M83" i="6" s="1"/>
  <c r="N83" i="6" s="1"/>
  <c r="K91" i="6"/>
  <c r="M91" i="6" s="1"/>
  <c r="N91" i="6" s="1"/>
  <c r="K99" i="6"/>
  <c r="M99" i="6" s="1"/>
  <c r="N99" i="6" s="1"/>
  <c r="K107" i="6"/>
  <c r="M107" i="6" s="1"/>
  <c r="N107" i="6" s="1"/>
  <c r="K115" i="6"/>
  <c r="M115" i="6" s="1"/>
  <c r="N115" i="6" s="1"/>
  <c r="K123" i="6"/>
  <c r="M123" i="6" s="1"/>
  <c r="N123" i="6" s="1"/>
  <c r="K132" i="6"/>
  <c r="M132" i="6" s="1"/>
  <c r="N132" i="6" s="1"/>
  <c r="K140" i="6"/>
  <c r="M140" i="6" s="1"/>
  <c r="N140" i="6" s="1"/>
  <c r="K148" i="6"/>
  <c r="M148" i="6" s="1"/>
  <c r="N148" i="6" s="1"/>
  <c r="K156" i="6"/>
  <c r="M156" i="6" s="1"/>
  <c r="N156" i="6" s="1"/>
  <c r="K165" i="6"/>
  <c r="M165" i="6" s="1"/>
  <c r="N165" i="6" s="1"/>
  <c r="K173" i="6"/>
  <c r="M173" i="6" s="1"/>
  <c r="N173" i="6" s="1"/>
  <c r="K181" i="6"/>
  <c r="M181" i="6" s="1"/>
  <c r="N181" i="6" s="1"/>
  <c r="K202" i="6"/>
  <c r="M202" i="6" s="1"/>
  <c r="N202" i="6" s="1"/>
  <c r="K210" i="6"/>
  <c r="M210" i="6" s="1"/>
  <c r="N210" i="6" s="1"/>
  <c r="K219" i="6"/>
  <c r="M219" i="6" s="1"/>
  <c r="N219" i="6" s="1"/>
  <c r="K227" i="6"/>
  <c r="M227" i="6" s="1"/>
  <c r="N227" i="6" s="1"/>
  <c r="K235" i="6"/>
  <c r="M235" i="6" s="1"/>
  <c r="N235" i="6" s="1"/>
  <c r="K244" i="6"/>
  <c r="M244" i="6" s="1"/>
  <c r="N244" i="6" s="1"/>
  <c r="K252" i="6"/>
  <c r="M252" i="6" s="1"/>
  <c r="N252" i="6" s="1"/>
  <c r="K260" i="6"/>
  <c r="M260" i="6" s="1"/>
  <c r="N260" i="6" s="1"/>
  <c r="K268" i="6"/>
  <c r="M268" i="6" s="1"/>
  <c r="N268" i="6" s="1"/>
  <c r="K277" i="6"/>
  <c r="M277" i="6" s="1"/>
  <c r="N277" i="6" s="1"/>
  <c r="K285" i="6"/>
  <c r="M285" i="6" s="1"/>
  <c r="N285" i="6" s="1"/>
  <c r="K293" i="6"/>
  <c r="M293" i="6" s="1"/>
  <c r="N293" i="6" s="1"/>
  <c r="K301" i="6"/>
  <c r="M301" i="6" s="1"/>
  <c r="N301" i="6" s="1"/>
  <c r="K310" i="6"/>
  <c r="M310" i="6" s="1"/>
  <c r="N310" i="6" s="1"/>
  <c r="K318" i="6"/>
  <c r="M318" i="6" s="1"/>
  <c r="N318" i="6" s="1"/>
  <c r="K327" i="6"/>
  <c r="M327" i="6" s="1"/>
  <c r="N327" i="6" s="1"/>
  <c r="K335" i="6"/>
  <c r="M335" i="6" s="1"/>
  <c r="N335" i="6" s="1"/>
  <c r="L189" i="6"/>
  <c r="M189" i="6" s="1"/>
  <c r="N189" i="6" s="1"/>
  <c r="L218" i="6"/>
  <c r="M218" i="6" s="1"/>
  <c r="N218" i="6" s="1"/>
  <c r="L240" i="6"/>
  <c r="M240" i="6" s="1"/>
  <c r="N240" i="6" s="1"/>
  <c r="L264" i="6"/>
  <c r="M264" i="6" s="1"/>
  <c r="N264" i="6" s="1"/>
  <c r="L284" i="6"/>
  <c r="M284" i="6" s="1"/>
  <c r="N284" i="6" s="1"/>
  <c r="L306" i="6"/>
  <c r="M306" i="6" s="1"/>
  <c r="N306" i="6" s="1"/>
  <c r="L331" i="6"/>
  <c r="M331" i="6" s="1"/>
  <c r="N331" i="6" s="1"/>
  <c r="K77" i="6"/>
  <c r="M77" i="6" s="1"/>
  <c r="N77" i="6" s="1"/>
  <c r="K69" i="6"/>
  <c r="M69" i="6" s="1"/>
  <c r="N69" i="6" s="1"/>
  <c r="K125" i="6"/>
  <c r="M125" i="6" s="1"/>
  <c r="N125" i="6" s="1"/>
  <c r="K133" i="6"/>
  <c r="M133" i="6" s="1"/>
  <c r="N133" i="6" s="1"/>
  <c r="K141" i="6"/>
  <c r="M141" i="6" s="1"/>
  <c r="N141" i="6" s="1"/>
  <c r="K149" i="6"/>
  <c r="M149" i="6" s="1"/>
  <c r="N149" i="6" s="1"/>
  <c r="K157" i="6"/>
  <c r="M157" i="6" s="1"/>
  <c r="N157" i="6" s="1"/>
  <c r="K166" i="6"/>
  <c r="M166" i="6" s="1"/>
  <c r="N166" i="6" s="1"/>
  <c r="K174" i="6"/>
  <c r="M174" i="6" s="1"/>
  <c r="N174" i="6" s="1"/>
  <c r="K182" i="6"/>
  <c r="M182" i="6" s="1"/>
  <c r="N182" i="6" s="1"/>
  <c r="L82" i="6"/>
  <c r="M82" i="6" s="1"/>
  <c r="N82" i="6" s="1"/>
  <c r="L90" i="6"/>
  <c r="M90" i="6" s="1"/>
  <c r="N90" i="6" s="1"/>
  <c r="L98" i="6"/>
  <c r="M98" i="6" s="1"/>
  <c r="N98" i="6" s="1"/>
  <c r="L106" i="6"/>
  <c r="M106" i="6" s="1"/>
  <c r="N106" i="6" s="1"/>
  <c r="L114" i="6"/>
  <c r="M114" i="6" s="1"/>
  <c r="N114" i="6" s="1"/>
  <c r="L122" i="6"/>
  <c r="M122" i="6" s="1"/>
  <c r="N122" i="6" s="1"/>
  <c r="L126" i="6"/>
  <c r="M126" i="6" s="1"/>
  <c r="N126" i="6" s="1"/>
  <c r="L139" i="6"/>
  <c r="M139" i="6" s="1"/>
  <c r="N139" i="6" s="1"/>
  <c r="L155" i="6"/>
  <c r="M155" i="6" s="1"/>
  <c r="N155" i="6" s="1"/>
  <c r="L172" i="6"/>
  <c r="M172" i="6" s="1"/>
  <c r="N172" i="6" s="1"/>
  <c r="L201" i="6"/>
  <c r="M201" i="6" s="1"/>
  <c r="N201" i="6" s="1"/>
  <c r="L223" i="6"/>
  <c r="M223" i="6" s="1"/>
  <c r="N223" i="6" s="1"/>
  <c r="L243" i="6"/>
  <c r="M243" i="6" s="1"/>
  <c r="N243" i="6" s="1"/>
  <c r="L265" i="6"/>
  <c r="M265" i="6" s="1"/>
  <c r="N265" i="6" s="1"/>
  <c r="L289" i="6"/>
  <c r="M289" i="6" s="1"/>
  <c r="N289" i="6" s="1"/>
  <c r="L309" i="6"/>
  <c r="M309" i="6" s="1"/>
  <c r="N309" i="6" s="1"/>
  <c r="L332" i="6"/>
  <c r="M332" i="6" s="1"/>
  <c r="N332" i="6" s="1"/>
  <c r="K52" i="6"/>
  <c r="M52" i="6" s="1"/>
  <c r="N52" i="6" s="1"/>
  <c r="K85" i="6"/>
  <c r="M85" i="6" s="1"/>
  <c r="N85" i="6" s="1"/>
  <c r="K93" i="6"/>
  <c r="M93" i="6" s="1"/>
  <c r="N93" i="6" s="1"/>
  <c r="K101" i="6"/>
  <c r="M101" i="6" s="1"/>
  <c r="N101" i="6" s="1"/>
  <c r="K109" i="6"/>
  <c r="M109" i="6" s="1"/>
  <c r="N109" i="6" s="1"/>
  <c r="K117" i="6"/>
  <c r="M117" i="6" s="1"/>
  <c r="N117" i="6" s="1"/>
  <c r="K134" i="6"/>
  <c r="M134" i="6" s="1"/>
  <c r="N134" i="6" s="1"/>
  <c r="K142" i="6"/>
  <c r="M142" i="6" s="1"/>
  <c r="N142" i="6" s="1"/>
  <c r="K150" i="6"/>
  <c r="M150" i="6" s="1"/>
  <c r="N150" i="6" s="1"/>
  <c r="K158" i="6"/>
  <c r="M158" i="6" s="1"/>
  <c r="N158" i="6" s="1"/>
  <c r="K167" i="6"/>
  <c r="M167" i="6" s="1"/>
  <c r="N167" i="6" s="1"/>
  <c r="K175" i="6"/>
  <c r="M175" i="6" s="1"/>
  <c r="N175" i="6" s="1"/>
  <c r="K183" i="6"/>
  <c r="M183" i="6" s="1"/>
  <c r="N183" i="6" s="1"/>
  <c r="K204" i="6"/>
  <c r="M204" i="6" s="1"/>
  <c r="N204" i="6" s="1"/>
  <c r="K212" i="6"/>
  <c r="M212" i="6" s="1"/>
  <c r="N212" i="6" s="1"/>
  <c r="K221" i="6"/>
  <c r="M221" i="6" s="1"/>
  <c r="N221" i="6" s="1"/>
  <c r="K229" i="6"/>
  <c r="M229" i="6" s="1"/>
  <c r="N229" i="6" s="1"/>
  <c r="K237" i="6"/>
  <c r="M237" i="6" s="1"/>
  <c r="N237" i="6" s="1"/>
  <c r="K246" i="6"/>
  <c r="M246" i="6" s="1"/>
  <c r="N246" i="6" s="1"/>
  <c r="K254" i="6"/>
  <c r="M254" i="6" s="1"/>
  <c r="N254" i="6" s="1"/>
  <c r="K262" i="6"/>
  <c r="M262" i="6" s="1"/>
  <c r="N262" i="6" s="1"/>
  <c r="K271" i="6"/>
  <c r="M271" i="6" s="1"/>
  <c r="N271" i="6" s="1"/>
  <c r="K279" i="6"/>
  <c r="M279" i="6" s="1"/>
  <c r="N279" i="6" s="1"/>
  <c r="K287" i="6"/>
  <c r="M287" i="6" s="1"/>
  <c r="N287" i="6" s="1"/>
  <c r="K295" i="6"/>
  <c r="M295" i="6" s="1"/>
  <c r="N295" i="6" s="1"/>
  <c r="K303" i="6"/>
  <c r="M303" i="6" s="1"/>
  <c r="N303" i="6" s="1"/>
  <c r="K312" i="6"/>
  <c r="M312" i="6" s="1"/>
  <c r="N312" i="6" s="1"/>
  <c r="K321" i="6"/>
  <c r="M321" i="6" s="1"/>
  <c r="N321" i="6" s="1"/>
  <c r="K329" i="6"/>
  <c r="M329" i="6" s="1"/>
  <c r="N329" i="6" s="1"/>
  <c r="K337" i="6"/>
  <c r="M337" i="6" s="1"/>
  <c r="N337" i="6" s="1"/>
  <c r="L224" i="6"/>
  <c r="M224" i="6" s="1"/>
  <c r="N224" i="6" s="1"/>
  <c r="L248" i="6"/>
  <c r="M248" i="6" s="1"/>
  <c r="N248" i="6" s="1"/>
  <c r="L267" i="6"/>
  <c r="M267" i="6" s="1"/>
  <c r="N267" i="6" s="1"/>
  <c r="L290" i="6"/>
  <c r="M290" i="6" s="1"/>
  <c r="N290" i="6" s="1"/>
  <c r="L314" i="6"/>
  <c r="M314" i="6" s="1"/>
  <c r="N314" i="6" s="1"/>
  <c r="L334" i="6"/>
  <c r="M334" i="6" s="1"/>
  <c r="N334" i="6" s="1"/>
  <c r="L128" i="6"/>
  <c r="M128" i="6" s="1"/>
  <c r="N128" i="6" s="1"/>
  <c r="L144" i="6"/>
  <c r="M144" i="6" s="1"/>
  <c r="N144" i="6" s="1"/>
  <c r="L161" i="6"/>
  <c r="M161" i="6" s="1"/>
  <c r="N161" i="6" s="1"/>
  <c r="L177" i="6"/>
  <c r="M177" i="6" s="1"/>
  <c r="N177" i="6" s="1"/>
  <c r="L206" i="6"/>
  <c r="M206" i="6" s="1"/>
  <c r="N206" i="6" s="1"/>
  <c r="L226" i="6"/>
  <c r="M226" i="6" s="1"/>
  <c r="N226" i="6" s="1"/>
  <c r="L249" i="6"/>
  <c r="M249" i="6" s="1"/>
  <c r="N249" i="6" s="1"/>
  <c r="L273" i="6"/>
  <c r="M273" i="6" s="1"/>
  <c r="N273" i="6" s="1"/>
  <c r="L292" i="6"/>
  <c r="M292" i="6" s="1"/>
  <c r="N292" i="6" s="1"/>
  <c r="L315" i="6"/>
  <c r="M315" i="6" s="1"/>
  <c r="N315" i="6" s="1"/>
  <c r="L339" i="6"/>
  <c r="M339" i="6" s="1"/>
  <c r="N339" i="6" s="1"/>
  <c r="K54" i="6"/>
  <c r="M54" i="6" s="1"/>
  <c r="N54" i="6" s="1"/>
  <c r="K74" i="6"/>
  <c r="M74" i="6" s="1"/>
  <c r="N74" i="6" s="1"/>
  <c r="K66" i="6"/>
  <c r="M66" i="6" s="1"/>
  <c r="N66" i="6" s="1"/>
  <c r="K79" i="6"/>
  <c r="M79" i="6" s="1"/>
  <c r="N79" i="6" s="1"/>
  <c r="K87" i="6"/>
  <c r="M87" i="6" s="1"/>
  <c r="N87" i="6" s="1"/>
  <c r="K95" i="6"/>
  <c r="M95" i="6" s="1"/>
  <c r="N95" i="6" s="1"/>
  <c r="K103" i="6"/>
  <c r="M103" i="6" s="1"/>
  <c r="N103" i="6" s="1"/>
  <c r="K111" i="6"/>
  <c r="M111" i="6" s="1"/>
  <c r="N111" i="6" s="1"/>
  <c r="K119" i="6"/>
  <c r="M119" i="6" s="1"/>
  <c r="N119" i="6" s="1"/>
  <c r="K136" i="6"/>
  <c r="M136" i="6" s="1"/>
  <c r="N136" i="6" s="1"/>
  <c r="K152" i="6"/>
  <c r="M152" i="6" s="1"/>
  <c r="N152" i="6" s="1"/>
  <c r="K169" i="6"/>
  <c r="M169" i="6" s="1"/>
  <c r="N169" i="6" s="1"/>
  <c r="K185" i="6"/>
  <c r="M185" i="6" s="1"/>
  <c r="N185" i="6" s="1"/>
  <c r="K214" i="6"/>
  <c r="M214" i="6" s="1"/>
  <c r="N214" i="6" s="1"/>
  <c r="K231" i="6"/>
  <c r="M231" i="6" s="1"/>
  <c r="N231" i="6" s="1"/>
  <c r="K239" i="6"/>
  <c r="M239" i="6" s="1"/>
  <c r="N239" i="6" s="1"/>
  <c r="K256" i="6"/>
  <c r="M256" i="6" s="1"/>
  <c r="N256" i="6" s="1"/>
  <c r="K281" i="6"/>
  <c r="M281" i="6" s="1"/>
  <c r="N281" i="6" s="1"/>
  <c r="K297" i="6"/>
  <c r="M297" i="6" s="1"/>
  <c r="N297" i="6" s="1"/>
  <c r="K305" i="6"/>
  <c r="M305" i="6" s="1"/>
  <c r="N305" i="6" s="1"/>
  <c r="K323" i="6"/>
  <c r="M323" i="6" s="1"/>
  <c r="N323" i="6" s="1"/>
  <c r="L207" i="6"/>
  <c r="M207" i="6" s="1"/>
  <c r="N207" i="6" s="1"/>
  <c r="L251" i="6"/>
  <c r="M251" i="6" s="1"/>
  <c r="N251" i="6" s="1"/>
  <c r="L274" i="6"/>
  <c r="M274" i="6" s="1"/>
  <c r="N274" i="6" s="1"/>
  <c r="L317" i="6"/>
  <c r="M317" i="6" s="1"/>
  <c r="N317" i="6" s="1"/>
  <c r="L340" i="6"/>
  <c r="M340" i="6" s="1"/>
  <c r="N340" i="6" s="1"/>
  <c r="K73" i="6"/>
  <c r="M73" i="6" s="1"/>
  <c r="N73" i="6" s="1"/>
  <c r="K65" i="6"/>
  <c r="M65" i="6" s="1"/>
  <c r="N65" i="6" s="1"/>
  <c r="K80" i="6"/>
  <c r="M80" i="6" s="1"/>
  <c r="N80" i="6" s="1"/>
  <c r="K88" i="6"/>
  <c r="M88" i="6" s="1"/>
  <c r="N88" i="6" s="1"/>
  <c r="K96" i="6"/>
  <c r="M96" i="6" s="1"/>
  <c r="N96" i="6" s="1"/>
  <c r="K104" i="6"/>
  <c r="M104" i="6" s="1"/>
  <c r="N104" i="6" s="1"/>
  <c r="K112" i="6"/>
  <c r="M112" i="6" s="1"/>
  <c r="N112" i="6" s="1"/>
  <c r="K120" i="6"/>
  <c r="M120" i="6" s="1"/>
  <c r="N120" i="6" s="1"/>
  <c r="K216" i="6"/>
  <c r="M216" i="6" s="1"/>
  <c r="N216" i="6" s="1"/>
  <c r="K232" i="6"/>
  <c r="M232" i="6" s="1"/>
  <c r="N232" i="6" s="1"/>
  <c r="K257" i="6"/>
  <c r="M257" i="6" s="1"/>
  <c r="N257" i="6" s="1"/>
  <c r="K282" i="6"/>
  <c r="M282" i="6" s="1"/>
  <c r="N282" i="6" s="1"/>
  <c r="K298" i="6"/>
  <c r="M298" i="6" s="1"/>
  <c r="N298" i="6" s="1"/>
  <c r="K324" i="6"/>
  <c r="M324" i="6" s="1"/>
  <c r="N324" i="6" s="1"/>
  <c r="L131" i="6"/>
  <c r="M131" i="6" s="1"/>
  <c r="N131" i="6" s="1"/>
  <c r="L147" i="6"/>
  <c r="M147" i="6" s="1"/>
  <c r="N147" i="6" s="1"/>
  <c r="L164" i="6"/>
  <c r="M164" i="6" s="1"/>
  <c r="N164" i="6" s="1"/>
  <c r="L180" i="6"/>
  <c r="M180" i="6" s="1"/>
  <c r="N180" i="6" s="1"/>
  <c r="L209" i="6"/>
  <c r="M209" i="6" s="1"/>
  <c r="N209" i="6" s="1"/>
  <c r="L276" i="6"/>
  <c r="M276" i="6" s="1"/>
  <c r="N276" i="6" s="1"/>
  <c r="K130" i="6"/>
  <c r="M130" i="6" s="1"/>
  <c r="N130" i="6" s="1"/>
  <c r="K138" i="6"/>
  <c r="M138" i="6" s="1"/>
  <c r="N138" i="6" s="1"/>
  <c r="K146" i="6"/>
  <c r="M146" i="6" s="1"/>
  <c r="N146" i="6" s="1"/>
  <c r="K154" i="6"/>
  <c r="M154" i="6" s="1"/>
  <c r="N154" i="6" s="1"/>
  <c r="K163" i="6"/>
  <c r="M163" i="6" s="1"/>
  <c r="N163" i="6" s="1"/>
  <c r="K171" i="6"/>
  <c r="M171" i="6" s="1"/>
  <c r="N171" i="6" s="1"/>
  <c r="K179" i="6"/>
  <c r="M179" i="6" s="1"/>
  <c r="N179" i="6" s="1"/>
  <c r="K197" i="6"/>
  <c r="M197" i="6" s="1"/>
  <c r="N197" i="6" s="1"/>
  <c r="K208" i="6"/>
  <c r="M208" i="6" s="1"/>
  <c r="N208" i="6" s="1"/>
  <c r="K217" i="6"/>
  <c r="M217" i="6" s="1"/>
  <c r="N217" i="6" s="1"/>
  <c r="K225" i="6"/>
  <c r="M225" i="6" s="1"/>
  <c r="N225" i="6" s="1"/>
  <c r="K233" i="6"/>
  <c r="M233" i="6" s="1"/>
  <c r="N233" i="6" s="1"/>
  <c r="K242" i="6"/>
  <c r="M242" i="6" s="1"/>
  <c r="N242" i="6" s="1"/>
  <c r="K250" i="6"/>
  <c r="M250" i="6" s="1"/>
  <c r="N250" i="6" s="1"/>
  <c r="K258" i="6"/>
  <c r="M258" i="6" s="1"/>
  <c r="N258" i="6" s="1"/>
  <c r="K266" i="6"/>
  <c r="M266" i="6" s="1"/>
  <c r="N266" i="6" s="1"/>
  <c r="K275" i="6"/>
  <c r="M275" i="6" s="1"/>
  <c r="N275" i="6" s="1"/>
  <c r="K283" i="6"/>
  <c r="M283" i="6" s="1"/>
  <c r="N283" i="6" s="1"/>
  <c r="K291" i="6"/>
  <c r="M291" i="6" s="1"/>
  <c r="N291" i="6" s="1"/>
  <c r="K299" i="6"/>
  <c r="M299" i="6" s="1"/>
  <c r="N299" i="6" s="1"/>
  <c r="K307" i="6"/>
  <c r="M307" i="6" s="1"/>
  <c r="N307" i="6" s="1"/>
  <c r="K316" i="6"/>
  <c r="M316" i="6" s="1"/>
  <c r="N316" i="6" s="1"/>
  <c r="K325" i="6"/>
  <c r="M325" i="6" s="1"/>
  <c r="N325" i="6" s="1"/>
  <c r="K333" i="6"/>
  <c r="M333" i="6" s="1"/>
  <c r="N333" i="6" s="1"/>
  <c r="L234" i="6"/>
  <c r="M234" i="6" s="1"/>
  <c r="N234" i="6" s="1"/>
  <c r="L300" i="6"/>
  <c r="M300" i="6" s="1"/>
  <c r="N300" i="6" s="1"/>
  <c r="K259" i="6"/>
  <c r="M259" i="6" s="1"/>
  <c r="N259" i="6" s="1"/>
  <c r="K326" i="6"/>
  <c r="M326" i="6" s="1"/>
  <c r="N326" i="6" s="1"/>
  <c r="K190" i="6"/>
  <c r="M190" i="6" s="1"/>
  <c r="N190" i="6" s="1"/>
  <c r="K198" i="6"/>
  <c r="M198" i="6" s="1"/>
  <c r="N198" i="6" s="1"/>
  <c r="K191" i="6"/>
  <c r="M191" i="6" s="1"/>
  <c r="N191" i="6" s="1"/>
  <c r="K199" i="6"/>
  <c r="M199" i="6" s="1"/>
  <c r="N199" i="6" s="1"/>
  <c r="K192" i="6"/>
  <c r="M192" i="6" s="1"/>
  <c r="N192" i="6" s="1"/>
  <c r="K200" i="6"/>
  <c r="M200" i="6" s="1"/>
  <c r="N200" i="6" s="1"/>
  <c r="K193" i="6"/>
  <c r="M193" i="6" s="1"/>
  <c r="N193" i="6" s="1"/>
  <c r="K194" i="6"/>
  <c r="M194" i="6" s="1"/>
  <c r="N194" i="6" s="1"/>
  <c r="K187" i="6"/>
  <c r="M187" i="6" s="1"/>
  <c r="N187" i="6" s="1"/>
  <c r="K195" i="6"/>
  <c r="M195" i="6" s="1"/>
  <c r="N195" i="6" s="1"/>
  <c r="K188" i="6"/>
  <c r="M188" i="6" s="1"/>
  <c r="N188" i="6" s="1"/>
  <c r="K196" i="6"/>
  <c r="M196" i="6" s="1"/>
  <c r="N196" i="6" s="1"/>
  <c r="M38" i="6"/>
  <c r="N38" i="6" s="1"/>
  <c r="E25" i="6"/>
  <c r="K25" i="6" s="1"/>
  <c r="E26" i="6"/>
  <c r="L26" i="6" s="1"/>
  <c r="E27" i="6"/>
  <c r="L27" i="6" s="1"/>
  <c r="E28" i="6"/>
  <c r="L28" i="6" s="1"/>
  <c r="E29" i="6"/>
  <c r="K29" i="6" s="1"/>
  <c r="E30" i="6"/>
  <c r="K30" i="6" s="1"/>
  <c r="E24" i="6"/>
  <c r="K24" i="6" s="1"/>
  <c r="N4" i="6"/>
  <c r="E22" i="6"/>
  <c r="K22" i="6" s="1"/>
  <c r="M22" i="6" s="1"/>
  <c r="N22" i="6" s="1"/>
  <c r="E6" i="6"/>
  <c r="K6" i="6" s="1"/>
  <c r="M6" i="6" s="1"/>
  <c r="N6" i="6" s="1"/>
  <c r="E7" i="6"/>
  <c r="K7" i="6" s="1"/>
  <c r="M7" i="6" s="1"/>
  <c r="N7" i="6" s="1"/>
  <c r="E8" i="6"/>
  <c r="K8" i="6" s="1"/>
  <c r="M8" i="6" s="1"/>
  <c r="N8" i="6" s="1"/>
  <c r="E9" i="6"/>
  <c r="K9" i="6" s="1"/>
  <c r="M9" i="6" s="1"/>
  <c r="N9" i="6" s="1"/>
  <c r="E10" i="6"/>
  <c r="K10" i="6" s="1"/>
  <c r="M10" i="6" s="1"/>
  <c r="N10" i="6" s="1"/>
  <c r="E11" i="6"/>
  <c r="K11" i="6" s="1"/>
  <c r="M11" i="6" s="1"/>
  <c r="N11" i="6" s="1"/>
  <c r="E12" i="6"/>
  <c r="K12" i="6" s="1"/>
  <c r="M12" i="6" s="1"/>
  <c r="N12" i="6" s="1"/>
  <c r="E13" i="6"/>
  <c r="K13" i="6" s="1"/>
  <c r="M13" i="6" s="1"/>
  <c r="N13" i="6" s="1"/>
  <c r="E14" i="6"/>
  <c r="K14" i="6" s="1"/>
  <c r="M14" i="6" s="1"/>
  <c r="N14" i="6" s="1"/>
  <c r="E15" i="6"/>
  <c r="K15" i="6" s="1"/>
  <c r="M15" i="6" s="1"/>
  <c r="N15" i="6" s="1"/>
  <c r="E16" i="6"/>
  <c r="K16" i="6" s="1"/>
  <c r="M16" i="6" s="1"/>
  <c r="N16" i="6" s="1"/>
  <c r="E17" i="6"/>
  <c r="K17" i="6" s="1"/>
  <c r="M17" i="6" s="1"/>
  <c r="N17" i="6" s="1"/>
  <c r="E18" i="6"/>
  <c r="K18" i="6" s="1"/>
  <c r="M18" i="6" s="1"/>
  <c r="N18" i="6" s="1"/>
  <c r="E19" i="6"/>
  <c r="K19" i="6" s="1"/>
  <c r="M19" i="6" s="1"/>
  <c r="N19" i="6" s="1"/>
  <c r="E20" i="6"/>
  <c r="K20" i="6" s="1"/>
  <c r="M20" i="6" s="1"/>
  <c r="N20" i="6" s="1"/>
  <c r="E21" i="6"/>
  <c r="K21" i="6" s="1"/>
  <c r="M21" i="6" s="1"/>
  <c r="N21" i="6" s="1"/>
  <c r="E5" i="6"/>
  <c r="K5" i="6" s="1"/>
  <c r="M5" i="6" s="1"/>
  <c r="N5" i="6" s="1"/>
  <c r="M170" i="6" l="1"/>
  <c r="N170" i="6" s="1"/>
  <c r="M105" i="6"/>
  <c r="N105" i="6" s="1"/>
  <c r="M45" i="6"/>
  <c r="N45" i="6" s="1"/>
  <c r="M137" i="6"/>
  <c r="N137" i="6" s="1"/>
  <c r="M72" i="6"/>
  <c r="N72" i="6" s="1"/>
  <c r="M153" i="6"/>
  <c r="N153" i="6" s="1"/>
  <c r="M121" i="6"/>
  <c r="N121" i="6" s="1"/>
  <c r="M89" i="6"/>
  <c r="N89" i="6" s="1"/>
  <c r="M178" i="6"/>
  <c r="N178" i="6" s="1"/>
  <c r="M145" i="6"/>
  <c r="N145" i="6" s="1"/>
  <c r="M113" i="6"/>
  <c r="N113" i="6" s="1"/>
  <c r="M81" i="6"/>
  <c r="N81" i="6" s="1"/>
  <c r="M311" i="6"/>
  <c r="N311" i="6" s="1"/>
  <c r="M278" i="6"/>
  <c r="N278" i="6" s="1"/>
  <c r="M245" i="6"/>
  <c r="N245" i="6" s="1"/>
  <c r="M211" i="6"/>
  <c r="N211" i="6" s="1"/>
  <c r="M55" i="6"/>
  <c r="N55" i="6" s="1"/>
  <c r="M46" i="6"/>
  <c r="N46" i="6" s="1"/>
  <c r="M328" i="6"/>
  <c r="N328" i="6" s="1"/>
  <c r="M294" i="6"/>
  <c r="N294" i="6" s="1"/>
  <c r="M261" i="6"/>
  <c r="N261" i="6" s="1"/>
  <c r="M228" i="6"/>
  <c r="N228" i="6" s="1"/>
  <c r="M320" i="6"/>
  <c r="N320" i="6" s="1"/>
  <c r="M286" i="6"/>
  <c r="N286" i="6" s="1"/>
  <c r="M253" i="6"/>
  <c r="N253" i="6" s="1"/>
  <c r="M220" i="6"/>
  <c r="N220" i="6" s="1"/>
  <c r="M162" i="6"/>
  <c r="N162" i="6" s="1"/>
  <c r="M129" i="6"/>
  <c r="N129" i="6" s="1"/>
  <c r="M97" i="6"/>
  <c r="N97" i="6" s="1"/>
  <c r="M64" i="6"/>
  <c r="N64" i="6" s="1"/>
  <c r="M336" i="6"/>
  <c r="N336" i="6" s="1"/>
  <c r="M302" i="6"/>
  <c r="N302" i="6" s="1"/>
  <c r="M269" i="6"/>
  <c r="N269" i="6" s="1"/>
  <c r="M236" i="6"/>
  <c r="N236" i="6" s="1"/>
  <c r="M203" i="6"/>
  <c r="N203" i="6" s="1"/>
  <c r="K27" i="6"/>
  <c r="M27" i="6" s="1"/>
  <c r="N27" i="6" s="1"/>
  <c r="K26" i="6"/>
  <c r="M26" i="6" s="1"/>
  <c r="N26" i="6" s="1"/>
  <c r="L25" i="6"/>
  <c r="M25" i="6" s="1"/>
  <c r="N25" i="6" s="1"/>
  <c r="K28" i="6"/>
  <c r="M28" i="6" s="1"/>
  <c r="N28" i="6" s="1"/>
  <c r="L24" i="6"/>
  <c r="M24" i="6" s="1"/>
  <c r="N24" i="6" s="1"/>
  <c r="L30" i="6"/>
  <c r="M30" i="6" s="1"/>
  <c r="N30" i="6" s="1"/>
  <c r="L29" i="6"/>
  <c r="M29" i="6" s="1"/>
  <c r="N29" i="6" s="1"/>
  <c r="L351" i="6" l="1"/>
  <c r="N23" i="6"/>
  <c r="N31" i="6"/>
  <c r="N39" i="6"/>
  <c r="N49" i="6"/>
  <c r="N60" i="6"/>
  <c r="N78" i="6"/>
  <c r="N124" i="6"/>
  <c r="N159" i="6"/>
  <c r="N186" i="6"/>
  <c r="N215" i="6"/>
  <c r="N241" i="6"/>
  <c r="N270" i="6"/>
  <c r="Q274" i="6" s="1"/>
  <c r="N308" i="6"/>
  <c r="N319" i="6"/>
  <c r="N341" i="6"/>
  <c r="C52" i="4"/>
  <c r="N350" i="6" l="1"/>
  <c r="E50" i="4" l="1"/>
  <c r="E52" i="4" s="1"/>
  <c r="A50" i="4"/>
  <c r="C49" i="4"/>
  <c r="C51" i="4" s="1"/>
  <c r="F48" i="4"/>
  <c r="E48" i="4"/>
  <c r="D48" i="4"/>
  <c r="D50" i="4" s="1"/>
  <c r="D52" i="4" s="1"/>
  <c r="C48" i="4"/>
  <c r="F47" i="4"/>
  <c r="E47" i="4"/>
  <c r="C47" i="4"/>
  <c r="F44" i="4"/>
  <c r="F50" i="4" s="1"/>
  <c r="F52" i="4" s="1"/>
  <c r="E44" i="4"/>
  <c r="D44" i="4"/>
  <c r="C44" i="4"/>
  <c r="F43" i="4"/>
  <c r="E43" i="4"/>
  <c r="E49" i="4" s="1"/>
  <c r="E51" i="4" s="1"/>
  <c r="C43" i="4"/>
  <c r="K7" i="3"/>
  <c r="K5" i="3"/>
  <c r="K6" i="3"/>
  <c r="K8" i="3"/>
  <c r="K9" i="3"/>
  <c r="K10" i="3"/>
  <c r="K11" i="3"/>
  <c r="K12" i="3"/>
  <c r="K4" i="3"/>
  <c r="J4" i="3"/>
  <c r="J20" i="3"/>
  <c r="J5" i="3"/>
  <c r="J6" i="3"/>
  <c r="J7" i="3"/>
  <c r="J8" i="3"/>
  <c r="J9" i="3"/>
  <c r="J10" i="3"/>
  <c r="J11" i="3"/>
  <c r="J12" i="3"/>
  <c r="I20" i="3"/>
  <c r="I4" i="3"/>
  <c r="I5" i="3"/>
  <c r="I6" i="3"/>
  <c r="I7" i="3"/>
  <c r="I8" i="3"/>
  <c r="I9" i="3"/>
  <c r="I10" i="3"/>
  <c r="I11" i="3"/>
  <c r="I12" i="3"/>
  <c r="H5" i="3"/>
  <c r="H6" i="3"/>
  <c r="H7" i="3"/>
  <c r="H8" i="3"/>
  <c r="H9" i="3"/>
  <c r="H10" i="3"/>
  <c r="H11" i="3"/>
  <c r="H12" i="3"/>
  <c r="H4" i="3"/>
  <c r="F49" i="4" l="1"/>
  <c r="F51" i="4" s="1"/>
  <c r="C5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LATT Aung Ko</author>
  </authors>
  <commentList>
    <comment ref="E34" authorId="0" shapeId="0" xr:uid="{789D2E9E-E337-4CA1-905C-F218EA8BF85E}">
      <text>
        <r>
          <rPr>
            <b/>
            <sz val="9"/>
            <color indexed="81"/>
            <rFont val="Tahoma"/>
            <charset val="1"/>
          </rPr>
          <t>LATT Aung Ko:</t>
        </r>
        <r>
          <rPr>
            <sz val="9"/>
            <color indexed="81"/>
            <rFont val="Tahoma"/>
            <charset val="1"/>
          </rPr>
          <t xml:space="preserve">
IDP population is higher than Township Total Population. To clarify.
</t>
        </r>
      </text>
    </comment>
  </commentList>
</comments>
</file>

<file path=xl/sharedStrings.xml><?xml version="1.0" encoding="utf-8"?>
<sst xmlns="http://schemas.openxmlformats.org/spreadsheetml/2006/main" count="614" uniqueCount="405">
  <si>
    <t>Region</t>
  </si>
  <si>
    <t>Food</t>
  </si>
  <si>
    <t>Secure</t>
  </si>
  <si>
    <t>Marginally</t>
  </si>
  <si>
    <t xml:space="preserve"> Food Secure</t>
  </si>
  <si>
    <t>Moderately</t>
  </si>
  <si>
    <t>Food Insecure</t>
  </si>
  <si>
    <t>Severely</t>
  </si>
  <si>
    <t>FCS</t>
  </si>
  <si>
    <t>LhCSI</t>
  </si>
  <si>
    <t>Shan ((south))</t>
  </si>
  <si>
    <t>Tanintharyi</t>
  </si>
  <si>
    <t>Bago**</t>
  </si>
  <si>
    <t>FCS*</t>
  </si>
  <si>
    <t>Magway**</t>
  </si>
  <si>
    <t>Mandalay**</t>
  </si>
  <si>
    <t>Naypyitaw</t>
  </si>
  <si>
    <t>* FAO/WFP assessment August-Sept 2021</t>
  </si>
  <si>
    <t>**WFP assessment April-May 2021</t>
  </si>
  <si>
    <t>*estimate based on Mon</t>
  </si>
  <si>
    <t>*estimate based on Shan north and east</t>
  </si>
  <si>
    <t>Row Labels</t>
  </si>
  <si>
    <t>Sum of Population (2021 Proj)</t>
  </si>
  <si>
    <t>Grand Total</t>
  </si>
  <si>
    <t>Sagaing total</t>
  </si>
  <si>
    <t>*estimate based on Mandalay and Chin</t>
  </si>
  <si>
    <t>2021 pop projection</t>
  </si>
  <si>
    <t>rCARI (remote Consolidated Approach to Reporting Indicators of Food Insecurity)</t>
  </si>
  <si>
    <t>Both sexes</t>
  </si>
  <si>
    <t>Marginally Food Secure</t>
  </si>
  <si>
    <t>Food insecure</t>
  </si>
  <si>
    <t xml:space="preserve"> (moderately &amp; severely)</t>
  </si>
  <si>
    <t>Moderately food</t>
  </si>
  <si>
    <t xml:space="preserve"> insecure (number)</t>
  </si>
  <si>
    <t>Severely food insecure (number)</t>
  </si>
  <si>
    <t>Kachin</t>
  </si>
  <si>
    <t>Kayah</t>
  </si>
  <si>
    <t>Kayin</t>
  </si>
  <si>
    <t xml:space="preserve">Chin </t>
  </si>
  <si>
    <t>Mon</t>
  </si>
  <si>
    <t>Rakhine</t>
  </si>
  <si>
    <t>Yangon</t>
  </si>
  <si>
    <t>Shan East/North</t>
  </si>
  <si>
    <t>Ayeyawady</t>
  </si>
  <si>
    <t>Bago</t>
  </si>
  <si>
    <t>* Smaller sample size but running as a group the overall figure is similar</t>
  </si>
  <si>
    <t>Magway</t>
  </si>
  <si>
    <t>Mandalay</t>
  </si>
  <si>
    <t>No data, estimated based on WFP/FAO survey results</t>
  </si>
  <si>
    <t>Sagaing</t>
  </si>
  <si>
    <t xml:space="preserve">Total </t>
  </si>
  <si>
    <t>Estimate</t>
  </si>
  <si>
    <t>Food Insecure %</t>
  </si>
  <si>
    <t>*estimate based on similar, neighbouring area  (Mon)</t>
  </si>
  <si>
    <t>*estimate based on similar, neighbouring area (Shan East and North)</t>
  </si>
  <si>
    <t>*estimate based on similar, neighbouring area  (Mandalay and Chin- see table below)</t>
  </si>
  <si>
    <t>FAO/WFP</t>
  </si>
  <si>
    <t>50.4% </t>
  </si>
  <si>
    <t>5 Regions survey WFP</t>
  </si>
  <si>
    <t>Sagaing Central (based on Mandalay)</t>
  </si>
  <si>
    <t>Sagaing North (based on Chin)</t>
  </si>
  <si>
    <t>Sagaing Central and South (based on Mandalay)</t>
  </si>
  <si>
    <t>Total pop.</t>
  </si>
  <si>
    <t>IDPs</t>
  </si>
  <si>
    <t>Population minus IDPs</t>
  </si>
  <si>
    <t>Vulnerable people + all IDPs</t>
  </si>
  <si>
    <t>TOTAL PiN</t>
  </si>
  <si>
    <t>Vulnerable food insecure people + IDPs</t>
  </si>
  <si>
    <t>Township</t>
  </si>
  <si>
    <t>Total</t>
  </si>
  <si>
    <t>Bhamo</t>
  </si>
  <si>
    <t>Chipwi</t>
  </si>
  <si>
    <t>Hpakant</t>
  </si>
  <si>
    <t>Injangyang</t>
  </si>
  <si>
    <t>Khaunglanhpu</t>
  </si>
  <si>
    <t>Machanbaw</t>
  </si>
  <si>
    <t>Mansi</t>
  </si>
  <si>
    <t>Mogaung</t>
  </si>
  <si>
    <t>Mohnyin</t>
  </si>
  <si>
    <t>Momauk</t>
  </si>
  <si>
    <t>Myitkyina</t>
  </si>
  <si>
    <t>Nawngmun</t>
  </si>
  <si>
    <t>Puta-O</t>
  </si>
  <si>
    <t>Shwegu</t>
  </si>
  <si>
    <t>Sumprabum</t>
  </si>
  <si>
    <t>Tanai</t>
  </si>
  <si>
    <t>Tsawlaw</t>
  </si>
  <si>
    <t>Waingmaw</t>
  </si>
  <si>
    <t>Bawlake</t>
  </si>
  <si>
    <t>Demoso</t>
  </si>
  <si>
    <t>Hpasawng</t>
  </si>
  <si>
    <t>Hpruso</t>
  </si>
  <si>
    <t>Loikaw</t>
  </si>
  <si>
    <t>Mese</t>
  </si>
  <si>
    <t>Shadaw</t>
  </si>
  <si>
    <t>Hlaingbwe</t>
  </si>
  <si>
    <t>Hpa-An</t>
  </si>
  <si>
    <t>Hpapun</t>
  </si>
  <si>
    <t>Kawkareik</t>
  </si>
  <si>
    <t>Kyainseikgyi</t>
  </si>
  <si>
    <t>Myawaddy</t>
  </si>
  <si>
    <t>Thandaunggyi</t>
  </si>
  <si>
    <t>Falam</t>
  </si>
  <si>
    <t>Hakha</t>
  </si>
  <si>
    <t>Kanpetlet</t>
  </si>
  <si>
    <t>Matupi</t>
  </si>
  <si>
    <t>Mindat</t>
  </si>
  <si>
    <t>Paletwa</t>
  </si>
  <si>
    <t>Tedim</t>
  </si>
  <si>
    <t>Thantlang</t>
  </si>
  <si>
    <t>Tonzang</t>
  </si>
  <si>
    <t>Bilin</t>
  </si>
  <si>
    <t>Chaungzon</t>
  </si>
  <si>
    <t>Kyaikmaraw</t>
  </si>
  <si>
    <t>Kyaikto</t>
  </si>
  <si>
    <t>Mawlamyine</t>
  </si>
  <si>
    <t>Mudon</t>
  </si>
  <si>
    <t>Paung</t>
  </si>
  <si>
    <t>Thanbyuzayat</t>
  </si>
  <si>
    <t>Thaton</t>
  </si>
  <si>
    <t>Ye</t>
  </si>
  <si>
    <t>Ann</t>
  </si>
  <si>
    <t>Buthidaung</t>
  </si>
  <si>
    <t>Gwa</t>
  </si>
  <si>
    <t>Kyaukpyu</t>
  </si>
  <si>
    <t>Kyauktaw</t>
  </si>
  <si>
    <t>Maungdaw</t>
  </si>
  <si>
    <t>Minbya</t>
  </si>
  <si>
    <t>Mrauk-U</t>
  </si>
  <si>
    <t>Munaung</t>
  </si>
  <si>
    <t>Myebon</t>
  </si>
  <si>
    <t>Pauktaw</t>
  </si>
  <si>
    <t>Ponnagyun</t>
  </si>
  <si>
    <t>Ramree</t>
  </si>
  <si>
    <t>Rathedaung</t>
  </si>
  <si>
    <t>Sittwe</t>
  </si>
  <si>
    <t>Thandwe</t>
  </si>
  <si>
    <t>Toungup</t>
  </si>
  <si>
    <t>Ahlone</t>
  </si>
  <si>
    <t>Bahan</t>
  </si>
  <si>
    <t>Botahtaung</t>
  </si>
  <si>
    <t>Cocokyun</t>
  </si>
  <si>
    <t>Dagon</t>
  </si>
  <si>
    <t>Dagon Myothit (East)</t>
  </si>
  <si>
    <t>Dagon Myothit (North)</t>
  </si>
  <si>
    <t>Dagon Myothit (Seikkan)</t>
  </si>
  <si>
    <t>Dagon Myothit (South)</t>
  </si>
  <si>
    <t>Dala</t>
  </si>
  <si>
    <t>Dawbon</t>
  </si>
  <si>
    <t>Hlaing</t>
  </si>
  <si>
    <t>Hlaingtharya</t>
  </si>
  <si>
    <t>Hlegu</t>
  </si>
  <si>
    <t>Hmawbi</t>
  </si>
  <si>
    <t>Htantabin</t>
  </si>
  <si>
    <t>Insein</t>
  </si>
  <si>
    <t>Kamaryut</t>
  </si>
  <si>
    <t>Kawhmu</t>
  </si>
  <si>
    <t>Kayan</t>
  </si>
  <si>
    <t>Kungyangon</t>
  </si>
  <si>
    <t>Kyauktada</t>
  </si>
  <si>
    <t>Kyauktan</t>
  </si>
  <si>
    <t>Kyeemyindaing</t>
  </si>
  <si>
    <t>Lanmadaw</t>
  </si>
  <si>
    <t>Latha</t>
  </si>
  <si>
    <t>Mayangone</t>
  </si>
  <si>
    <t>Mingaladon</t>
  </si>
  <si>
    <t>Mingalartaungnyunt</t>
  </si>
  <si>
    <t>North Okkalapa</t>
  </si>
  <si>
    <t>Pabedan</t>
  </si>
  <si>
    <t>Pazundaung</t>
  </si>
  <si>
    <t>Sanchaung</t>
  </si>
  <si>
    <t>Seikgyikanaungto</t>
  </si>
  <si>
    <t>Seikkan</t>
  </si>
  <si>
    <t>Shwepyithar</t>
  </si>
  <si>
    <t>South Okkalapa</t>
  </si>
  <si>
    <t>Taikkyi</t>
  </si>
  <si>
    <t>Tamwe</t>
  </si>
  <si>
    <t>Thaketa</t>
  </si>
  <si>
    <t>Thanlyin</t>
  </si>
  <si>
    <t>Thingangyun</t>
  </si>
  <si>
    <t>Thongwa</t>
  </si>
  <si>
    <t>Twantay</t>
  </si>
  <si>
    <t>Yankin</t>
  </si>
  <si>
    <t>Kengtung</t>
  </si>
  <si>
    <t>Monghpyak</t>
  </si>
  <si>
    <t>Monghsat</t>
  </si>
  <si>
    <t>Mongkhet</t>
  </si>
  <si>
    <t>Mongla</t>
  </si>
  <si>
    <t>Mongping</t>
  </si>
  <si>
    <t>Mongton</t>
  </si>
  <si>
    <t>Mongyang</t>
  </si>
  <si>
    <t>Mongyawng</t>
  </si>
  <si>
    <t>Tachileik</t>
  </si>
  <si>
    <t>Shan East</t>
  </si>
  <si>
    <t>Shan North</t>
  </si>
  <si>
    <t>Hopang</t>
  </si>
  <si>
    <t>Hseni</t>
  </si>
  <si>
    <t>Hsipaw</t>
  </si>
  <si>
    <t>Konkyan</t>
  </si>
  <si>
    <t>Kunlong</t>
  </si>
  <si>
    <t>Kutkai</t>
  </si>
  <si>
    <t>Kyaukme</t>
  </si>
  <si>
    <t>Lashio</t>
  </si>
  <si>
    <t>Laukkaing</t>
  </si>
  <si>
    <t>Mabein</t>
  </si>
  <si>
    <t>Manton</t>
  </si>
  <si>
    <t>Matman</t>
  </si>
  <si>
    <t>Mongmao</t>
  </si>
  <si>
    <t>Mongmit</t>
  </si>
  <si>
    <t>Mongyai</t>
  </si>
  <si>
    <t>Muse</t>
  </si>
  <si>
    <t>Namhkan</t>
  </si>
  <si>
    <t>Namhsan</t>
  </si>
  <si>
    <t>Namtu</t>
  </si>
  <si>
    <t>Narphan</t>
  </si>
  <si>
    <t>Nawnghkio</t>
  </si>
  <si>
    <t>Pangsang (Panghkam)</t>
  </si>
  <si>
    <t>Pangwaun</t>
  </si>
  <si>
    <t>Tangyan</t>
  </si>
  <si>
    <t>Bogale</t>
  </si>
  <si>
    <t>Danubyu</t>
  </si>
  <si>
    <t>Dedaye</t>
  </si>
  <si>
    <t>Einme</t>
  </si>
  <si>
    <t>Hinthada</t>
  </si>
  <si>
    <t>Ingapu</t>
  </si>
  <si>
    <t>Kangyidaunt</t>
  </si>
  <si>
    <t>Kyaiklat</t>
  </si>
  <si>
    <t>Kyangin</t>
  </si>
  <si>
    <t>Kyaunggon</t>
  </si>
  <si>
    <t>Kyonpyaw</t>
  </si>
  <si>
    <t>Labutta</t>
  </si>
  <si>
    <t>Lemyethna</t>
  </si>
  <si>
    <t>Maubin</t>
  </si>
  <si>
    <t>Mawlamyinegyun</t>
  </si>
  <si>
    <t>Myanaung</t>
  </si>
  <si>
    <t>Myaungmya</t>
  </si>
  <si>
    <t>Ngapudaw</t>
  </si>
  <si>
    <t>Nyaungdon</t>
  </si>
  <si>
    <t>Pantanaw</t>
  </si>
  <si>
    <t>Pathein</t>
  </si>
  <si>
    <t>Pyapon</t>
  </si>
  <si>
    <t>Thabaung</t>
  </si>
  <si>
    <t>Wakema</t>
  </si>
  <si>
    <t>Yegyi</t>
  </si>
  <si>
    <t>Zalun</t>
  </si>
  <si>
    <t>Daik-U</t>
  </si>
  <si>
    <t>Kawa</t>
  </si>
  <si>
    <t>Kyaukkyi</t>
  </si>
  <si>
    <t>Kyauktaga</t>
  </si>
  <si>
    <t>Nyaunglebin</t>
  </si>
  <si>
    <t>Oktwin</t>
  </si>
  <si>
    <t>Phyu</t>
  </si>
  <si>
    <t>Shwegyin</t>
  </si>
  <si>
    <t>Taungoo</t>
  </si>
  <si>
    <t>Thanatpin</t>
  </si>
  <si>
    <t>Waw</t>
  </si>
  <si>
    <t>Yedashe</t>
  </si>
  <si>
    <t>Bago (East)</t>
  </si>
  <si>
    <t>Bago (West)</t>
  </si>
  <si>
    <t>Gyobingauk</t>
  </si>
  <si>
    <t>Letpadan</t>
  </si>
  <si>
    <t>Minhla</t>
  </si>
  <si>
    <t>Monyo</t>
  </si>
  <si>
    <t>Nattalin</t>
  </si>
  <si>
    <t>Okpho</t>
  </si>
  <si>
    <t>Padaung</t>
  </si>
  <si>
    <t>Paukkhaung</t>
  </si>
  <si>
    <t>Paungde</t>
  </si>
  <si>
    <t>Pyay</t>
  </si>
  <si>
    <t>Shwedaung</t>
  </si>
  <si>
    <t>Thayarwady</t>
  </si>
  <si>
    <t>Thegon</t>
  </si>
  <si>
    <t>Zigon</t>
  </si>
  <si>
    <t>Aunglan</t>
  </si>
  <si>
    <t>Chauk</t>
  </si>
  <si>
    <t>Gangaw</t>
  </si>
  <si>
    <t>Kamma</t>
  </si>
  <si>
    <t>Minbu</t>
  </si>
  <si>
    <t>Mindon</t>
  </si>
  <si>
    <t>Myaing</t>
  </si>
  <si>
    <t>Myothit</t>
  </si>
  <si>
    <t>Natmauk</t>
  </si>
  <si>
    <t>Ngape</t>
  </si>
  <si>
    <t>Pakokku</t>
  </si>
  <si>
    <t>Pauk</t>
  </si>
  <si>
    <t>Pwintbyu</t>
  </si>
  <si>
    <t>Salin</t>
  </si>
  <si>
    <t>Saw</t>
  </si>
  <si>
    <t>Seikphyu</t>
  </si>
  <si>
    <t>Sidoktaya</t>
  </si>
  <si>
    <t>Sinbaungwe</t>
  </si>
  <si>
    <t>Taungdwingyi</t>
  </si>
  <si>
    <t>Thayet</t>
  </si>
  <si>
    <t>Tilin</t>
  </si>
  <si>
    <t>Yenangyaung</t>
  </si>
  <si>
    <t>Yesagyo</t>
  </si>
  <si>
    <t>Amarapura</t>
  </si>
  <si>
    <t>Aungmyaythazan</t>
  </si>
  <si>
    <t>Chanayethazan</t>
  </si>
  <si>
    <t>Chanmyathazi</t>
  </si>
  <si>
    <t>Kyaukpadaung</t>
  </si>
  <si>
    <t>Kyaukse</t>
  </si>
  <si>
    <t>Madaya</t>
  </si>
  <si>
    <t>Mahaaungmyay</t>
  </si>
  <si>
    <t>Mahlaing</t>
  </si>
  <si>
    <t>Meiktila</t>
  </si>
  <si>
    <t>Mogoke</t>
  </si>
  <si>
    <t>Myingyan</t>
  </si>
  <si>
    <t>Myittha</t>
  </si>
  <si>
    <t>Natogyi</t>
  </si>
  <si>
    <t>Ngazun</t>
  </si>
  <si>
    <t>Nyaung-U</t>
  </si>
  <si>
    <t>Patheingyi</t>
  </si>
  <si>
    <t>Pyawbwe</t>
  </si>
  <si>
    <t>Pyigyitagon</t>
  </si>
  <si>
    <t>Pyinoolwin</t>
  </si>
  <si>
    <t>Singu</t>
  </si>
  <si>
    <t>Sintgaing</t>
  </si>
  <si>
    <t>Tada-U</t>
  </si>
  <si>
    <t>Taungtha</t>
  </si>
  <si>
    <t>Thabeikkyin</t>
  </si>
  <si>
    <t>Thazi</t>
  </si>
  <si>
    <t>Wundwin</t>
  </si>
  <si>
    <t>Yamethin</t>
  </si>
  <si>
    <t>Ayadaw</t>
  </si>
  <si>
    <t>Banmauk</t>
  </si>
  <si>
    <t>Budalin</t>
  </si>
  <si>
    <t>Chaung-U</t>
  </si>
  <si>
    <t>Hkamti</t>
  </si>
  <si>
    <t>Homalin</t>
  </si>
  <si>
    <t>Indaw</t>
  </si>
  <si>
    <t>Kale</t>
  </si>
  <si>
    <t>Kalewa</t>
  </si>
  <si>
    <t>Kanbalu</t>
  </si>
  <si>
    <t>Kani</t>
  </si>
  <si>
    <t>Katha</t>
  </si>
  <si>
    <t>Kawlin</t>
  </si>
  <si>
    <t>Khin-U</t>
  </si>
  <si>
    <t>Kyunhla</t>
  </si>
  <si>
    <t>Lahe</t>
  </si>
  <si>
    <t>Lay Shi</t>
  </si>
  <si>
    <t>Mawlaik</t>
  </si>
  <si>
    <t>Mingin</t>
  </si>
  <si>
    <t>Monywa</t>
  </si>
  <si>
    <t>Myaung</t>
  </si>
  <si>
    <t>Myinmu</t>
  </si>
  <si>
    <t>Nanyun</t>
  </si>
  <si>
    <t>Pale</t>
  </si>
  <si>
    <t>Paungbyin</t>
  </si>
  <si>
    <t>Pinlebu</t>
  </si>
  <si>
    <t>Salingyi</t>
  </si>
  <si>
    <t>Shwebo</t>
  </si>
  <si>
    <t>Tabayin</t>
  </si>
  <si>
    <t>Tamu</t>
  </si>
  <si>
    <t>Taze</t>
  </si>
  <si>
    <t>Tigyaing</t>
  </si>
  <si>
    <t>Wetlet</t>
  </si>
  <si>
    <t>Wuntho</t>
  </si>
  <si>
    <t>Ye-U</t>
  </si>
  <si>
    <t>Yinmarbin</t>
  </si>
  <si>
    <t>Bokpyin</t>
  </si>
  <si>
    <t>Dawei</t>
  </si>
  <si>
    <t>Kawthoung</t>
  </si>
  <si>
    <t>Kyunsu</t>
  </si>
  <si>
    <t>Launglon</t>
  </si>
  <si>
    <t>Myeik</t>
  </si>
  <si>
    <t>Palaw</t>
  </si>
  <si>
    <t>Thayetchaung</t>
  </si>
  <si>
    <t>Yebyu</t>
  </si>
  <si>
    <t>Hopong</t>
  </si>
  <si>
    <t>Hsihseng</t>
  </si>
  <si>
    <t>Kalaw</t>
  </si>
  <si>
    <t>Kunhing</t>
  </si>
  <si>
    <t>Kyethi</t>
  </si>
  <si>
    <t>Laihka</t>
  </si>
  <si>
    <t>Langkho</t>
  </si>
  <si>
    <t>Lawksawk</t>
  </si>
  <si>
    <t>Loilen</t>
  </si>
  <si>
    <t>Mawkmai</t>
  </si>
  <si>
    <t>Monghsu</t>
  </si>
  <si>
    <t>Mongkaing</t>
  </si>
  <si>
    <t>Mongnai</t>
  </si>
  <si>
    <t>Mongpan</t>
  </si>
  <si>
    <t>Nansang</t>
  </si>
  <si>
    <t>Nyaungshwe</t>
  </si>
  <si>
    <t>Pekon</t>
  </si>
  <si>
    <t>Pindaya</t>
  </si>
  <si>
    <t>Pinlaung</t>
  </si>
  <si>
    <t>Taunggyi</t>
  </si>
  <si>
    <t>Ywangan</t>
  </si>
  <si>
    <t>Det Khi Na Thi Ri</t>
  </si>
  <si>
    <t>Lewe</t>
  </si>
  <si>
    <t>Oke Ta Ra Thi Ri</t>
  </si>
  <si>
    <t>Poke Ba Thi Ri</t>
  </si>
  <si>
    <t>Pyinmana</t>
  </si>
  <si>
    <t>Tatkon</t>
  </si>
  <si>
    <t>Za Bu Thi Ri</t>
  </si>
  <si>
    <t>Zay Yar Thi Ri</t>
  </si>
  <si>
    <t>Food Secure</t>
  </si>
  <si>
    <t>Moderately Food Insecure</t>
  </si>
  <si>
    <t>Severely Food Insecure</t>
  </si>
  <si>
    <t xml:space="preserve"> Food insecure (moderately &amp; severely)</t>
  </si>
  <si>
    <t xml:space="preserve"> Moderate food insecure (number)</t>
  </si>
  <si>
    <t xml:space="preserve">total_pin2 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</si>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</sst>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2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9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E6B8AF"/>
        <bgColor rgb="FFE6B8AF"/>
      </patternFill>
    </fill>
    <fill>
      <patternFill patternType="solid">
        <fgColor rgb="FFDD7E6B"/>
        <bgColor rgb="FFDD7E6B"/>
      </patternFill>
    </fill>
    <fill>
      <patternFill patternType="solid">
        <fgColor rgb="FFCC4125"/>
        <bgColor rgb="FFCC4125"/>
      </patternFill>
    </fill>
    <fill>
      <patternFill patternType="solid">
        <fgColor rgb="FFA61C00"/>
        <bgColor rgb="FFA61C00"/>
      </patternFill>
    </fill>
    <fill>
      <patternFill patternType="solid">
        <fgColor rgb="FF85200C"/>
        <bgColor rgb="FF85200C"/>
      </patternFill>
    </fill>
    <fill>
      <patternFill patternType="solid">
        <fgColor rgb="FFD9E1F2"/>
        <bgColor rgb="FFD9E1F2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8CBAD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4B084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/>
      <top/>
      <bottom style="thin">
        <color rgb="FF8EA9DB"/>
      </bottom>
      <diagonal/>
    </border>
    <border>
      <left/>
      <right/>
      <top style="thin">
        <color rgb="FF8EA9DB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thin">
        <color indexed="64"/>
      </right>
      <top style="medium">
        <color rgb="FF000000"/>
      </top>
      <bottom/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hair">
        <color indexed="64"/>
      </bottom>
      <diagonal/>
    </border>
    <border>
      <left style="thin">
        <color indexed="64"/>
      </left>
      <right/>
      <top style="medium">
        <color rgb="FF000000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rgb="FF000000"/>
      </bottom>
      <diagonal/>
    </border>
    <border>
      <left style="thin">
        <color indexed="64"/>
      </left>
      <right/>
      <top style="hair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/>
    <xf numFmtId="0" fontId="1" fillId="0" borderId="11" xfId="0" applyFont="1" applyBorder="1"/>
    <xf numFmtId="0" fontId="7" fillId="2" borderId="30" xfId="0" applyFont="1" applyFill="1" applyBorder="1" applyAlignment="1">
      <alignment horizontal="left" vertical="center"/>
    </xf>
    <xf numFmtId="3" fontId="7" fillId="19" borderId="31" xfId="0" applyNumberFormat="1" applyFont="1" applyFill="1" applyBorder="1" applyAlignment="1">
      <alignment vertical="center"/>
    </xf>
    <xf numFmtId="10" fontId="8" fillId="0" borderId="2" xfId="0" applyNumberFormat="1" applyFont="1" applyBorder="1" applyAlignment="1">
      <alignment horizontal="center" vertical="center" wrapText="1"/>
    </xf>
    <xf numFmtId="10" fontId="8" fillId="0" borderId="4" xfId="0" applyNumberFormat="1" applyFont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left" vertical="center"/>
    </xf>
    <xf numFmtId="3" fontId="7" fillId="19" borderId="34" xfId="0" applyNumberFormat="1" applyFont="1" applyFill="1" applyBorder="1" applyAlignment="1">
      <alignment vertical="center"/>
    </xf>
    <xf numFmtId="10" fontId="8" fillId="0" borderId="3" xfId="0" applyNumberFormat="1" applyFont="1" applyBorder="1" applyAlignment="1">
      <alignment horizontal="center" vertical="center" wrapText="1"/>
    </xf>
    <xf numFmtId="10" fontId="8" fillId="0" borderId="0" xfId="0" applyNumberFormat="1" applyFont="1" applyAlignment="1">
      <alignment horizontal="center" vertical="center" wrapText="1"/>
    </xf>
    <xf numFmtId="0" fontId="7" fillId="2" borderId="35" xfId="0" applyFont="1" applyFill="1" applyBorder="1" applyAlignment="1">
      <alignment horizontal="left" vertical="center"/>
    </xf>
    <xf numFmtId="3" fontId="7" fillId="19" borderId="36" xfId="0" applyNumberFormat="1" applyFont="1" applyFill="1" applyBorder="1" applyAlignment="1">
      <alignment vertical="center"/>
    </xf>
    <xf numFmtId="10" fontId="8" fillId="0" borderId="37" xfId="0" applyNumberFormat="1" applyFont="1" applyBorder="1" applyAlignment="1">
      <alignment horizontal="center" vertical="center" wrapText="1"/>
    </xf>
    <xf numFmtId="10" fontId="8" fillId="0" borderId="38" xfId="0" applyNumberFormat="1" applyFont="1" applyBorder="1" applyAlignment="1">
      <alignment horizontal="center" vertical="center" wrapText="1"/>
    </xf>
    <xf numFmtId="0" fontId="4" fillId="2" borderId="30" xfId="0" applyFont="1" applyFill="1" applyBorder="1" applyAlignment="1">
      <alignment horizontal="left" vertical="center"/>
    </xf>
    <xf numFmtId="0" fontId="8" fillId="0" borderId="0" xfId="0" applyFont="1"/>
    <xf numFmtId="0" fontId="4" fillId="2" borderId="33" xfId="0" applyFont="1" applyFill="1" applyBorder="1" applyAlignment="1">
      <alignment horizontal="left" vertical="center"/>
    </xf>
    <xf numFmtId="0" fontId="4" fillId="2" borderId="39" xfId="0" applyFont="1" applyFill="1" applyBorder="1" applyAlignment="1">
      <alignment horizontal="left" vertical="center"/>
    </xf>
    <xf numFmtId="3" fontId="7" fillId="19" borderId="40" xfId="0" applyNumberFormat="1" applyFont="1" applyFill="1" applyBorder="1" applyAlignment="1">
      <alignment vertical="center"/>
    </xf>
    <xf numFmtId="0" fontId="3" fillId="2" borderId="41" xfId="0" applyFont="1" applyFill="1" applyBorder="1" applyAlignment="1">
      <alignment horizontal="left" vertical="center"/>
    </xf>
    <xf numFmtId="3" fontId="7" fillId="19" borderId="42" xfId="0" applyNumberFormat="1" applyFont="1" applyFill="1" applyBorder="1" applyAlignment="1">
      <alignment vertical="center"/>
    </xf>
    <xf numFmtId="10" fontId="3" fillId="0" borderId="3" xfId="0" applyNumberFormat="1" applyFont="1" applyBorder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0" fontId="3" fillId="2" borderId="33" xfId="0" applyFont="1" applyFill="1" applyBorder="1" applyAlignment="1">
      <alignment horizontal="left" vertical="center"/>
    </xf>
    <xf numFmtId="10" fontId="3" fillId="0" borderId="3" xfId="0" applyNumberFormat="1" applyFont="1" applyBorder="1" applyAlignment="1">
      <alignment horizontal="center" vertical="center" wrapText="1"/>
    </xf>
    <xf numFmtId="10" fontId="3" fillId="0" borderId="0" xfId="0" applyNumberFormat="1" applyFont="1" applyAlignment="1">
      <alignment horizontal="center" vertical="center" wrapText="1"/>
    </xf>
    <xf numFmtId="0" fontId="3" fillId="2" borderId="35" xfId="0" applyFont="1" applyFill="1" applyBorder="1" applyAlignment="1">
      <alignment vertical="center"/>
    </xf>
    <xf numFmtId="0" fontId="3" fillId="2" borderId="35" xfId="0" applyFont="1" applyFill="1" applyBorder="1" applyAlignment="1">
      <alignment horizontal="left" vertical="center"/>
    </xf>
    <xf numFmtId="0" fontId="1" fillId="0" borderId="44" xfId="0" applyFont="1" applyBorder="1"/>
    <xf numFmtId="0" fontId="5" fillId="2" borderId="1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6" fillId="15" borderId="0" xfId="0" applyFont="1" applyFill="1" applyAlignment="1">
      <alignment horizontal="center" vertical="center"/>
    </xf>
    <xf numFmtId="0" fontId="6" fillId="16" borderId="0" xfId="0" applyFont="1" applyFill="1" applyAlignment="1">
      <alignment horizontal="center" vertical="center"/>
    </xf>
    <xf numFmtId="0" fontId="2" fillId="17" borderId="9" xfId="0" applyFont="1" applyFill="1" applyBorder="1" applyAlignment="1">
      <alignment horizontal="center" vertical="center"/>
    </xf>
    <xf numFmtId="0" fontId="0" fillId="0" borderId="0" xfId="0" applyFont="1"/>
    <xf numFmtId="164" fontId="1" fillId="0" borderId="4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0" fontId="1" fillId="0" borderId="14" xfId="0" applyNumberFormat="1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9" fontId="1" fillId="0" borderId="17" xfId="0" applyNumberFormat="1" applyFont="1" applyBorder="1" applyAlignment="1">
      <alignment horizontal="center" vertical="center" wrapText="1"/>
    </xf>
    <xf numFmtId="10" fontId="1" fillId="0" borderId="17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0" fillId="0" borderId="20" xfId="0" applyFont="1" applyBorder="1" applyAlignment="1"/>
    <xf numFmtId="164" fontId="1" fillId="10" borderId="14" xfId="0" applyNumberFormat="1" applyFont="1" applyFill="1" applyBorder="1" applyAlignment="1">
      <alignment horizontal="center" vertical="center" wrapText="1"/>
    </xf>
    <xf numFmtId="0" fontId="1" fillId="10" borderId="15" xfId="0" applyFont="1" applyFill="1" applyBorder="1" applyAlignment="1">
      <alignment horizontal="center" vertical="center" wrapText="1"/>
    </xf>
    <xf numFmtId="3" fontId="1" fillId="0" borderId="24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center" vertical="center" wrapText="1"/>
    </xf>
    <xf numFmtId="3" fontId="0" fillId="0" borderId="0" xfId="0" applyNumberFormat="1" applyFont="1" applyAlignment="1">
      <alignment horizontal="center" vertical="center"/>
    </xf>
    <xf numFmtId="4" fontId="0" fillId="0" borderId="0" xfId="0" applyNumberFormat="1" applyFont="1" applyAlignment="1">
      <alignment horizontal="left" vertical="center" indent="2"/>
    </xf>
    <xf numFmtId="0" fontId="0" fillId="0" borderId="25" xfId="0" applyFont="1" applyBorder="1"/>
    <xf numFmtId="10" fontId="1" fillId="10" borderId="14" xfId="0" applyNumberFormat="1" applyFont="1" applyFill="1" applyBorder="1" applyAlignment="1">
      <alignment horizontal="center" vertical="center" wrapText="1"/>
    </xf>
    <xf numFmtId="3" fontId="0" fillId="0" borderId="24" xfId="0" applyNumberFormat="1" applyFont="1" applyBorder="1" applyAlignment="1">
      <alignment horizontal="left"/>
    </xf>
    <xf numFmtId="3" fontId="0" fillId="0" borderId="14" xfId="0" applyNumberFormat="1" applyFont="1" applyBorder="1"/>
    <xf numFmtId="0" fontId="0" fillId="0" borderId="15" xfId="0" applyFont="1" applyBorder="1"/>
    <xf numFmtId="3" fontId="0" fillId="0" borderId="17" xfId="0" applyNumberFormat="1" applyFont="1" applyBorder="1"/>
    <xf numFmtId="0" fontId="0" fillId="0" borderId="18" xfId="0" applyFont="1" applyBorder="1"/>
    <xf numFmtId="0" fontId="5" fillId="2" borderId="1" xfId="0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7" fillId="2" borderId="2" xfId="0" applyFont="1" applyFill="1" applyBorder="1"/>
    <xf numFmtId="0" fontId="7" fillId="2" borderId="3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0" fontId="7" fillId="9" borderId="13" xfId="0" applyFont="1" applyFill="1" applyBorder="1"/>
    <xf numFmtId="0" fontId="9" fillId="21" borderId="45" xfId="0" applyFont="1" applyFill="1" applyBorder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0" fillId="2" borderId="33" xfId="0" applyFont="1" applyFill="1" applyBorder="1" applyAlignment="1">
      <alignment horizontal="left" vertical="center"/>
    </xf>
    <xf numFmtId="4" fontId="8" fillId="21" borderId="46" xfId="0" applyNumberFormat="1" applyFont="1" applyFill="1" applyBorder="1" applyAlignment="1">
      <alignment vertical="center"/>
    </xf>
    <xf numFmtId="0" fontId="11" fillId="13" borderId="3" xfId="0" applyFont="1" applyFill="1" applyBorder="1" applyAlignment="1">
      <alignment horizontal="center" vertical="center" wrapText="1"/>
    </xf>
    <xf numFmtId="0" fontId="11" fillId="15" borderId="0" xfId="0" applyFont="1" applyFill="1" applyAlignment="1">
      <alignment horizontal="center" vertical="center" wrapText="1"/>
    </xf>
    <xf numFmtId="0" fontId="11" fillId="16" borderId="0" xfId="0" applyFont="1" applyFill="1" applyAlignment="1">
      <alignment horizontal="center" vertical="center" wrapText="1"/>
    </xf>
    <xf numFmtId="0" fontId="12" fillId="17" borderId="9" xfId="0" applyFont="1" applyFill="1" applyBorder="1" applyAlignment="1">
      <alignment horizontal="center" vertical="center" wrapText="1"/>
    </xf>
    <xf numFmtId="0" fontId="13" fillId="8" borderId="22" xfId="0" applyFont="1" applyFill="1" applyBorder="1"/>
    <xf numFmtId="3" fontId="14" fillId="0" borderId="0" xfId="0" applyNumberFormat="1" applyFont="1"/>
    <xf numFmtId="10" fontId="3" fillId="0" borderId="0" xfId="0" applyNumberFormat="1" applyFont="1"/>
    <xf numFmtId="3" fontId="3" fillId="0" borderId="0" xfId="0" applyNumberFormat="1" applyFont="1"/>
    <xf numFmtId="0" fontId="13" fillId="22" borderId="23" xfId="0" applyFont="1" applyFill="1" applyBorder="1"/>
    <xf numFmtId="3" fontId="13" fillId="22" borderId="23" xfId="0" applyNumberFormat="1" applyFont="1" applyFill="1" applyBorder="1"/>
    <xf numFmtId="10" fontId="3" fillId="22" borderId="0" xfId="0" applyNumberFormat="1" applyFont="1" applyFill="1"/>
    <xf numFmtId="3" fontId="3" fillId="22" borderId="0" xfId="0" applyNumberFormat="1" applyFont="1" applyFill="1"/>
    <xf numFmtId="0" fontId="1" fillId="0" borderId="0" xfId="0" applyFont="1" applyAlignment="1"/>
    <xf numFmtId="10" fontId="3" fillId="0" borderId="26" xfId="0" applyNumberFormat="1" applyFont="1" applyBorder="1" applyAlignment="1">
      <alignment horizontal="center" vertical="center"/>
    </xf>
    <xf numFmtId="4" fontId="3" fillId="0" borderId="26" xfId="0" applyNumberFormat="1" applyFont="1" applyBorder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10" fontId="3" fillId="0" borderId="27" xfId="0" applyNumberFormat="1" applyFont="1" applyBorder="1" applyAlignment="1">
      <alignment horizontal="center" vertical="center"/>
    </xf>
    <xf numFmtId="4" fontId="3" fillId="0" borderId="27" xfId="0" applyNumberFormat="1" applyFont="1" applyBorder="1" applyAlignment="1">
      <alignment horizontal="center" vertical="center"/>
    </xf>
    <xf numFmtId="3" fontId="3" fillId="0" borderId="27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0" fontId="3" fillId="0" borderId="43" xfId="0" applyNumberFormat="1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3" fontId="1" fillId="0" borderId="9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8" fillId="21" borderId="44" xfId="0" applyFont="1" applyFill="1" applyBorder="1" applyAlignment="1">
      <alignment horizontal="center" vertical="center"/>
    </xf>
    <xf numFmtId="0" fontId="8" fillId="21" borderId="47" xfId="0" applyFont="1" applyFill="1" applyBorder="1" applyAlignment="1">
      <alignment horizontal="center" vertical="center"/>
    </xf>
    <xf numFmtId="0" fontId="1" fillId="21" borderId="48" xfId="0" applyFont="1" applyFill="1" applyBorder="1" applyAlignment="1">
      <alignment horizontal="center" vertical="center"/>
    </xf>
    <xf numFmtId="3" fontId="1" fillId="21" borderId="48" xfId="0" applyNumberFormat="1" applyFont="1" applyFill="1" applyBorder="1" applyAlignment="1">
      <alignment horizontal="center" vertical="center"/>
    </xf>
    <xf numFmtId="0" fontId="1" fillId="11" borderId="0" xfId="0" applyFont="1" applyFill="1" applyAlignment="1">
      <alignment wrapText="1"/>
    </xf>
    <xf numFmtId="4" fontId="3" fillId="0" borderId="15" xfId="0" applyNumberFormat="1" applyFont="1" applyBorder="1" applyAlignment="1">
      <alignment horizontal="center" vertical="center"/>
    </xf>
    <xf numFmtId="4" fontId="3" fillId="0" borderId="53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17" borderId="26" xfId="0" applyFont="1" applyFill="1" applyBorder="1" applyAlignment="1">
      <alignment horizontal="center" vertical="center"/>
    </xf>
    <xf numFmtId="0" fontId="2" fillId="17" borderId="27" xfId="0" applyFont="1" applyFill="1" applyBorder="1" applyAlignment="1">
      <alignment horizontal="center" vertical="center"/>
    </xf>
    <xf numFmtId="164" fontId="1" fillId="0" borderId="32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10" fontId="1" fillId="0" borderId="32" xfId="0" applyNumberFormat="1" applyFont="1" applyBorder="1" applyAlignment="1">
      <alignment horizontal="center" vertical="center"/>
    </xf>
    <xf numFmtId="10" fontId="1" fillId="0" borderId="27" xfId="0" applyNumberFormat="1" applyFont="1" applyBorder="1" applyAlignment="1">
      <alignment horizontal="center" vertical="center"/>
    </xf>
    <xf numFmtId="3" fontId="1" fillId="0" borderId="32" xfId="0" applyNumberFormat="1" applyFont="1" applyBorder="1" applyAlignment="1">
      <alignment horizontal="center" vertical="center"/>
    </xf>
    <xf numFmtId="3" fontId="1" fillId="0" borderId="27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 wrapText="1"/>
    </xf>
    <xf numFmtId="0" fontId="0" fillId="23" borderId="25" xfId="0" applyFont="1" applyFill="1" applyBorder="1"/>
    <xf numFmtId="3" fontId="0" fillId="23" borderId="24" xfId="0" applyNumberFormat="1" applyFont="1" applyFill="1" applyBorder="1" applyAlignment="1">
      <alignment horizontal="left"/>
    </xf>
    <xf numFmtId="0" fontId="11" fillId="13" borderId="25" xfId="0" applyFont="1" applyFill="1" applyBorder="1" applyAlignment="1">
      <alignment horizontal="center" vertical="center" wrapText="1"/>
    </xf>
    <xf numFmtId="0" fontId="11" fillId="15" borderId="14" xfId="0" applyFont="1" applyFill="1" applyBorder="1" applyAlignment="1">
      <alignment horizontal="center" vertical="center" wrapText="1"/>
    </xf>
    <xf numFmtId="0" fontId="11" fillId="13" borderId="54" xfId="0" applyFont="1" applyFill="1" applyBorder="1" applyAlignment="1">
      <alignment horizontal="center" vertical="center" wrapText="1"/>
    </xf>
    <xf numFmtId="0" fontId="11" fillId="15" borderId="0" xfId="0" applyFont="1" applyFill="1" applyBorder="1" applyAlignment="1">
      <alignment horizontal="center" vertical="center" wrapText="1"/>
    </xf>
    <xf numFmtId="10" fontId="3" fillId="0" borderId="54" xfId="0" applyNumberFormat="1" applyFont="1" applyBorder="1"/>
    <xf numFmtId="10" fontId="3" fillId="0" borderId="0" xfId="0" applyNumberFormat="1" applyFont="1" applyBorder="1"/>
    <xf numFmtId="3" fontId="3" fillId="0" borderId="53" xfId="0" applyNumberFormat="1" applyFont="1" applyBorder="1"/>
    <xf numFmtId="10" fontId="3" fillId="22" borderId="24" xfId="0" applyNumberFormat="1" applyFont="1" applyFill="1" applyBorder="1"/>
    <xf numFmtId="10" fontId="3" fillId="22" borderId="17" xfId="0" applyNumberFormat="1" applyFont="1" applyFill="1" applyBorder="1"/>
    <xf numFmtId="3" fontId="3" fillId="22" borderId="18" xfId="0" applyNumberFormat="1" applyFont="1" applyFill="1" applyBorder="1"/>
    <xf numFmtId="3" fontId="3" fillId="0" borderId="54" xfId="0" applyNumberFormat="1" applyFont="1" applyBorder="1"/>
    <xf numFmtId="3" fontId="3" fillId="22" borderId="24" xfId="0" applyNumberFormat="1" applyFont="1" applyFill="1" applyBorder="1"/>
    <xf numFmtId="0" fontId="11" fillId="16" borderId="15" xfId="0" applyFont="1" applyFill="1" applyBorder="1" applyAlignment="1">
      <alignment horizontal="center" vertical="center" wrapText="1"/>
    </xf>
    <xf numFmtId="0" fontId="11" fillId="16" borderId="53" xfId="0" applyFont="1" applyFill="1" applyBorder="1" applyAlignment="1">
      <alignment horizontal="center" vertical="center" wrapText="1"/>
    </xf>
    <xf numFmtId="10" fontId="3" fillId="0" borderId="53" xfId="0" applyNumberFormat="1" applyFont="1" applyBorder="1"/>
    <xf numFmtId="10" fontId="3" fillId="22" borderId="18" xfId="0" applyNumberFormat="1" applyFont="1" applyFill="1" applyBorder="1"/>
    <xf numFmtId="3" fontId="3" fillId="0" borderId="0" xfId="0" applyNumberFormat="1" applyFont="1" applyBorder="1"/>
    <xf numFmtId="0" fontId="3" fillId="0" borderId="53" xfId="0" applyFont="1" applyBorder="1"/>
    <xf numFmtId="3" fontId="3" fillId="22" borderId="17" xfId="0" applyNumberFormat="1" applyFont="1" applyFill="1" applyBorder="1"/>
    <xf numFmtId="164" fontId="0" fillId="0" borderId="0" xfId="0" applyNumberFormat="1" applyFont="1"/>
    <xf numFmtId="0" fontId="1" fillId="11" borderId="0" xfId="0" applyFont="1" applyFill="1"/>
    <xf numFmtId="3" fontId="1" fillId="0" borderId="0" xfId="0" applyNumberFormat="1" applyFont="1"/>
    <xf numFmtId="10" fontId="3" fillId="0" borderId="27" xfId="0" applyNumberFormat="1" applyFont="1" applyBorder="1"/>
    <xf numFmtId="3" fontId="1" fillId="21" borderId="48" xfId="0" applyNumberFormat="1" applyFont="1" applyFill="1" applyBorder="1"/>
    <xf numFmtId="0" fontId="6" fillId="8" borderId="22" xfId="0" applyFont="1" applyFill="1" applyBorder="1"/>
    <xf numFmtId="0" fontId="6" fillId="8" borderId="0" xfId="0" applyFont="1" applyFill="1"/>
    <xf numFmtId="3" fontId="6" fillId="22" borderId="23" xfId="0" applyNumberFormat="1" applyFont="1" applyFill="1" applyBorder="1"/>
    <xf numFmtId="0" fontId="6" fillId="22" borderId="0" xfId="0" applyFont="1" applyFill="1"/>
    <xf numFmtId="0" fontId="15" fillId="24" borderId="0" xfId="0" applyFont="1" applyFill="1"/>
    <xf numFmtId="3" fontId="15" fillId="25" borderId="0" xfId="0" applyNumberFormat="1" applyFont="1" applyFill="1" applyAlignment="1">
      <alignment horizontal="center"/>
    </xf>
    <xf numFmtId="3" fontId="16" fillId="25" borderId="0" xfId="0" applyNumberFormat="1" applyFont="1" applyFill="1"/>
    <xf numFmtId="0" fontId="6" fillId="8" borderId="0" xfId="0" applyFont="1" applyFill="1" applyBorder="1"/>
    <xf numFmtId="3" fontId="6" fillId="22" borderId="0" xfId="0" applyNumberFormat="1" applyFont="1" applyFill="1" applyBorder="1"/>
    <xf numFmtId="10" fontId="8" fillId="0" borderId="0" xfId="0" applyNumberFormat="1" applyFont="1" applyBorder="1" applyAlignment="1">
      <alignment horizontal="center" vertical="center" wrapText="1"/>
    </xf>
    <xf numFmtId="0" fontId="7" fillId="2" borderId="56" xfId="0" applyFont="1" applyFill="1" applyBorder="1" applyAlignment="1">
      <alignment horizontal="left" vertical="center"/>
    </xf>
    <xf numFmtId="3" fontId="7" fillId="19" borderId="56" xfId="0" applyNumberFormat="1" applyFont="1" applyFill="1" applyBorder="1" applyAlignment="1">
      <alignment vertical="center"/>
    </xf>
    <xf numFmtId="3" fontId="10" fillId="19" borderId="56" xfId="0" applyNumberFormat="1" applyFont="1" applyFill="1" applyBorder="1" applyAlignment="1">
      <alignment vertical="center"/>
    </xf>
    <xf numFmtId="10" fontId="8" fillId="0" borderId="57" xfId="0" applyNumberFormat="1" applyFont="1" applyBorder="1" applyAlignment="1">
      <alignment horizontal="center" vertical="center" wrapText="1"/>
    </xf>
    <xf numFmtId="2" fontId="0" fillId="0" borderId="0" xfId="0" applyNumberFormat="1"/>
    <xf numFmtId="10" fontId="9" fillId="0" borderId="0" xfId="0" applyNumberFormat="1" applyFont="1" applyBorder="1" applyAlignment="1">
      <alignment horizontal="center" vertical="center" wrapText="1"/>
    </xf>
    <xf numFmtId="10" fontId="8" fillId="0" borderId="60" xfId="0" applyNumberFormat="1" applyFont="1" applyBorder="1" applyAlignment="1">
      <alignment horizontal="center" vertical="center" wrapText="1"/>
    </xf>
    <xf numFmtId="10" fontId="9" fillId="0" borderId="60" xfId="0" applyNumberFormat="1" applyFont="1" applyBorder="1" applyAlignment="1">
      <alignment horizontal="center" vertical="center" wrapText="1"/>
    </xf>
    <xf numFmtId="0" fontId="17" fillId="0" borderId="0" xfId="0" applyFont="1"/>
    <xf numFmtId="3" fontId="1" fillId="0" borderId="0" xfId="0" applyNumberFormat="1" applyFont="1" applyBorder="1"/>
    <xf numFmtId="3" fontId="1" fillId="0" borderId="57" xfId="0" applyNumberFormat="1" applyFont="1" applyBorder="1"/>
    <xf numFmtId="0" fontId="7" fillId="2" borderId="62" xfId="0" applyFont="1" applyFill="1" applyBorder="1" applyAlignment="1">
      <alignment horizontal="left" vertical="center"/>
    </xf>
    <xf numFmtId="3" fontId="7" fillId="19" borderId="62" xfId="0" applyNumberFormat="1" applyFont="1" applyFill="1" applyBorder="1" applyAlignment="1">
      <alignment vertical="center"/>
    </xf>
    <xf numFmtId="0" fontId="7" fillId="19" borderId="62" xfId="0" applyFont="1" applyFill="1" applyBorder="1" applyAlignment="1">
      <alignment vertical="center"/>
    </xf>
    <xf numFmtId="3" fontId="10" fillId="19" borderId="62" xfId="0" applyNumberFormat="1" applyFont="1" applyFill="1" applyBorder="1" applyAlignment="1">
      <alignment vertical="center"/>
    </xf>
    <xf numFmtId="0" fontId="7" fillId="19" borderId="56" xfId="0" applyFont="1" applyFill="1" applyBorder="1" applyAlignment="1">
      <alignment vertical="center"/>
    </xf>
    <xf numFmtId="0" fontId="10" fillId="2" borderId="62" xfId="0" applyFont="1" applyFill="1" applyBorder="1" applyAlignment="1">
      <alignment horizontal="left" vertical="center"/>
    </xf>
    <xf numFmtId="0" fontId="10" fillId="19" borderId="62" xfId="0" applyFont="1" applyFill="1" applyBorder="1" applyAlignment="1">
      <alignment vertical="center"/>
    </xf>
    <xf numFmtId="0" fontId="4" fillId="2" borderId="56" xfId="0" applyFont="1" applyFill="1" applyBorder="1" applyAlignment="1">
      <alignment horizontal="left" vertical="center"/>
    </xf>
    <xf numFmtId="0" fontId="4" fillId="2" borderId="62" xfId="0" applyFont="1" applyFill="1" applyBorder="1" applyAlignment="1">
      <alignment horizontal="left" vertical="center"/>
    </xf>
    <xf numFmtId="0" fontId="3" fillId="2" borderId="62" xfId="0" applyFont="1" applyFill="1" applyBorder="1" applyAlignment="1">
      <alignment horizontal="left" vertical="center"/>
    </xf>
    <xf numFmtId="10" fontId="3" fillId="0" borderId="58" xfId="0" applyNumberFormat="1" applyFont="1" applyBorder="1"/>
    <xf numFmtId="10" fontId="8" fillId="0" borderId="0" xfId="0" applyNumberFormat="1" applyFont="1" applyBorder="1" applyAlignment="1">
      <alignment horizontal="center"/>
    </xf>
    <xf numFmtId="10" fontId="8" fillId="0" borderId="27" xfId="0" applyNumberFormat="1" applyFont="1" applyBorder="1"/>
    <xf numFmtId="0" fontId="5" fillId="2" borderId="60" xfId="0" applyFont="1" applyFill="1" applyBorder="1" applyAlignment="1">
      <alignment horizontal="left" vertical="center"/>
    </xf>
    <xf numFmtId="10" fontId="1" fillId="0" borderId="27" xfId="0" applyNumberFormat="1" applyFont="1" applyBorder="1"/>
    <xf numFmtId="10" fontId="1" fillId="0" borderId="58" xfId="0" applyNumberFormat="1" applyFont="1" applyBorder="1"/>
    <xf numFmtId="10" fontId="6" fillId="0" borderId="61" xfId="0" applyNumberFormat="1" applyFont="1" applyBorder="1"/>
    <xf numFmtId="10" fontId="1" fillId="0" borderId="61" xfId="0" applyNumberFormat="1" applyFont="1" applyBorder="1"/>
    <xf numFmtId="0" fontId="10" fillId="19" borderId="63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1" fillId="0" borderId="0" xfId="0" applyFont="1" applyBorder="1"/>
    <xf numFmtId="0" fontId="8" fillId="0" borderId="0" xfId="0" applyFont="1" applyBorder="1"/>
    <xf numFmtId="0" fontId="5" fillId="2" borderId="64" xfId="0" applyFont="1" applyFill="1" applyBorder="1" applyAlignment="1">
      <alignment vertical="center" wrapText="1"/>
    </xf>
    <xf numFmtId="0" fontId="6" fillId="14" borderId="64" xfId="0" applyFont="1" applyFill="1" applyBorder="1" applyAlignment="1">
      <alignment vertical="center" wrapText="1"/>
    </xf>
    <xf numFmtId="0" fontId="6" fillId="16" borderId="64" xfId="0" applyFont="1" applyFill="1" applyBorder="1" applyAlignment="1">
      <alignment vertical="center" wrapText="1"/>
    </xf>
    <xf numFmtId="3" fontId="15" fillId="25" borderId="64" xfId="0" applyNumberFormat="1" applyFont="1" applyFill="1" applyBorder="1" applyAlignment="1">
      <alignment wrapText="1"/>
    </xf>
    <xf numFmtId="0" fontId="6" fillId="13" borderId="64" xfId="0" applyFont="1" applyFill="1" applyBorder="1" applyAlignment="1">
      <alignment horizontal="center" vertical="center" wrapText="1"/>
    </xf>
    <xf numFmtId="0" fontId="6" fillId="15" borderId="64" xfId="0" applyFont="1" applyFill="1" applyBorder="1" applyAlignment="1">
      <alignment horizontal="center" vertical="center" wrapText="1"/>
    </xf>
    <xf numFmtId="0" fontId="2" fillId="17" borderId="64" xfId="0" applyFont="1" applyFill="1" applyBorder="1" applyAlignment="1">
      <alignment horizontal="center" vertical="center" wrapText="1"/>
    </xf>
    <xf numFmtId="0" fontId="4" fillId="12" borderId="0" xfId="0" applyFont="1" applyFill="1" applyBorder="1" applyAlignment="1">
      <alignment horizontal="center"/>
    </xf>
    <xf numFmtId="3" fontId="10" fillId="19" borderId="66" xfId="0" applyNumberFormat="1" applyFont="1" applyFill="1" applyBorder="1" applyAlignment="1">
      <alignment vertical="center"/>
    </xf>
    <xf numFmtId="3" fontId="7" fillId="19" borderId="66" xfId="0" applyNumberFormat="1" applyFont="1" applyFill="1" applyBorder="1" applyAlignment="1">
      <alignment vertical="center"/>
    </xf>
    <xf numFmtId="0" fontId="7" fillId="2" borderId="57" xfId="0" applyFont="1" applyFill="1" applyBorder="1" applyAlignment="1">
      <alignment horizontal="left" vertical="center"/>
    </xf>
    <xf numFmtId="3" fontId="7" fillId="19" borderId="65" xfId="0" applyNumberFormat="1" applyFont="1" applyFill="1" applyBorder="1" applyAlignment="1">
      <alignment vertical="center"/>
    </xf>
    <xf numFmtId="0" fontId="2" fillId="17" borderId="55" xfId="0" applyFont="1" applyFill="1" applyBorder="1" applyAlignment="1">
      <alignment horizontal="center" vertical="center" wrapText="1"/>
    </xf>
    <xf numFmtId="10" fontId="6" fillId="0" borderId="26" xfId="0" applyNumberFormat="1" applyFont="1" applyBorder="1"/>
    <xf numFmtId="0" fontId="5" fillId="2" borderId="59" xfId="0" applyFont="1" applyFill="1" applyBorder="1" applyAlignment="1">
      <alignment vertical="center" wrapText="1"/>
    </xf>
    <xf numFmtId="0" fontId="6" fillId="16" borderId="67" xfId="0" applyFont="1" applyFill="1" applyBorder="1" applyAlignment="1">
      <alignment horizontal="center" vertical="center" wrapText="1"/>
    </xf>
    <xf numFmtId="10" fontId="9" fillId="0" borderId="66" xfId="0" applyNumberFormat="1" applyFont="1" applyBorder="1" applyAlignment="1">
      <alignment horizontal="center" vertical="center" wrapText="1"/>
    </xf>
    <xf numFmtId="10" fontId="8" fillId="0" borderId="66" xfId="0" applyNumberFormat="1" applyFont="1" applyBorder="1" applyAlignment="1">
      <alignment horizontal="center" vertical="center" wrapText="1"/>
    </xf>
    <xf numFmtId="10" fontId="8" fillId="0" borderId="65" xfId="0" applyNumberFormat="1" applyFont="1" applyBorder="1" applyAlignment="1">
      <alignment horizontal="center" vertical="center" wrapText="1"/>
    </xf>
    <xf numFmtId="10" fontId="8" fillId="0" borderId="66" xfId="0" applyNumberFormat="1" applyFont="1" applyBorder="1" applyAlignment="1">
      <alignment horizontal="center"/>
    </xf>
    <xf numFmtId="0" fontId="8" fillId="0" borderId="66" xfId="0" applyFont="1" applyBorder="1"/>
    <xf numFmtId="3" fontId="8" fillId="21" borderId="56" xfId="0" applyNumberFormat="1" applyFont="1" applyFill="1" applyBorder="1" applyAlignment="1">
      <alignment vertical="center"/>
    </xf>
    <xf numFmtId="0" fontId="8" fillId="21" borderId="57" xfId="0" applyFont="1" applyFill="1" applyBorder="1"/>
    <xf numFmtId="0" fontId="8" fillId="21" borderId="65" xfId="0" applyFont="1" applyFill="1" applyBorder="1"/>
    <xf numFmtId="3" fontId="10" fillId="19" borderId="63" xfId="0" applyNumberFormat="1" applyFont="1" applyFill="1" applyBorder="1" applyAlignment="1">
      <alignment vertical="center"/>
    </xf>
    <xf numFmtId="10" fontId="9" fillId="0" borderId="68" xfId="0" applyNumberFormat="1" applyFont="1" applyBorder="1" applyAlignment="1">
      <alignment horizontal="center" vertical="center" wrapText="1"/>
    </xf>
    <xf numFmtId="0" fontId="8" fillId="0" borderId="66" xfId="0" applyFont="1" applyBorder="1" applyAlignment="1">
      <alignment horizontal="center" vertical="center" wrapText="1"/>
    </xf>
    <xf numFmtId="10" fontId="8" fillId="0" borderId="66" xfId="0" applyNumberFormat="1" applyFont="1" applyBorder="1" applyAlignment="1">
      <alignment horizontal="center" vertical="center"/>
    </xf>
    <xf numFmtId="3" fontId="10" fillId="16" borderId="62" xfId="0" applyNumberFormat="1" applyFont="1" applyFill="1" applyBorder="1" applyAlignment="1">
      <alignment vertical="center"/>
    </xf>
    <xf numFmtId="3" fontId="9" fillId="21" borderId="56" xfId="0" applyNumberFormat="1" applyFont="1" applyFill="1" applyBorder="1" applyAlignment="1">
      <alignment vertical="center"/>
    </xf>
    <xf numFmtId="10" fontId="9" fillId="0" borderId="55" xfId="0" applyNumberFormat="1" applyFont="1" applyBorder="1" applyAlignment="1">
      <alignment horizontal="center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10" fontId="8" fillId="0" borderId="48" xfId="0" applyNumberFormat="1" applyFont="1" applyBorder="1" applyAlignment="1">
      <alignment horizontal="center" vertical="center" wrapText="1"/>
    </xf>
    <xf numFmtId="10" fontId="8" fillId="0" borderId="1" xfId="0" applyNumberFormat="1" applyFont="1" applyBorder="1" applyAlignment="1">
      <alignment horizontal="center" vertical="center"/>
    </xf>
    <xf numFmtId="0" fontId="8" fillId="0" borderId="1" xfId="0" applyFont="1" applyBorder="1"/>
    <xf numFmtId="0" fontId="8" fillId="21" borderId="48" xfId="0" applyFont="1" applyFill="1" applyBorder="1"/>
    <xf numFmtId="3" fontId="1" fillId="0" borderId="62" xfId="0" applyNumberFormat="1" applyFont="1" applyBorder="1"/>
    <xf numFmtId="3" fontId="1" fillId="21" borderId="56" xfId="0" applyNumberFormat="1" applyFont="1" applyFill="1" applyBorder="1"/>
    <xf numFmtId="3" fontId="6" fillId="0" borderId="55" xfId="0" applyNumberFormat="1" applyFont="1" applyBorder="1"/>
    <xf numFmtId="3" fontId="1" fillId="0" borderId="1" xfId="0" applyNumberFormat="1" applyFont="1" applyBorder="1"/>
    <xf numFmtId="3" fontId="1" fillId="0" borderId="48" xfId="0" applyNumberFormat="1" applyFont="1" applyBorder="1"/>
    <xf numFmtId="3" fontId="1" fillId="26" borderId="1" xfId="0" applyNumberFormat="1" applyFont="1" applyFill="1" applyBorder="1"/>
    <xf numFmtId="3" fontId="8" fillId="0" borderId="1" xfId="0" applyNumberFormat="1" applyFont="1" applyBorder="1"/>
    <xf numFmtId="0" fontId="3" fillId="0" borderId="1" xfId="0" applyFont="1" applyBorder="1"/>
    <xf numFmtId="0" fontId="10" fillId="2" borderId="63" xfId="0" applyFont="1" applyFill="1" applyBorder="1" applyAlignment="1">
      <alignment horizontal="left" vertical="center"/>
    </xf>
    <xf numFmtId="0" fontId="10" fillId="2" borderId="60" xfId="0" applyFont="1" applyFill="1" applyBorder="1" applyAlignment="1">
      <alignment horizontal="left" vertical="center"/>
    </xf>
    <xf numFmtId="0" fontId="9" fillId="0" borderId="68" xfId="0" applyFont="1" applyBorder="1" applyAlignment="1">
      <alignment horizontal="center" vertical="center" wrapText="1"/>
    </xf>
    <xf numFmtId="3" fontId="10" fillId="19" borderId="68" xfId="0" applyNumberFormat="1" applyFont="1" applyFill="1" applyBorder="1" applyAlignment="1">
      <alignment vertical="center"/>
    </xf>
    <xf numFmtId="0" fontId="8" fillId="0" borderId="65" xfId="0" applyFont="1" applyBorder="1" applyAlignment="1">
      <alignment horizontal="center" vertical="center" wrapText="1"/>
    </xf>
    <xf numFmtId="10" fontId="8" fillId="0" borderId="55" xfId="0" applyNumberFormat="1" applyFont="1" applyBorder="1" applyAlignment="1">
      <alignment horizontal="center" vertical="center" wrapText="1"/>
    </xf>
    <xf numFmtId="10" fontId="8" fillId="0" borderId="68" xfId="0" applyNumberFormat="1" applyFont="1" applyBorder="1" applyAlignment="1">
      <alignment horizontal="center" vertical="center" wrapText="1"/>
    </xf>
    <xf numFmtId="3" fontId="1" fillId="0" borderId="56" xfId="0" applyNumberFormat="1" applyFont="1" applyBorder="1"/>
    <xf numFmtId="1" fontId="7" fillId="19" borderId="66" xfId="0" applyNumberFormat="1" applyFont="1" applyFill="1" applyBorder="1" applyAlignment="1">
      <alignment vertical="center"/>
    </xf>
    <xf numFmtId="0" fontId="10" fillId="2" borderId="56" xfId="0" applyFont="1" applyFill="1" applyBorder="1" applyAlignment="1">
      <alignment horizontal="left" vertical="center"/>
    </xf>
    <xf numFmtId="1" fontId="7" fillId="19" borderId="65" xfId="0" applyNumberFormat="1" applyFont="1" applyFill="1" applyBorder="1" applyAlignment="1">
      <alignment vertical="center"/>
    </xf>
    <xf numFmtId="0" fontId="10" fillId="19" borderId="68" xfId="0" applyFont="1" applyFill="1" applyBorder="1" applyAlignment="1">
      <alignment vertical="center"/>
    </xf>
    <xf numFmtId="0" fontId="10" fillId="19" borderId="56" xfId="0" applyFont="1" applyFill="1" applyBorder="1" applyAlignment="1">
      <alignment vertical="center"/>
    </xf>
    <xf numFmtId="0" fontId="5" fillId="2" borderId="63" xfId="0" applyFont="1" applyFill="1" applyBorder="1" applyAlignment="1">
      <alignment horizontal="left" vertical="center"/>
    </xf>
    <xf numFmtId="0" fontId="15" fillId="2" borderId="63" xfId="0" applyFont="1" applyFill="1" applyBorder="1" applyAlignment="1">
      <alignment horizontal="left" vertical="center"/>
    </xf>
    <xf numFmtId="0" fontId="15" fillId="2" borderId="60" xfId="0" applyFont="1" applyFill="1" applyBorder="1" applyAlignment="1">
      <alignment horizontal="left" vertical="center"/>
    </xf>
    <xf numFmtId="10" fontId="2" fillId="0" borderId="55" xfId="0" applyNumberFormat="1" applyFont="1" applyBorder="1" applyAlignment="1">
      <alignment horizontal="center" vertical="center"/>
    </xf>
    <xf numFmtId="10" fontId="2" fillId="0" borderId="68" xfId="0" applyNumberFormat="1" applyFont="1" applyBorder="1" applyAlignment="1">
      <alignment horizontal="center" vertical="center"/>
    </xf>
    <xf numFmtId="10" fontId="2" fillId="0" borderId="68" xfId="0" applyNumberFormat="1" applyFont="1" applyBorder="1" applyAlignment="1">
      <alignment horizontal="center"/>
    </xf>
    <xf numFmtId="10" fontId="2" fillId="0" borderId="60" xfId="0" applyNumberFormat="1" applyFont="1" applyBorder="1" applyAlignment="1">
      <alignment horizontal="center"/>
    </xf>
    <xf numFmtId="10" fontId="2" fillId="0" borderId="61" xfId="0" applyNumberFormat="1" applyFont="1" applyBorder="1"/>
    <xf numFmtId="3" fontId="2" fillId="0" borderId="55" xfId="0" applyNumberFormat="1" applyFont="1" applyBorder="1"/>
    <xf numFmtId="0" fontId="18" fillId="2" borderId="62" xfId="0" applyFont="1" applyFill="1" applyBorder="1" applyAlignment="1">
      <alignment horizontal="left" vertical="center"/>
    </xf>
    <xf numFmtId="0" fontId="18" fillId="2" borderId="56" xfId="0" applyFont="1" applyFill="1" applyBorder="1" applyAlignment="1">
      <alignment horizontal="left" vertical="center"/>
    </xf>
    <xf numFmtId="10" fontId="8" fillId="0" borderId="48" xfId="0" applyNumberFormat="1" applyFont="1" applyBorder="1" applyAlignment="1">
      <alignment horizontal="center" vertical="center"/>
    </xf>
    <xf numFmtId="10" fontId="8" fillId="0" borderId="65" xfId="0" applyNumberFormat="1" applyFont="1" applyBorder="1" applyAlignment="1">
      <alignment horizontal="center" vertical="center"/>
    </xf>
    <xf numFmtId="10" fontId="8" fillId="0" borderId="65" xfId="0" applyNumberFormat="1" applyFont="1" applyBorder="1" applyAlignment="1">
      <alignment horizontal="center"/>
    </xf>
    <xf numFmtId="10" fontId="8" fillId="0" borderId="57" xfId="0" applyNumberFormat="1" applyFont="1" applyBorder="1" applyAlignment="1">
      <alignment horizontal="center"/>
    </xf>
    <xf numFmtId="10" fontId="8" fillId="0" borderId="58" xfId="0" applyNumberFormat="1" applyFont="1" applyBorder="1"/>
    <xf numFmtId="3" fontId="8" fillId="0" borderId="48" xfId="0" applyNumberFormat="1" applyFont="1" applyBorder="1"/>
    <xf numFmtId="10" fontId="2" fillId="0" borderId="55" xfId="0" applyNumberFormat="1" applyFont="1" applyBorder="1" applyAlignment="1">
      <alignment horizontal="center" vertical="center" wrapText="1"/>
    </xf>
    <xf numFmtId="10" fontId="2" fillId="0" borderId="68" xfId="0" applyNumberFormat="1" applyFont="1" applyBorder="1" applyAlignment="1">
      <alignment horizontal="center" vertical="center" wrapText="1"/>
    </xf>
    <xf numFmtId="10" fontId="2" fillId="0" borderId="60" xfId="0" applyNumberFormat="1" applyFont="1" applyBorder="1" applyAlignment="1">
      <alignment horizontal="center" vertical="center" wrapText="1"/>
    </xf>
    <xf numFmtId="0" fontId="3" fillId="2" borderId="62" xfId="0" applyFont="1" applyFill="1" applyBorder="1" applyAlignment="1">
      <alignment vertical="center"/>
    </xf>
    <xf numFmtId="0" fontId="3" fillId="2" borderId="56" xfId="0" applyFont="1" applyFill="1" applyBorder="1" applyAlignment="1">
      <alignment vertical="center"/>
    </xf>
    <xf numFmtId="0" fontId="7" fillId="19" borderId="66" xfId="0" applyFont="1" applyFill="1" applyBorder="1" applyAlignment="1">
      <alignment vertical="center"/>
    </xf>
    <xf numFmtId="0" fontId="9" fillId="21" borderId="56" xfId="0" applyFont="1" applyFill="1" applyBorder="1" applyAlignment="1">
      <alignment vertical="center"/>
    </xf>
    <xf numFmtId="0" fontId="9" fillId="21" borderId="57" xfId="0" applyFont="1" applyFill="1" applyBorder="1" applyAlignment="1">
      <alignment vertical="center"/>
    </xf>
    <xf numFmtId="0" fontId="1" fillId="21" borderId="58" xfId="0" applyFont="1" applyFill="1" applyBorder="1"/>
    <xf numFmtId="3" fontId="1" fillId="21" borderId="57" xfId="0" applyNumberFormat="1" applyFont="1" applyFill="1" applyBorder="1"/>
    <xf numFmtId="3" fontId="8" fillId="21" borderId="65" xfId="0" applyNumberFormat="1" applyFont="1" applyFill="1" applyBorder="1" applyAlignment="1">
      <alignment vertical="center"/>
    </xf>
    <xf numFmtId="0" fontId="3" fillId="2" borderId="56" xfId="0" applyFont="1" applyFill="1" applyBorder="1" applyAlignment="1">
      <alignment horizontal="left" vertical="center"/>
    </xf>
    <xf numFmtId="0" fontId="8" fillId="0" borderId="48" xfId="0" applyFont="1" applyBorder="1"/>
    <xf numFmtId="0" fontId="8" fillId="0" borderId="65" xfId="0" applyFont="1" applyBorder="1"/>
    <xf numFmtId="0" fontId="8" fillId="0" borderId="57" xfId="0" applyFont="1" applyBorder="1"/>
    <xf numFmtId="0" fontId="3" fillId="0" borderId="48" xfId="0" applyFont="1" applyBorder="1"/>
    <xf numFmtId="0" fontId="7" fillId="19" borderId="65" xfId="0" applyFont="1" applyFill="1" applyBorder="1" applyAlignment="1">
      <alignment vertical="center"/>
    </xf>
    <xf numFmtId="3" fontId="6" fillId="0" borderId="60" xfId="0" applyNumberFormat="1" applyFont="1" applyBorder="1"/>
    <xf numFmtId="3" fontId="6" fillId="0" borderId="63" xfId="0" applyNumberFormat="1" applyFont="1" applyBorder="1"/>
    <xf numFmtId="0" fontId="2" fillId="2" borderId="63" xfId="0" applyFont="1" applyFill="1" applyBorder="1" applyAlignment="1">
      <alignment horizontal="left" vertical="center"/>
    </xf>
    <xf numFmtId="0" fontId="2" fillId="2" borderId="60" xfId="0" applyFont="1" applyFill="1" applyBorder="1" applyAlignment="1">
      <alignment horizontal="left" vertical="center"/>
    </xf>
    <xf numFmtId="0" fontId="9" fillId="0" borderId="55" xfId="0" applyFont="1" applyBorder="1"/>
    <xf numFmtId="0" fontId="9" fillId="0" borderId="68" xfId="0" applyFont="1" applyBorder="1"/>
    <xf numFmtId="0" fontId="9" fillId="0" borderId="60" xfId="0" applyFont="1" applyBorder="1"/>
    <xf numFmtId="0" fontId="2" fillId="0" borderId="55" xfId="0" applyFont="1" applyBorder="1"/>
    <xf numFmtId="3" fontId="2" fillId="27" borderId="55" xfId="0" applyNumberFormat="1" applyFont="1" applyFill="1" applyBorder="1"/>
    <xf numFmtId="3" fontId="10" fillId="28" borderId="68" xfId="0" applyNumberFormat="1" applyFont="1" applyFill="1" applyBorder="1" applyAlignment="1">
      <alignment vertical="center"/>
    </xf>
    <xf numFmtId="0" fontId="2" fillId="2" borderId="63" xfId="0" applyFont="1" applyFill="1" applyBorder="1" applyAlignment="1">
      <alignment vertical="center"/>
    </xf>
    <xf numFmtId="0" fontId="2" fillId="2" borderId="60" xfId="0" applyFont="1" applyFill="1" applyBorder="1" applyAlignment="1">
      <alignment vertical="center"/>
    </xf>
    <xf numFmtId="3" fontId="7" fillId="16" borderId="62" xfId="0" applyNumberFormat="1" applyFont="1" applyFill="1" applyBorder="1" applyAlignment="1">
      <alignment vertical="center"/>
    </xf>
    <xf numFmtId="3" fontId="6" fillId="0" borderId="0" xfId="0" applyNumberFormat="1" applyFont="1" applyBorder="1"/>
    <xf numFmtId="3" fontId="1" fillId="26" borderId="0" xfId="0" applyNumberFormat="1" applyFont="1" applyFill="1" applyBorder="1"/>
    <xf numFmtId="3" fontId="1" fillId="26" borderId="62" xfId="0" applyNumberFormat="1" applyFont="1" applyFill="1" applyBorder="1"/>
    <xf numFmtId="3" fontId="2" fillId="27" borderId="60" xfId="0" applyNumberFormat="1" applyFont="1" applyFill="1" applyBorder="1"/>
    <xf numFmtId="3" fontId="2" fillId="27" borderId="63" xfId="0" applyNumberFormat="1" applyFont="1" applyFill="1" applyBorder="1"/>
    <xf numFmtId="3" fontId="8" fillId="0" borderId="0" xfId="0" applyNumberFormat="1" applyFont="1" applyBorder="1"/>
    <xf numFmtId="3" fontId="8" fillId="0" borderId="62" xfId="0" applyNumberFormat="1" applyFont="1" applyBorder="1"/>
    <xf numFmtId="3" fontId="8" fillId="0" borderId="57" xfId="0" applyNumberFormat="1" applyFont="1" applyBorder="1"/>
    <xf numFmtId="3" fontId="8" fillId="0" borderId="56" xfId="0" applyNumberFormat="1" applyFont="1" applyBorder="1"/>
    <xf numFmtId="3" fontId="2" fillId="0" borderId="60" xfId="0" applyNumberFormat="1" applyFont="1" applyBorder="1"/>
    <xf numFmtId="3" fontId="2" fillId="0" borderId="63" xfId="0" applyNumberFormat="1" applyFont="1" applyBorder="1"/>
    <xf numFmtId="3" fontId="3" fillId="0" borderId="62" xfId="0" applyNumberFormat="1" applyFont="1" applyBorder="1"/>
    <xf numFmtId="3" fontId="3" fillId="0" borderId="57" xfId="0" applyNumberFormat="1" applyFont="1" applyBorder="1"/>
    <xf numFmtId="3" fontId="3" fillId="0" borderId="56" xfId="0" applyNumberFormat="1" applyFont="1" applyBorder="1"/>
    <xf numFmtId="3" fontId="0" fillId="0" borderId="0" xfId="0" applyNumberFormat="1"/>
    <xf numFmtId="0" fontId="1" fillId="20" borderId="28" xfId="0" applyFont="1" applyFill="1" applyBorder="1" applyAlignment="1">
      <alignment horizontal="center" vertical="top" wrapText="1"/>
    </xf>
    <xf numFmtId="0" fontId="1" fillId="20" borderId="29" xfId="0" applyFont="1" applyFill="1" applyBorder="1" applyAlignment="1">
      <alignment horizontal="center" vertical="top" wrapText="1"/>
    </xf>
    <xf numFmtId="0" fontId="1" fillId="0" borderId="29" xfId="0" applyFont="1" applyBorder="1" applyAlignment="1">
      <alignment horizontal="center" vertical="top" wrapText="1"/>
    </xf>
    <xf numFmtId="0" fontId="1" fillId="0" borderId="52" xfId="0" applyFont="1" applyBorder="1" applyAlignment="1">
      <alignment horizontal="center" vertical="top" wrapText="1"/>
    </xf>
    <xf numFmtId="0" fontId="11" fillId="14" borderId="14" xfId="0" applyFont="1" applyFill="1" applyBorder="1" applyAlignment="1">
      <alignment horizontal="center" vertical="center" wrapText="1"/>
    </xf>
    <xf numFmtId="0" fontId="11" fillId="14" borderId="0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wrapText="1"/>
    </xf>
    <xf numFmtId="0" fontId="4" fillId="12" borderId="4" xfId="0" applyFont="1" applyFill="1" applyBorder="1" applyAlignment="1">
      <alignment horizontal="center" wrapText="1"/>
    </xf>
    <xf numFmtId="0" fontId="4" fillId="12" borderId="8" xfId="0" applyFont="1" applyFill="1" applyBorder="1" applyAlignment="1">
      <alignment horizontal="center" wrapText="1"/>
    </xf>
    <xf numFmtId="0" fontId="5" fillId="2" borderId="49" xfId="0" applyFont="1" applyFill="1" applyBorder="1" applyAlignment="1">
      <alignment horizontal="center" vertical="center"/>
    </xf>
    <xf numFmtId="0" fontId="5" fillId="2" borderId="50" xfId="0" applyFont="1" applyFill="1" applyBorder="1" applyAlignment="1">
      <alignment horizontal="center" vertical="center"/>
    </xf>
    <xf numFmtId="0" fontId="6" fillId="14" borderId="0" xfId="0" applyFont="1" applyFill="1" applyAlignment="1">
      <alignment horizontal="center" vertical="center"/>
    </xf>
    <xf numFmtId="0" fontId="6" fillId="16" borderId="26" xfId="0" applyFont="1" applyFill="1" applyBorder="1" applyAlignment="1">
      <alignment horizontal="center" vertical="center"/>
    </xf>
    <xf numFmtId="0" fontId="6" fillId="16" borderId="51" xfId="0" applyFont="1" applyFill="1" applyBorder="1" applyAlignment="1">
      <alignment horizontal="center" vertical="center"/>
    </xf>
    <xf numFmtId="0" fontId="1" fillId="18" borderId="28" xfId="0" applyFont="1" applyFill="1" applyBorder="1" applyAlignment="1">
      <alignment horizontal="center" vertical="center"/>
    </xf>
    <xf numFmtId="0" fontId="1" fillId="18" borderId="29" xfId="0" applyFont="1" applyFill="1" applyBorder="1" applyAlignment="1">
      <alignment horizontal="center" vertical="center"/>
    </xf>
    <xf numFmtId="0" fontId="1" fillId="18" borderId="5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/>
    </xf>
    <xf numFmtId="0" fontId="7" fillId="2" borderId="19" xfId="0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4" xfId="0" applyNumberFormat="1" applyFont="1" applyFill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9" fontId="1" fillId="10" borderId="14" xfId="0" applyNumberFormat="1" applyFont="1" applyFill="1" applyBorder="1" applyAlignment="1">
      <alignment horizontal="center" vertical="center" wrapText="1"/>
    </xf>
    <xf numFmtId="3" fontId="0" fillId="0" borderId="0" xfId="0" applyNumberFormat="1" applyFont="1" applyAlignment="1">
      <alignment horizontal="center" vertical="center"/>
    </xf>
    <xf numFmtId="3" fontId="0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5" fillId="2" borderId="10" xfId="0" applyFont="1" applyFill="1" applyBorder="1" applyAlignment="1">
      <alignment horizontal="center" vertical="center" wrapText="1"/>
    </xf>
    <xf numFmtId="164" fontId="1" fillId="10" borderId="14" xfId="0" applyNumberFormat="1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21" xfId="0" applyFont="1" applyFill="1" applyBorder="1" applyAlignment="1">
      <alignment horizontal="center" vertical="center"/>
    </xf>
    <xf numFmtId="9" fontId="1" fillId="0" borderId="14" xfId="0" applyNumberFormat="1" applyFont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/>
    </xf>
    <xf numFmtId="0" fontId="4" fillId="12" borderId="2" xfId="0" applyFont="1" applyFill="1" applyBorder="1" applyAlignment="1">
      <alignment horizontal="left"/>
    </xf>
    <xf numFmtId="0" fontId="4" fillId="12" borderId="4" xfId="0" applyFont="1" applyFill="1" applyBorder="1" applyAlignment="1">
      <alignment horizontal="left"/>
    </xf>
    <xf numFmtId="0" fontId="4" fillId="12" borderId="8" xfId="0" applyFont="1" applyFill="1" applyBorder="1" applyAlignment="1">
      <alignment horizontal="left"/>
    </xf>
    <xf numFmtId="0" fontId="11" fillId="14" borderId="0" xfId="0" applyFont="1" applyFill="1" applyAlignment="1">
      <alignment horizontal="center" vertical="center" wrapText="1"/>
    </xf>
    <xf numFmtId="0" fontId="15" fillId="24" borderId="0" xfId="0" applyFont="1" applyFill="1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F1CC171-617E-4963-9DD0-347417AF3AE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6ab6b4915bb0676/Cloud_Docs/Myanmar_FSC/2022-%20People%20in%20need%20trageted%20and%20severity%20data%20collection%20template_FSC_V3%5eLMseverity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Baseline data for 2022 HPC"/>
      <sheetName val="Sheet1"/>
      <sheetName val="Cluster Inputs- PiN &amp; trageted"/>
      <sheetName val="Feuil1"/>
      <sheetName val="Cluster Inputs -Severity"/>
      <sheetName val="Severity StatesRegions"/>
      <sheetName val="Cluster inputs - Partner list "/>
    </sheetNames>
    <sheetDataSet>
      <sheetData sheetId="0"/>
      <sheetData sheetId="1"/>
      <sheetData sheetId="2"/>
      <sheetData sheetId="3">
        <row r="4">
          <cell r="D4" t="str">
            <v xml:space="preserve"> Township </v>
          </cell>
          <cell r="J4" t="str">
            <v>Total PiN</v>
          </cell>
          <cell r="T4" t="str">
            <v>Total target</v>
          </cell>
        </row>
        <row r="5">
          <cell r="D5" t="str">
            <v>Hinthada</v>
          </cell>
          <cell r="J5">
            <v>102514.90899404332</v>
          </cell>
          <cell r="T5">
            <v>13327</v>
          </cell>
        </row>
        <row r="6">
          <cell r="D6" t="str">
            <v>Ingapu</v>
          </cell>
          <cell r="J6">
            <v>64938.780710561812</v>
          </cell>
          <cell r="T6">
            <v>8442</v>
          </cell>
        </row>
        <row r="7">
          <cell r="D7" t="str">
            <v>Kyangin</v>
          </cell>
          <cell r="J7">
            <v>29104.377504911328</v>
          </cell>
          <cell r="T7">
            <v>3784</v>
          </cell>
        </row>
        <row r="8">
          <cell r="D8" t="str">
            <v>Lemyethna</v>
          </cell>
          <cell r="J8">
            <v>31206.86685538528</v>
          </cell>
          <cell r="T8">
            <v>4057</v>
          </cell>
        </row>
        <row r="9">
          <cell r="D9" t="str">
            <v>Myanaung</v>
          </cell>
          <cell r="J9">
            <v>66210.088563023863</v>
          </cell>
          <cell r="T9">
            <v>8607</v>
          </cell>
        </row>
        <row r="10">
          <cell r="D10" t="str">
            <v>Zalun</v>
          </cell>
          <cell r="J10">
            <v>50950.153611550428</v>
          </cell>
          <cell r="T10">
            <v>6624</v>
          </cell>
        </row>
        <row r="11">
          <cell r="D11" t="str">
            <v>Labutta</v>
          </cell>
          <cell r="J11">
            <v>95482.277492825335</v>
          </cell>
          <cell r="T11">
            <v>12413</v>
          </cell>
        </row>
        <row r="12">
          <cell r="D12" t="str">
            <v>Mawlamyinegyun</v>
          </cell>
          <cell r="J12">
            <v>94307.597518594252</v>
          </cell>
          <cell r="T12">
            <v>12260</v>
          </cell>
        </row>
        <row r="13">
          <cell r="D13" t="str">
            <v>Danubyu</v>
          </cell>
          <cell r="J13">
            <v>54327.585718996714</v>
          </cell>
          <cell r="T13">
            <v>7063</v>
          </cell>
        </row>
        <row r="14">
          <cell r="D14" t="str">
            <v>Maubin</v>
          </cell>
          <cell r="J14">
            <v>95141.505194988844</v>
          </cell>
          <cell r="T14">
            <v>12368</v>
          </cell>
        </row>
        <row r="15">
          <cell r="D15" t="str">
            <v>Nyaungdon</v>
          </cell>
          <cell r="J15">
            <v>65399.807765945952</v>
          </cell>
          <cell r="T15">
            <v>8502</v>
          </cell>
        </row>
        <row r="16">
          <cell r="D16" t="str">
            <v>Pantanaw</v>
          </cell>
          <cell r="J16">
            <v>80148.432816310014</v>
          </cell>
          <cell r="T16">
            <v>10419</v>
          </cell>
        </row>
        <row r="17">
          <cell r="D17" t="str">
            <v>Einme</v>
          </cell>
          <cell r="J17">
            <v>58794.883362101456</v>
          </cell>
          <cell r="T17">
            <v>7643</v>
          </cell>
        </row>
        <row r="18">
          <cell r="D18" t="str">
            <v>Myaungmya</v>
          </cell>
          <cell r="J18">
            <v>90459.748185778997</v>
          </cell>
          <cell r="T18">
            <v>11760</v>
          </cell>
        </row>
        <row r="19">
          <cell r="D19" t="str">
            <v>Wakema</v>
          </cell>
          <cell r="J19">
            <v>87572.725278508093</v>
          </cell>
          <cell r="T19">
            <v>11384</v>
          </cell>
        </row>
        <row r="20">
          <cell r="D20" t="str">
            <v>Kangyidaunt</v>
          </cell>
          <cell r="J20">
            <v>53914.721148373457</v>
          </cell>
          <cell r="T20">
            <v>7009</v>
          </cell>
        </row>
        <row r="21">
          <cell r="D21" t="str">
            <v>Kyaunggon</v>
          </cell>
          <cell r="J21">
            <v>49384.721402466806</v>
          </cell>
          <cell r="T21">
            <v>6420</v>
          </cell>
        </row>
        <row r="22">
          <cell r="D22" t="str">
            <v>Kyonpyaw</v>
          </cell>
          <cell r="J22">
            <v>71403.761290761453</v>
          </cell>
          <cell r="T22">
            <v>9282</v>
          </cell>
        </row>
        <row r="23">
          <cell r="D23" t="str">
            <v>Ngapudaw</v>
          </cell>
          <cell r="J23">
            <v>98287.515048615503</v>
          </cell>
          <cell r="T23">
            <v>12777</v>
          </cell>
        </row>
        <row r="24">
          <cell r="D24" t="str">
            <v>Pathein</v>
          </cell>
          <cell r="J24">
            <v>115403.67456999305</v>
          </cell>
          <cell r="T24">
            <v>15002</v>
          </cell>
        </row>
        <row r="25">
          <cell r="D25" t="str">
            <v>Thabaung</v>
          </cell>
          <cell r="J25">
            <v>46769.104698628362</v>
          </cell>
          <cell r="T25">
            <v>6080</v>
          </cell>
        </row>
        <row r="26">
          <cell r="D26" t="str">
            <v>Yegyi</v>
          </cell>
          <cell r="J26">
            <v>58794.580453392249</v>
          </cell>
          <cell r="T26">
            <v>7643</v>
          </cell>
        </row>
        <row r="27">
          <cell r="D27" t="str">
            <v>Bogale</v>
          </cell>
          <cell r="J27">
            <v>97738.038650148461</v>
          </cell>
          <cell r="T27">
            <v>12706</v>
          </cell>
        </row>
        <row r="28">
          <cell r="D28" t="str">
            <v>Dedaye</v>
          </cell>
          <cell r="J28">
            <v>61468.052720685613</v>
          </cell>
          <cell r="T28">
            <v>7991</v>
          </cell>
        </row>
        <row r="29">
          <cell r="D29" t="str">
            <v>Kyaiklat</v>
          </cell>
          <cell r="J29">
            <v>58564.369834409372</v>
          </cell>
          <cell r="T29">
            <v>7613</v>
          </cell>
        </row>
        <row r="30">
          <cell r="D30" t="str">
            <v>Pyapon</v>
          </cell>
          <cell r="J30">
            <v>95150.289547555309</v>
          </cell>
          <cell r="T30">
            <v>12370</v>
          </cell>
        </row>
        <row r="31">
          <cell r="D31" t="str">
            <v>Bago</v>
          </cell>
          <cell r="J31">
            <v>117101.83336078681</v>
          </cell>
          <cell r="T31">
            <v>17565</v>
          </cell>
        </row>
        <row r="32">
          <cell r="D32" t="str">
            <v>Daik-U</v>
          </cell>
          <cell r="J32">
            <v>48260.059968500653</v>
          </cell>
          <cell r="T32">
            <v>7239</v>
          </cell>
        </row>
        <row r="33">
          <cell r="D33" t="str">
            <v>Kawa</v>
          </cell>
          <cell r="J33">
            <v>47028.836298638205</v>
          </cell>
          <cell r="T33">
            <v>7054</v>
          </cell>
        </row>
        <row r="34">
          <cell r="D34" t="str">
            <v>Kyauktaga</v>
          </cell>
          <cell r="J34">
            <v>59860.298152406984</v>
          </cell>
          <cell r="T34">
            <v>8979</v>
          </cell>
        </row>
        <row r="35">
          <cell r="D35" t="str">
            <v>Nyaunglebin</v>
          </cell>
          <cell r="J35">
            <v>47534.002580834524</v>
          </cell>
          <cell r="T35">
            <v>4753</v>
          </cell>
        </row>
        <row r="36">
          <cell r="D36" t="str">
            <v>Shwegyin</v>
          </cell>
          <cell r="J36">
            <v>25606.688215745904</v>
          </cell>
          <cell r="T36">
            <v>2561</v>
          </cell>
        </row>
        <row r="37">
          <cell r="D37" t="str">
            <v>Thanatpin</v>
          </cell>
          <cell r="J37">
            <v>34619.855491253409</v>
          </cell>
          <cell r="T37">
            <v>3462</v>
          </cell>
        </row>
        <row r="38">
          <cell r="D38" t="str">
            <v>Waw</v>
          </cell>
          <cell r="J38">
            <v>41941.668865331922</v>
          </cell>
          <cell r="T38">
            <v>4194</v>
          </cell>
        </row>
        <row r="39">
          <cell r="D39" t="str">
            <v>Htantabin</v>
          </cell>
          <cell r="J39">
            <v>27945.226844743411</v>
          </cell>
          <cell r="T39">
            <v>2795</v>
          </cell>
        </row>
        <row r="40">
          <cell r="D40" t="str">
            <v>Kyaukkyi</v>
          </cell>
          <cell r="J40">
            <v>28927.157073126011</v>
          </cell>
          <cell r="T40">
            <v>8000</v>
          </cell>
        </row>
        <row r="41">
          <cell r="D41" t="str">
            <v>Oktwin</v>
          </cell>
          <cell r="J41">
            <v>38084.771957959434</v>
          </cell>
          <cell r="T41">
            <v>3808</v>
          </cell>
        </row>
        <row r="42">
          <cell r="D42" t="str">
            <v>Phyu</v>
          </cell>
          <cell r="J42">
            <v>61304.549490327707</v>
          </cell>
          <cell r="T42">
            <v>6130</v>
          </cell>
        </row>
        <row r="43">
          <cell r="D43" t="str">
            <v>Taungoo</v>
          </cell>
          <cell r="J43">
            <v>62444.271343037602</v>
          </cell>
          <cell r="T43">
            <v>6244</v>
          </cell>
        </row>
        <row r="44">
          <cell r="D44" t="str">
            <v>Yedashe</v>
          </cell>
          <cell r="J44">
            <v>50896.217789226102</v>
          </cell>
          <cell r="T44">
            <v>5090</v>
          </cell>
        </row>
        <row r="45">
          <cell r="D45" t="str">
            <v>Padaung</v>
          </cell>
          <cell r="J45">
            <v>34364.174632387068</v>
          </cell>
          <cell r="T45">
            <v>3436</v>
          </cell>
        </row>
        <row r="46">
          <cell r="D46" t="str">
            <v>Paukkhaung</v>
          </cell>
          <cell r="J46">
            <v>29751.434589577439</v>
          </cell>
          <cell r="T46">
            <v>2975</v>
          </cell>
        </row>
        <row r="47">
          <cell r="D47" t="str">
            <v>Paungde</v>
          </cell>
          <cell r="J47">
            <v>32778.857993022852</v>
          </cell>
          <cell r="T47">
            <v>3278</v>
          </cell>
        </row>
        <row r="48">
          <cell r="D48" t="str">
            <v>Pyay</v>
          </cell>
          <cell r="J48">
            <v>59962.99941072143</v>
          </cell>
          <cell r="T48">
            <v>5996</v>
          </cell>
        </row>
        <row r="49">
          <cell r="D49" t="str">
            <v>Shwedaung</v>
          </cell>
          <cell r="J49">
            <v>28992.493736372111</v>
          </cell>
          <cell r="T49">
            <v>2899</v>
          </cell>
        </row>
        <row r="50">
          <cell r="D50" t="str">
            <v>Thegon</v>
          </cell>
          <cell r="J50">
            <v>31205.21736678488</v>
          </cell>
          <cell r="T50">
            <v>3121</v>
          </cell>
        </row>
        <row r="51">
          <cell r="D51" t="str">
            <v>Gyobingauk</v>
          </cell>
          <cell r="J51">
            <v>27982.6377439438</v>
          </cell>
          <cell r="T51">
            <v>2798</v>
          </cell>
        </row>
        <row r="52">
          <cell r="D52" t="str">
            <v>Letpadan</v>
          </cell>
          <cell r="J52">
            <v>42273.601238492054</v>
          </cell>
          <cell r="T52">
            <v>4227</v>
          </cell>
        </row>
        <row r="53">
          <cell r="D53" t="str">
            <v>Minhla</v>
          </cell>
          <cell r="J53">
            <v>29187.88824174993</v>
          </cell>
          <cell r="T53">
            <v>2919</v>
          </cell>
        </row>
        <row r="54">
          <cell r="D54" t="str">
            <v>Monyo</v>
          </cell>
          <cell r="J54">
            <v>30398.142745181594</v>
          </cell>
          <cell r="T54">
            <v>3040</v>
          </cell>
        </row>
        <row r="55">
          <cell r="D55" t="str">
            <v>Nattalin</v>
          </cell>
          <cell r="J55">
            <v>41018.787256394964</v>
          </cell>
          <cell r="T55">
            <v>4102</v>
          </cell>
        </row>
        <row r="56">
          <cell r="D56" t="str">
            <v>Okpho</v>
          </cell>
          <cell r="J56">
            <v>30181.779073372982</v>
          </cell>
          <cell r="T56">
            <v>3018</v>
          </cell>
        </row>
        <row r="57">
          <cell r="D57" t="str">
            <v>Thayarwady</v>
          </cell>
          <cell r="J57">
            <v>36005.965049525119</v>
          </cell>
          <cell r="T57">
            <v>3601</v>
          </cell>
        </row>
        <row r="58">
          <cell r="D58" t="str">
            <v>Zigon</v>
          </cell>
          <cell r="J58">
            <v>16089.784373935076</v>
          </cell>
          <cell r="T58">
            <v>1609</v>
          </cell>
        </row>
        <row r="59">
          <cell r="D59" t="str">
            <v>Falam</v>
          </cell>
          <cell r="J59">
            <v>30826.995477226686</v>
          </cell>
          <cell r="T59">
            <v>7707</v>
          </cell>
        </row>
        <row r="60">
          <cell r="D60" t="str">
            <v>Tedim</v>
          </cell>
          <cell r="J60">
            <v>52711.90501156549</v>
          </cell>
          <cell r="T60">
            <v>13178</v>
          </cell>
        </row>
        <row r="61">
          <cell r="D61" t="str">
            <v>Tonzang</v>
          </cell>
          <cell r="J61">
            <v>19177.043789401007</v>
          </cell>
          <cell r="T61">
            <v>5000</v>
          </cell>
        </row>
        <row r="62">
          <cell r="D62" t="str">
            <v>Hakha</v>
          </cell>
          <cell r="J62">
            <v>29200.118912262922</v>
          </cell>
          <cell r="T62">
            <v>20000</v>
          </cell>
        </row>
        <row r="63">
          <cell r="D63" t="str">
            <v>Thantlang</v>
          </cell>
          <cell r="J63">
            <v>30919.943841874854</v>
          </cell>
          <cell r="T63">
            <v>7730</v>
          </cell>
        </row>
        <row r="64">
          <cell r="D64" t="str">
            <v>Matupi</v>
          </cell>
          <cell r="J64">
            <v>30891.535718349052</v>
          </cell>
          <cell r="T64">
            <v>7723</v>
          </cell>
        </row>
        <row r="65">
          <cell r="D65" t="str">
            <v>Paletwa</v>
          </cell>
          <cell r="J65">
            <v>62734.48989299003</v>
          </cell>
          <cell r="T65">
            <v>40000</v>
          </cell>
        </row>
        <row r="66">
          <cell r="D66" t="str">
            <v>Kanpetlet</v>
          </cell>
          <cell r="J66">
            <v>13460.959706305159</v>
          </cell>
          <cell r="T66">
            <v>5000</v>
          </cell>
        </row>
        <row r="67">
          <cell r="D67" t="str">
            <v>Mindat</v>
          </cell>
          <cell r="J67">
            <v>27757.583027432185</v>
          </cell>
          <cell r="T67">
            <v>20000</v>
          </cell>
        </row>
        <row r="68">
          <cell r="D68" t="str">
            <v>Bhamo</v>
          </cell>
          <cell r="J68">
            <v>47501.940677527993</v>
          </cell>
          <cell r="T68">
            <v>11875</v>
          </cell>
        </row>
        <row r="69">
          <cell r="D69" t="str">
            <v>Mansi</v>
          </cell>
          <cell r="J69">
            <v>26267.381593247716</v>
          </cell>
          <cell r="T69">
            <v>6567</v>
          </cell>
        </row>
        <row r="70">
          <cell r="D70" t="str">
            <v>Momauk</v>
          </cell>
          <cell r="J70">
            <v>37244.934655578181</v>
          </cell>
          <cell r="T70">
            <v>9311</v>
          </cell>
        </row>
        <row r="71">
          <cell r="D71" t="str">
            <v>Shwegu</v>
          </cell>
          <cell r="J71">
            <v>30514.911027979819</v>
          </cell>
          <cell r="T71">
            <v>7629</v>
          </cell>
        </row>
        <row r="72">
          <cell r="D72" t="str">
            <v>Hpakant</v>
          </cell>
          <cell r="J72">
            <v>101926.21076111084</v>
          </cell>
          <cell r="T72">
            <v>25482</v>
          </cell>
        </row>
        <row r="73">
          <cell r="D73" t="str">
            <v>Mogaung</v>
          </cell>
          <cell r="J73">
            <v>40665.745578645634</v>
          </cell>
          <cell r="T73">
            <v>10166</v>
          </cell>
        </row>
        <row r="74">
          <cell r="D74" t="str">
            <v>Mohnyin</v>
          </cell>
          <cell r="J74">
            <v>62570.15831731043</v>
          </cell>
          <cell r="T74">
            <v>15643</v>
          </cell>
        </row>
        <row r="75">
          <cell r="D75" t="str">
            <v>Chipwi</v>
          </cell>
          <cell r="J75">
            <v>7969.8035835129085</v>
          </cell>
          <cell r="T75">
            <v>1992</v>
          </cell>
        </row>
        <row r="76">
          <cell r="D76" t="str">
            <v>Injangyang</v>
          </cell>
          <cell r="J76">
            <v>933.11448249135969</v>
          </cell>
          <cell r="T76">
            <v>233</v>
          </cell>
        </row>
        <row r="77">
          <cell r="D77" t="str">
            <v>Myitkyina</v>
          </cell>
          <cell r="J77">
            <v>103166.00535865233</v>
          </cell>
          <cell r="T77">
            <v>25792</v>
          </cell>
        </row>
        <row r="78">
          <cell r="D78" t="str">
            <v>Tanai</v>
          </cell>
          <cell r="J78">
            <v>18788.048028088291</v>
          </cell>
          <cell r="T78">
            <v>4697</v>
          </cell>
        </row>
        <row r="79">
          <cell r="D79" t="str">
            <v>Tsawlaw</v>
          </cell>
          <cell r="J79">
            <v>1939.6186217544359</v>
          </cell>
          <cell r="T79">
            <v>0</v>
          </cell>
        </row>
        <row r="80">
          <cell r="D80" t="str">
            <v>Waingmaw</v>
          </cell>
          <cell r="J80">
            <v>57138.370931810205</v>
          </cell>
          <cell r="T80">
            <v>14285</v>
          </cell>
        </row>
        <row r="81">
          <cell r="D81" t="str">
            <v>Khaunglanhpu</v>
          </cell>
          <cell r="J81">
            <v>3468.2809199981511</v>
          </cell>
          <cell r="T81">
            <v>867</v>
          </cell>
        </row>
        <row r="82">
          <cell r="D82" t="str">
            <v>Machanbaw</v>
          </cell>
          <cell r="J82">
            <v>2635.9530149586976</v>
          </cell>
          <cell r="T82">
            <v>659</v>
          </cell>
        </row>
        <row r="83">
          <cell r="D83" t="str">
            <v>Nawngmun</v>
          </cell>
          <cell r="J83">
            <v>2119.6537960657943</v>
          </cell>
          <cell r="T83">
            <v>0</v>
          </cell>
        </row>
        <row r="84">
          <cell r="D84" t="str">
            <v>Puta-O</v>
          </cell>
          <cell r="J84">
            <v>18542.149241431751</v>
          </cell>
          <cell r="T84">
            <v>4636</v>
          </cell>
        </row>
        <row r="85">
          <cell r="D85" t="str">
            <v>Sumprabum</v>
          </cell>
          <cell r="J85">
            <v>1645.4496261102784</v>
          </cell>
          <cell r="T85">
            <v>411</v>
          </cell>
        </row>
        <row r="86">
          <cell r="D86" t="str">
            <v>Bawlake</v>
          </cell>
          <cell r="J86">
            <v>4843.6129967842953</v>
          </cell>
          <cell r="T86">
            <v>1000</v>
          </cell>
        </row>
        <row r="87">
          <cell r="D87" t="str">
            <v>Hpasawng</v>
          </cell>
          <cell r="J87">
            <v>11348.146045807312</v>
          </cell>
          <cell r="T87">
            <v>8000</v>
          </cell>
        </row>
        <row r="88">
          <cell r="D88" t="str">
            <v>Mese</v>
          </cell>
          <cell r="J88">
            <v>2981.5276652128005</v>
          </cell>
          <cell r="T88">
            <v>900</v>
          </cell>
        </row>
        <row r="89">
          <cell r="D89" t="str">
            <v>Demoso</v>
          </cell>
          <cell r="J89">
            <v>67076.997138078659</v>
          </cell>
          <cell r="T89">
            <v>25000</v>
          </cell>
        </row>
        <row r="90">
          <cell r="D90" t="str">
            <v>Hpruso</v>
          </cell>
          <cell r="J90">
            <v>17006.981074530908</v>
          </cell>
          <cell r="T90">
            <v>4000</v>
          </cell>
        </row>
        <row r="91">
          <cell r="D91" t="str">
            <v>Loikaw</v>
          </cell>
          <cell r="J91">
            <v>69686.932829401616</v>
          </cell>
          <cell r="T91">
            <v>25000</v>
          </cell>
        </row>
        <row r="92">
          <cell r="D92" t="str">
            <v>Shadaw</v>
          </cell>
          <cell r="J92">
            <v>2969.7743565223459</v>
          </cell>
          <cell r="T92">
            <v>500</v>
          </cell>
        </row>
        <row r="93">
          <cell r="D93" t="str">
            <v>Hlaingbwe</v>
          </cell>
          <cell r="J93">
            <v>90664.211647128861</v>
          </cell>
          <cell r="T93">
            <v>15000</v>
          </cell>
        </row>
        <row r="94">
          <cell r="D94" t="str">
            <v>Hpa-An</v>
          </cell>
          <cell r="J94">
            <v>134830.71145719863</v>
          </cell>
          <cell r="T94">
            <v>15000</v>
          </cell>
        </row>
        <row r="95">
          <cell r="D95" t="str">
            <v>Thandaunggyi</v>
          </cell>
          <cell r="J95">
            <v>32704.318332687766</v>
          </cell>
          <cell r="T95">
            <v>7000</v>
          </cell>
        </row>
        <row r="96">
          <cell r="D96" t="str">
            <v>Hpapun</v>
          </cell>
          <cell r="J96">
            <v>44319.760458651042</v>
          </cell>
          <cell r="T96">
            <v>44320</v>
          </cell>
        </row>
        <row r="97">
          <cell r="D97" t="str">
            <v>Kawkareik</v>
          </cell>
          <cell r="J97">
            <v>70416.520542342565</v>
          </cell>
          <cell r="T97">
            <v>5000</v>
          </cell>
        </row>
        <row r="98">
          <cell r="D98" t="str">
            <v>Kyainseikgyi</v>
          </cell>
          <cell r="J98">
            <v>81444.20874683655</v>
          </cell>
          <cell r="T98">
            <v>5000</v>
          </cell>
        </row>
        <row r="99">
          <cell r="D99" t="str">
            <v>Myawaddy</v>
          </cell>
          <cell r="J99">
            <v>67353.214100737954</v>
          </cell>
          <cell r="T99">
            <v>5000</v>
          </cell>
        </row>
        <row r="100">
          <cell r="D100" t="str">
            <v>Gangaw</v>
          </cell>
          <cell r="J100">
            <v>32767.488346474402</v>
          </cell>
          <cell r="T100">
            <v>3277</v>
          </cell>
        </row>
        <row r="101">
          <cell r="D101" t="str">
            <v>Saw</v>
          </cell>
          <cell r="J101">
            <v>18217.058904218105</v>
          </cell>
          <cell r="T101">
            <v>1822</v>
          </cell>
        </row>
        <row r="102">
          <cell r="D102" t="str">
            <v>Tilin</v>
          </cell>
          <cell r="J102">
            <v>10202.484793419244</v>
          </cell>
          <cell r="T102">
            <v>1020</v>
          </cell>
        </row>
        <row r="103">
          <cell r="D103" t="str">
            <v>Chauk</v>
          </cell>
          <cell r="J103">
            <v>38664.673932970087</v>
          </cell>
          <cell r="T103">
            <v>3866</v>
          </cell>
        </row>
        <row r="104">
          <cell r="D104" t="str">
            <v>Magway</v>
          </cell>
          <cell r="J104">
            <v>60390.417039293912</v>
          </cell>
          <cell r="T104">
            <v>6039</v>
          </cell>
        </row>
        <row r="105">
          <cell r="D105" t="str">
            <v>Myothit</v>
          </cell>
          <cell r="J105">
            <v>33303.494288116424</v>
          </cell>
          <cell r="T105">
            <v>3330</v>
          </cell>
        </row>
        <row r="106">
          <cell r="D106" t="str">
            <v>Natmauk</v>
          </cell>
          <cell r="J106">
            <v>43217.647081787145</v>
          </cell>
          <cell r="T106">
            <v>4322</v>
          </cell>
        </row>
        <row r="107">
          <cell r="D107" t="str">
            <v>Taungdwingyi</v>
          </cell>
          <cell r="J107">
            <v>54254.854058403092</v>
          </cell>
          <cell r="T107">
            <v>5425</v>
          </cell>
        </row>
        <row r="108">
          <cell r="D108" t="str">
            <v>Yenangyaung</v>
          </cell>
          <cell r="J108">
            <v>28024.575908940464</v>
          </cell>
          <cell r="T108">
            <v>2802</v>
          </cell>
        </row>
        <row r="109">
          <cell r="D109" t="str">
            <v>Minbu</v>
          </cell>
          <cell r="J109">
            <v>39289.567253207162</v>
          </cell>
          <cell r="T109">
            <v>3929</v>
          </cell>
        </row>
        <row r="110">
          <cell r="D110" t="str">
            <v>Ngape</v>
          </cell>
          <cell r="J110">
            <v>10886.464251186229</v>
          </cell>
          <cell r="T110">
            <v>1089</v>
          </cell>
        </row>
        <row r="111">
          <cell r="D111" t="str">
            <v>Pwintbyu</v>
          </cell>
          <cell r="J111">
            <v>34176.424115016227</v>
          </cell>
          <cell r="T111">
            <v>3418</v>
          </cell>
        </row>
        <row r="112">
          <cell r="D112" t="str">
            <v>Salin</v>
          </cell>
          <cell r="J112">
            <v>49280.135334284074</v>
          </cell>
          <cell r="T112">
            <v>4928</v>
          </cell>
        </row>
        <row r="113">
          <cell r="D113" t="str">
            <v>Sidoktaya</v>
          </cell>
          <cell r="J113">
            <v>9922.71297613971</v>
          </cell>
          <cell r="T113">
            <v>992</v>
          </cell>
        </row>
        <row r="114">
          <cell r="D114" t="str">
            <v>Myaing</v>
          </cell>
          <cell r="J114">
            <v>47137.584297774658</v>
          </cell>
          <cell r="T114">
            <v>4714</v>
          </cell>
        </row>
        <row r="115">
          <cell r="D115" t="str">
            <v>Pakokku</v>
          </cell>
          <cell r="J115">
            <v>60576.653204229246</v>
          </cell>
          <cell r="T115">
            <v>6058</v>
          </cell>
        </row>
        <row r="116">
          <cell r="D116" t="str">
            <v>Pauk</v>
          </cell>
          <cell r="J116">
            <v>35809.539902150951</v>
          </cell>
          <cell r="T116">
            <v>3581</v>
          </cell>
        </row>
        <row r="117">
          <cell r="D117" t="str">
            <v>Seikphyu</v>
          </cell>
          <cell r="J117">
            <v>21456.619320895974</v>
          </cell>
          <cell r="T117">
            <v>2146</v>
          </cell>
        </row>
        <row r="118">
          <cell r="D118" t="str">
            <v>Yesagyo</v>
          </cell>
          <cell r="J118">
            <v>44962.25402595714</v>
          </cell>
          <cell r="T118">
            <v>4496</v>
          </cell>
        </row>
        <row r="119">
          <cell r="D119" t="str">
            <v>Aunglan</v>
          </cell>
          <cell r="J119">
            <v>49110.810749348457</v>
          </cell>
          <cell r="T119">
            <v>4911</v>
          </cell>
        </row>
        <row r="120">
          <cell r="D120" t="str">
            <v>Kamma</v>
          </cell>
          <cell r="J120">
            <v>15699.583433085583</v>
          </cell>
          <cell r="T120">
            <v>1570</v>
          </cell>
        </row>
        <row r="121">
          <cell r="D121" t="str">
            <v>Mindon</v>
          </cell>
          <cell r="J121">
            <v>12392.84758079209</v>
          </cell>
          <cell r="T121">
            <v>1239</v>
          </cell>
        </row>
        <row r="122">
          <cell r="D122" t="str">
            <v>Minhla</v>
          </cell>
          <cell r="J122">
            <v>30499.721352111286</v>
          </cell>
          <cell r="T122">
            <v>3050</v>
          </cell>
        </row>
        <row r="123">
          <cell r="D123" t="str">
            <v>Sinbaungwe</v>
          </cell>
          <cell r="J123">
            <v>24604.052265290749</v>
          </cell>
          <cell r="T123">
            <v>2460</v>
          </cell>
        </row>
        <row r="124">
          <cell r="D124" t="str">
            <v>Thayet</v>
          </cell>
          <cell r="J124">
            <v>21786.081953483364</v>
          </cell>
          <cell r="T124">
            <v>2179</v>
          </cell>
        </row>
        <row r="125">
          <cell r="D125" t="str">
            <v>Kyaukse</v>
          </cell>
          <cell r="J125">
            <v>32415.70290929262</v>
          </cell>
          <cell r="T125">
            <v>3242</v>
          </cell>
        </row>
        <row r="126">
          <cell r="D126" t="str">
            <v>Myittha</v>
          </cell>
          <cell r="J126">
            <v>24588.132716219425</v>
          </cell>
          <cell r="T126">
            <v>2459</v>
          </cell>
        </row>
        <row r="127">
          <cell r="D127" t="str">
            <v>Sintgaing</v>
          </cell>
          <cell r="J127">
            <v>18717.140852501234</v>
          </cell>
          <cell r="T127">
            <v>1872</v>
          </cell>
        </row>
        <row r="128">
          <cell r="D128" t="str">
            <v>Tada-U</v>
          </cell>
          <cell r="J128">
            <v>17422.433242127641</v>
          </cell>
          <cell r="T128">
            <v>1742</v>
          </cell>
        </row>
        <row r="129">
          <cell r="D129" t="str">
            <v>Amarapura</v>
          </cell>
          <cell r="J129">
            <v>29865.627896490951</v>
          </cell>
          <cell r="T129">
            <v>2987</v>
          </cell>
        </row>
        <row r="130">
          <cell r="D130" t="str">
            <v>Aungmyaythazan</v>
          </cell>
          <cell r="J130">
            <v>33405.115423501025</v>
          </cell>
          <cell r="T130">
            <v>3341</v>
          </cell>
        </row>
        <row r="131">
          <cell r="D131" t="str">
            <v>Chanayethazan</v>
          </cell>
          <cell r="J131">
            <v>24782.445692205991</v>
          </cell>
          <cell r="T131">
            <v>2478</v>
          </cell>
        </row>
        <row r="132">
          <cell r="D132" t="str">
            <v>Chanmyathazi</v>
          </cell>
          <cell r="J132">
            <v>35667.74297441313</v>
          </cell>
          <cell r="T132">
            <v>3567</v>
          </cell>
        </row>
        <row r="133">
          <cell r="D133" t="str">
            <v>Mahaaungmyay</v>
          </cell>
          <cell r="J133">
            <v>30304.905937288509</v>
          </cell>
          <cell r="T133">
            <v>3030</v>
          </cell>
        </row>
        <row r="134">
          <cell r="D134" t="str">
            <v>Patheingyi</v>
          </cell>
          <cell r="J134">
            <v>33146.953164331309</v>
          </cell>
          <cell r="T134">
            <v>3315</v>
          </cell>
        </row>
        <row r="135">
          <cell r="D135" t="str">
            <v>Pyigyitagon</v>
          </cell>
          <cell r="J135">
            <v>29875.682901716646</v>
          </cell>
          <cell r="T135">
            <v>2988</v>
          </cell>
        </row>
        <row r="136">
          <cell r="D136" t="str">
            <v>Mahlaing</v>
          </cell>
          <cell r="J136">
            <v>17524.240170037807</v>
          </cell>
          <cell r="T136">
            <v>1752</v>
          </cell>
        </row>
        <row r="137">
          <cell r="D137" t="str">
            <v>Meiktila</v>
          </cell>
          <cell r="J137">
            <v>38920.788540056208</v>
          </cell>
          <cell r="T137">
            <v>3892</v>
          </cell>
        </row>
        <row r="138">
          <cell r="D138" t="str">
            <v>Thazi</v>
          </cell>
          <cell r="J138">
            <v>25474.35573929915</v>
          </cell>
          <cell r="T138">
            <v>2547</v>
          </cell>
        </row>
        <row r="139">
          <cell r="D139" t="str">
            <v>Wundwin</v>
          </cell>
          <cell r="J139">
            <v>28877.975008197023</v>
          </cell>
          <cell r="T139">
            <v>2888</v>
          </cell>
        </row>
        <row r="140">
          <cell r="D140" t="str">
            <v>Myingyan</v>
          </cell>
          <cell r="J140">
            <v>34701.834034919775</v>
          </cell>
          <cell r="T140">
            <v>3470</v>
          </cell>
        </row>
        <row r="141">
          <cell r="D141" t="str">
            <v>Natogyi</v>
          </cell>
          <cell r="J141">
            <v>22256.502691945996</v>
          </cell>
          <cell r="T141">
            <v>2226</v>
          </cell>
        </row>
        <row r="142">
          <cell r="D142" t="str">
            <v>Ngazun</v>
          </cell>
          <cell r="J142">
            <v>15614.54330254762</v>
          </cell>
          <cell r="T142">
            <v>1561</v>
          </cell>
        </row>
        <row r="143">
          <cell r="D143" t="str">
            <v>Taungtha</v>
          </cell>
          <cell r="J143">
            <v>27229.205526313624</v>
          </cell>
          <cell r="T143">
            <v>2723</v>
          </cell>
        </row>
        <row r="144">
          <cell r="D144" t="str">
            <v>Kyaukpadaung</v>
          </cell>
          <cell r="J144">
            <v>32918.578858142697</v>
          </cell>
          <cell r="T144">
            <v>3292</v>
          </cell>
        </row>
        <row r="145">
          <cell r="D145" t="str">
            <v>Nyaung-U</v>
          </cell>
          <cell r="J145">
            <v>30158.354236124003</v>
          </cell>
          <cell r="T145">
            <v>3016</v>
          </cell>
        </row>
        <row r="146">
          <cell r="D146" t="str">
            <v>Madaya</v>
          </cell>
          <cell r="J146">
            <v>32427.517540432807</v>
          </cell>
          <cell r="T146">
            <v>3243</v>
          </cell>
        </row>
        <row r="147">
          <cell r="D147" t="str">
            <v>Mogoke</v>
          </cell>
          <cell r="J147">
            <v>21008.550855871887</v>
          </cell>
          <cell r="T147">
            <v>2101</v>
          </cell>
        </row>
        <row r="148">
          <cell r="D148" t="str">
            <v>Pyinoolwin</v>
          </cell>
          <cell r="J148">
            <v>32114.178440087075</v>
          </cell>
          <cell r="T148">
            <v>3211</v>
          </cell>
        </row>
        <row r="149">
          <cell r="D149" t="str">
            <v>Singu</v>
          </cell>
          <cell r="J149">
            <v>19806.474981140007</v>
          </cell>
          <cell r="T149">
            <v>1981</v>
          </cell>
        </row>
        <row r="150">
          <cell r="D150" t="str">
            <v>Thabeikkyin</v>
          </cell>
          <cell r="J150">
            <v>20575.30581820973</v>
          </cell>
          <cell r="T150">
            <v>2058</v>
          </cell>
        </row>
        <row r="151">
          <cell r="D151" t="str">
            <v>Pyawbwe</v>
          </cell>
          <cell r="J151">
            <v>32715.593440148969</v>
          </cell>
          <cell r="T151">
            <v>3272</v>
          </cell>
        </row>
        <row r="152">
          <cell r="D152" t="str">
            <v>Yamethin</v>
          </cell>
          <cell r="J152">
            <v>32438.829421311708</v>
          </cell>
          <cell r="T152">
            <v>3244</v>
          </cell>
        </row>
        <row r="153">
          <cell r="D153" t="str">
            <v>Chaungzon</v>
          </cell>
          <cell r="J153">
            <v>12000</v>
          </cell>
          <cell r="T153">
            <v>0</v>
          </cell>
        </row>
        <row r="154">
          <cell r="D154" t="str">
            <v>Kyaikmaraw</v>
          </cell>
          <cell r="J154">
            <v>24000</v>
          </cell>
          <cell r="T154">
            <v>0</v>
          </cell>
        </row>
        <row r="155">
          <cell r="D155" t="str">
            <v>Mawlamyine</v>
          </cell>
          <cell r="J155">
            <v>44000</v>
          </cell>
          <cell r="T155">
            <v>0</v>
          </cell>
        </row>
        <row r="156">
          <cell r="D156" t="str">
            <v>Mudon</v>
          </cell>
          <cell r="J156">
            <v>27000</v>
          </cell>
          <cell r="T156">
            <v>0</v>
          </cell>
        </row>
        <row r="157">
          <cell r="D157" t="str">
            <v>Thanbyuzayat</v>
          </cell>
          <cell r="J157">
            <v>23000</v>
          </cell>
          <cell r="T157">
            <v>0</v>
          </cell>
        </row>
        <row r="158">
          <cell r="D158" t="str">
            <v>Ye</v>
          </cell>
          <cell r="J158">
            <v>61436.535379344656</v>
          </cell>
          <cell r="T158">
            <v>10000</v>
          </cell>
        </row>
        <row r="159">
          <cell r="D159" t="str">
            <v>Bilin</v>
          </cell>
          <cell r="J159">
            <v>43028.825903767625</v>
          </cell>
          <cell r="T159">
            <v>5000</v>
          </cell>
        </row>
        <row r="160">
          <cell r="D160" t="str">
            <v>Kyaikto</v>
          </cell>
          <cell r="J160">
            <v>43004.456144437652</v>
          </cell>
          <cell r="T160">
            <v>10000</v>
          </cell>
        </row>
        <row r="161">
          <cell r="D161" t="str">
            <v>Paung</v>
          </cell>
          <cell r="J161">
            <v>34004</v>
          </cell>
          <cell r="T161">
            <v>0</v>
          </cell>
        </row>
        <row r="162">
          <cell r="D162" t="str">
            <v>Thaton</v>
          </cell>
          <cell r="J162">
            <v>55489.665937222111</v>
          </cell>
          <cell r="T162">
            <v>10000</v>
          </cell>
        </row>
        <row r="163">
          <cell r="D163" t="str">
            <v>Det Khi Na Thi Ri</v>
          </cell>
        </row>
        <row r="164">
          <cell r="D164" t="str">
            <v>Lewe</v>
          </cell>
        </row>
        <row r="165">
          <cell r="D165" t="str">
            <v>Pyinmana</v>
          </cell>
        </row>
        <row r="166">
          <cell r="D166" t="str">
            <v>Za Bu Thi Ri</v>
          </cell>
        </row>
        <row r="167">
          <cell r="D167" t="str">
            <v>Oke Ta Ra Thi Ri</v>
          </cell>
        </row>
        <row r="168">
          <cell r="D168" t="str">
            <v>Poke Ba Thi Ri</v>
          </cell>
        </row>
        <row r="169">
          <cell r="D169" t="str">
            <v>Tatkon</v>
          </cell>
        </row>
        <row r="170">
          <cell r="D170" t="str">
            <v>Zay Yar Thi Ri</v>
          </cell>
        </row>
        <row r="171">
          <cell r="D171" t="str">
            <v>Ann</v>
          </cell>
          <cell r="J171">
            <v>51962.542453263784</v>
          </cell>
          <cell r="T171">
            <v>1000</v>
          </cell>
        </row>
        <row r="172">
          <cell r="D172" t="str">
            <v>Kyaukpyu</v>
          </cell>
          <cell r="J172">
            <v>47000</v>
          </cell>
          <cell r="T172">
            <v>0</v>
          </cell>
        </row>
        <row r="173">
          <cell r="D173" t="str">
            <v>Munaung</v>
          </cell>
          <cell r="J173">
            <v>14000</v>
          </cell>
          <cell r="T173">
            <v>0</v>
          </cell>
        </row>
        <row r="174">
          <cell r="D174" t="str">
            <v>Ramree</v>
          </cell>
          <cell r="J174">
            <v>26000</v>
          </cell>
          <cell r="T174">
            <v>0</v>
          </cell>
        </row>
        <row r="175">
          <cell r="D175" t="str">
            <v>Buthidaung</v>
          </cell>
          <cell r="J175">
            <v>27218.523352043514</v>
          </cell>
          <cell r="T175">
            <v>25000</v>
          </cell>
        </row>
        <row r="176">
          <cell r="D176" t="str">
            <v>Maungdaw</v>
          </cell>
          <cell r="J176">
            <v>16888.583039213157</v>
          </cell>
          <cell r="T176">
            <v>16889</v>
          </cell>
        </row>
        <row r="177">
          <cell r="D177" t="str">
            <v>Kyauktaw</v>
          </cell>
          <cell r="J177">
            <v>80735.649603721889</v>
          </cell>
          <cell r="T177">
            <v>40000</v>
          </cell>
        </row>
        <row r="178">
          <cell r="D178" t="str">
            <v>Minbya</v>
          </cell>
          <cell r="J178">
            <v>71820.2187299051</v>
          </cell>
          <cell r="T178">
            <v>50000</v>
          </cell>
        </row>
        <row r="179">
          <cell r="D179" t="str">
            <v>Mrauk-U</v>
          </cell>
          <cell r="J179">
            <v>92169.325848375389</v>
          </cell>
          <cell r="T179">
            <v>50000</v>
          </cell>
        </row>
        <row r="180">
          <cell r="D180" t="str">
            <v>Myebon</v>
          </cell>
          <cell r="J180">
            <v>36000</v>
          </cell>
          <cell r="T180">
            <v>0</v>
          </cell>
        </row>
        <row r="181">
          <cell r="D181" t="str">
            <v>Pauktaw</v>
          </cell>
          <cell r="J181">
            <v>50000</v>
          </cell>
          <cell r="T181">
            <v>0</v>
          </cell>
        </row>
        <row r="182">
          <cell r="D182" t="str">
            <v>Ponnagyun</v>
          </cell>
          <cell r="J182">
            <v>37000</v>
          </cell>
          <cell r="T182">
            <v>0</v>
          </cell>
        </row>
        <row r="183">
          <cell r="D183" t="str">
            <v>Rathedaung</v>
          </cell>
          <cell r="J183">
            <v>58098.900581901529</v>
          </cell>
          <cell r="T183">
            <v>10000</v>
          </cell>
        </row>
        <row r="184">
          <cell r="D184" t="str">
            <v>Sittwe</v>
          </cell>
          <cell r="J184">
            <v>128716.81546932909</v>
          </cell>
          <cell r="T184">
            <v>80000</v>
          </cell>
        </row>
        <row r="185">
          <cell r="D185" t="str">
            <v>Gwa</v>
          </cell>
          <cell r="J185">
            <v>12000</v>
          </cell>
          <cell r="T185">
            <v>0</v>
          </cell>
        </row>
        <row r="186">
          <cell r="D186" t="str">
            <v>Thandwe</v>
          </cell>
          <cell r="J186">
            <v>36000</v>
          </cell>
          <cell r="T186">
            <v>0</v>
          </cell>
        </row>
        <row r="187">
          <cell r="D187" t="str">
            <v>Toungup</v>
          </cell>
          <cell r="J187">
            <v>44000</v>
          </cell>
          <cell r="T187">
            <v>0</v>
          </cell>
        </row>
        <row r="188">
          <cell r="D188" t="str">
            <v>Hkamti</v>
          </cell>
          <cell r="J188">
            <v>7653.0711880448753</v>
          </cell>
          <cell r="T188">
            <v>765</v>
          </cell>
        </row>
        <row r="189">
          <cell r="D189" t="str">
            <v>Homalin</v>
          </cell>
          <cell r="J189">
            <v>41463.529715479381</v>
          </cell>
          <cell r="T189">
            <v>4146</v>
          </cell>
        </row>
        <row r="190">
          <cell r="D190" t="str">
            <v>Kale</v>
          </cell>
          <cell r="J190">
            <v>56195</v>
          </cell>
          <cell r="T190">
            <v>5620</v>
          </cell>
        </row>
        <row r="191">
          <cell r="D191" t="str">
            <v>Kalewa</v>
          </cell>
          <cell r="J191">
            <v>9062.0276403489133</v>
          </cell>
          <cell r="T191">
            <v>906</v>
          </cell>
        </row>
        <row r="192">
          <cell r="D192" t="str">
            <v>Mingin</v>
          </cell>
          <cell r="J192">
            <v>16758.938025051986</v>
          </cell>
          <cell r="T192">
            <v>1676</v>
          </cell>
        </row>
        <row r="193">
          <cell r="D193" t="str">
            <v>Kanbalu</v>
          </cell>
          <cell r="J193">
            <v>47462.112833306732</v>
          </cell>
          <cell r="T193">
            <v>4746</v>
          </cell>
        </row>
        <row r="194">
          <cell r="D194" t="str">
            <v>Kyunhla</v>
          </cell>
          <cell r="J194">
            <v>16714.617078979965</v>
          </cell>
          <cell r="T194">
            <v>1671</v>
          </cell>
        </row>
        <row r="195">
          <cell r="D195" t="str">
            <v>Banmauk</v>
          </cell>
          <cell r="J195">
            <v>18092.580985661174</v>
          </cell>
          <cell r="T195">
            <v>1809</v>
          </cell>
        </row>
        <row r="196">
          <cell r="D196" t="str">
            <v>Indaw</v>
          </cell>
          <cell r="J196">
            <v>19312.691667745294</v>
          </cell>
          <cell r="T196">
            <v>1931</v>
          </cell>
        </row>
        <row r="197">
          <cell r="D197" t="str">
            <v>Katha</v>
          </cell>
          <cell r="J197">
            <v>26935.252059581173</v>
          </cell>
          <cell r="T197">
            <v>2694</v>
          </cell>
        </row>
        <row r="198">
          <cell r="D198" t="str">
            <v>Tigyaing</v>
          </cell>
          <cell r="J198">
            <v>20868.581691266354</v>
          </cell>
          <cell r="T198">
            <v>2087</v>
          </cell>
        </row>
        <row r="199">
          <cell r="D199" t="str">
            <v>Kawlin</v>
          </cell>
          <cell r="J199">
            <v>23332.248193574131</v>
          </cell>
          <cell r="T199">
            <v>2333</v>
          </cell>
        </row>
        <row r="200">
          <cell r="D200" t="str">
            <v>Pinlebu</v>
          </cell>
          <cell r="J200">
            <v>17980.1727891017</v>
          </cell>
          <cell r="T200">
            <v>1798</v>
          </cell>
        </row>
        <row r="201">
          <cell r="D201" t="str">
            <v>Wuntho</v>
          </cell>
          <cell r="J201">
            <v>11785.999409260854</v>
          </cell>
          <cell r="T201">
            <v>1179</v>
          </cell>
        </row>
        <row r="202">
          <cell r="D202" t="str">
            <v>Mawlaik</v>
          </cell>
          <cell r="J202">
            <v>8240.1631403612155</v>
          </cell>
          <cell r="T202">
            <v>824</v>
          </cell>
        </row>
        <row r="203">
          <cell r="D203" t="str">
            <v>Paungbyin</v>
          </cell>
          <cell r="J203">
            <v>18096.75614724767</v>
          </cell>
          <cell r="T203">
            <v>1810</v>
          </cell>
        </row>
        <row r="204">
          <cell r="D204" t="str">
            <v>Ayadaw</v>
          </cell>
          <cell r="J204">
            <v>25013.874814103874</v>
          </cell>
          <cell r="T204">
            <v>2501</v>
          </cell>
        </row>
        <row r="205">
          <cell r="D205" t="str">
            <v>Budalin</v>
          </cell>
          <cell r="J205">
            <v>19838.280278229806</v>
          </cell>
          <cell r="T205">
            <v>1984</v>
          </cell>
        </row>
        <row r="206">
          <cell r="D206" t="str">
            <v>Chaung-U</v>
          </cell>
          <cell r="J206">
            <v>17014.586380655815</v>
          </cell>
          <cell r="T206">
            <v>1701</v>
          </cell>
        </row>
        <row r="207">
          <cell r="D207" t="str">
            <v>Monywa</v>
          </cell>
          <cell r="J207">
            <v>59752.182712567846</v>
          </cell>
          <cell r="T207">
            <v>5975</v>
          </cell>
        </row>
        <row r="208">
          <cell r="D208" t="str">
            <v>Lahe</v>
          </cell>
          <cell r="J208">
            <v>8728.817629119043</v>
          </cell>
          <cell r="T208">
            <v>873</v>
          </cell>
        </row>
        <row r="209">
          <cell r="D209" t="str">
            <v>Lay Shi</v>
          </cell>
          <cell r="J209">
            <v>1684.6777001506314</v>
          </cell>
          <cell r="T209">
            <v>168</v>
          </cell>
        </row>
        <row r="210">
          <cell r="D210" t="str">
            <v>Nanyun</v>
          </cell>
          <cell r="J210">
            <v>8347.1115102306576</v>
          </cell>
          <cell r="T210">
            <v>835</v>
          </cell>
        </row>
        <row r="211">
          <cell r="D211" t="str">
            <v>Myaung</v>
          </cell>
          <cell r="J211">
            <v>29794.312291557413</v>
          </cell>
          <cell r="T211">
            <v>2979</v>
          </cell>
        </row>
        <row r="212">
          <cell r="D212" t="str">
            <v>Myinmu</v>
          </cell>
          <cell r="J212">
            <v>17180.147595874128</v>
          </cell>
          <cell r="T212">
            <v>1718</v>
          </cell>
        </row>
        <row r="213">
          <cell r="D213" t="str">
            <v>Sagaing</v>
          </cell>
          <cell r="J213">
            <v>49330.176476987239</v>
          </cell>
          <cell r="T213">
            <v>4933</v>
          </cell>
        </row>
        <row r="214">
          <cell r="D214" t="str">
            <v>Khin-U</v>
          </cell>
          <cell r="J214">
            <v>23518.524633586985</v>
          </cell>
          <cell r="T214">
            <v>2352</v>
          </cell>
        </row>
        <row r="215">
          <cell r="D215" t="str">
            <v>Shwebo</v>
          </cell>
          <cell r="J215">
            <v>42844.705284919415</v>
          </cell>
          <cell r="T215">
            <v>4284</v>
          </cell>
        </row>
        <row r="216">
          <cell r="D216" t="str">
            <v>Tabayin</v>
          </cell>
          <cell r="J216">
            <v>22612.514569317624</v>
          </cell>
          <cell r="T216">
            <v>2261</v>
          </cell>
        </row>
        <row r="217">
          <cell r="D217" t="str">
            <v>Taze</v>
          </cell>
          <cell r="J217">
            <v>26513.881905621081</v>
          </cell>
          <cell r="T217">
            <v>2651</v>
          </cell>
        </row>
        <row r="218">
          <cell r="D218" t="str">
            <v>Wetlet</v>
          </cell>
          <cell r="J218">
            <v>31508.980994448226</v>
          </cell>
          <cell r="T218">
            <v>3151</v>
          </cell>
        </row>
        <row r="219">
          <cell r="D219" t="str">
            <v>Ye-U</v>
          </cell>
          <cell r="J219">
            <v>18995.379387171688</v>
          </cell>
          <cell r="T219">
            <v>1900</v>
          </cell>
        </row>
        <row r="220">
          <cell r="D220" t="str">
            <v>Tamu</v>
          </cell>
          <cell r="J220">
            <v>18446.024472271747</v>
          </cell>
          <cell r="T220">
            <v>1845</v>
          </cell>
        </row>
        <row r="221">
          <cell r="D221" t="str">
            <v>Kani</v>
          </cell>
          <cell r="J221">
            <v>24569.865961868851</v>
          </cell>
          <cell r="T221">
            <v>2457</v>
          </cell>
        </row>
        <row r="222">
          <cell r="D222" t="str">
            <v>Pale</v>
          </cell>
          <cell r="J222">
            <v>23124.935362490884</v>
          </cell>
          <cell r="T222">
            <v>2312</v>
          </cell>
        </row>
        <row r="223">
          <cell r="D223" t="str">
            <v>Salingyi</v>
          </cell>
          <cell r="J223">
            <v>19560.310866452015</v>
          </cell>
          <cell r="T223">
            <v>1956</v>
          </cell>
        </row>
        <row r="224">
          <cell r="D224" t="str">
            <v>Yinmarbin</v>
          </cell>
          <cell r="J224">
            <v>22719.302356049127</v>
          </cell>
          <cell r="T224">
            <v>2272</v>
          </cell>
        </row>
        <row r="225">
          <cell r="D225" t="str">
            <v>Kengtung</v>
          </cell>
          <cell r="J225">
            <v>70169.530152434047</v>
          </cell>
          <cell r="T225">
            <v>25000</v>
          </cell>
        </row>
        <row r="226">
          <cell r="D226" t="str">
            <v>Mongkhet</v>
          </cell>
          <cell r="J226">
            <v>7000</v>
          </cell>
          <cell r="T226">
            <v>0</v>
          </cell>
        </row>
        <row r="227">
          <cell r="D227" t="str">
            <v>Mongla</v>
          </cell>
          <cell r="J227">
            <v>7000</v>
          </cell>
          <cell r="T227">
            <v>0</v>
          </cell>
        </row>
        <row r="228">
          <cell r="D228" t="str">
            <v>Mongping</v>
          </cell>
          <cell r="J228">
            <v>11000</v>
          </cell>
          <cell r="T228">
            <v>0</v>
          </cell>
        </row>
        <row r="229">
          <cell r="D229" t="str">
            <v>Mongyang</v>
          </cell>
          <cell r="J229">
            <v>44012.347472664973</v>
          </cell>
          <cell r="T229">
            <v>10000</v>
          </cell>
        </row>
        <row r="230">
          <cell r="D230" t="str">
            <v>Monghsat</v>
          </cell>
          <cell r="J230">
            <v>42787.385857837493</v>
          </cell>
          <cell r="T230">
            <v>10000</v>
          </cell>
        </row>
        <row r="231">
          <cell r="D231" t="str">
            <v>Mongton</v>
          </cell>
          <cell r="J231">
            <v>11500</v>
          </cell>
          <cell r="T231">
            <v>0</v>
          </cell>
        </row>
        <row r="232">
          <cell r="D232" t="str">
            <v>Monghpyak</v>
          </cell>
          <cell r="J232">
            <v>4500</v>
          </cell>
          <cell r="T232">
            <v>0</v>
          </cell>
        </row>
        <row r="233">
          <cell r="D233" t="str">
            <v>Mongyawng</v>
          </cell>
          <cell r="J233">
            <v>13000</v>
          </cell>
          <cell r="T233">
            <v>0</v>
          </cell>
        </row>
        <row r="234">
          <cell r="D234" t="str">
            <v>Tachileik</v>
          </cell>
          <cell r="J234">
            <v>72497.202540021783</v>
          </cell>
          <cell r="T234">
            <v>25000</v>
          </cell>
        </row>
        <row r="235">
          <cell r="D235" t="str">
            <v>Hopang</v>
          </cell>
          <cell r="J235">
            <v>11000</v>
          </cell>
          <cell r="T235">
            <v>0</v>
          </cell>
        </row>
        <row r="236">
          <cell r="D236" t="str">
            <v>Mongmao</v>
          </cell>
          <cell r="J236">
            <v>14000</v>
          </cell>
          <cell r="T236">
            <v>0</v>
          </cell>
        </row>
        <row r="237">
          <cell r="D237" t="str">
            <v>Pangwaun</v>
          </cell>
          <cell r="J237">
            <v>21000</v>
          </cell>
          <cell r="T237">
            <v>0</v>
          </cell>
        </row>
        <row r="238">
          <cell r="D238" t="str">
            <v>Konkyan</v>
          </cell>
          <cell r="J238">
            <v>21000</v>
          </cell>
          <cell r="T238">
            <v>0</v>
          </cell>
        </row>
        <row r="239">
          <cell r="D239" t="str">
            <v>Laukkaing</v>
          </cell>
          <cell r="J239">
            <v>14000</v>
          </cell>
          <cell r="T239">
            <v>0</v>
          </cell>
        </row>
        <row r="240">
          <cell r="D240" t="str">
            <v>Hsipaw</v>
          </cell>
          <cell r="J240">
            <v>72220.88266514671</v>
          </cell>
          <cell r="T240">
            <v>18055</v>
          </cell>
        </row>
        <row r="241">
          <cell r="D241" t="str">
            <v>Kyaukme</v>
          </cell>
          <cell r="J241">
            <v>73688.729476082444</v>
          </cell>
          <cell r="T241">
            <v>18422</v>
          </cell>
        </row>
        <row r="242">
          <cell r="D242" t="str">
            <v>Namtu</v>
          </cell>
          <cell r="J242">
            <v>21015.026814568129</v>
          </cell>
          <cell r="T242">
            <v>5254</v>
          </cell>
        </row>
        <row r="243">
          <cell r="D243" t="str">
            <v>Nawnghkio</v>
          </cell>
          <cell r="J243">
            <v>61265.253100460453</v>
          </cell>
          <cell r="T243">
            <v>15316</v>
          </cell>
        </row>
        <row r="244">
          <cell r="D244" t="str">
            <v>Hseni</v>
          </cell>
          <cell r="J244">
            <v>23335.891870278629</v>
          </cell>
          <cell r="T244">
            <v>5834</v>
          </cell>
        </row>
        <row r="245">
          <cell r="D245" t="str">
            <v>Kunlong</v>
          </cell>
          <cell r="J245">
            <v>24030.672212907346</v>
          </cell>
          <cell r="T245">
            <v>6008</v>
          </cell>
        </row>
        <row r="246">
          <cell r="D246" t="str">
            <v>Lashio</v>
          </cell>
          <cell r="J246">
            <v>132229.20929348524</v>
          </cell>
          <cell r="T246">
            <v>40000</v>
          </cell>
        </row>
        <row r="247">
          <cell r="D247" t="str">
            <v>Mongyai</v>
          </cell>
          <cell r="J247">
            <v>24276.80935981193</v>
          </cell>
          <cell r="T247">
            <v>6069</v>
          </cell>
        </row>
        <row r="248">
          <cell r="D248" t="str">
            <v>Tangyan</v>
          </cell>
          <cell r="J248">
            <v>70654.035998085092</v>
          </cell>
          <cell r="T248">
            <v>17664</v>
          </cell>
        </row>
        <row r="249">
          <cell r="D249" t="str">
            <v>Matman</v>
          </cell>
          <cell r="J249">
            <v>8067.7378450520255</v>
          </cell>
          <cell r="T249">
            <v>2017</v>
          </cell>
        </row>
        <row r="250">
          <cell r="D250" t="str">
            <v>Narphan</v>
          </cell>
          <cell r="J250">
            <v>47502.016158430182</v>
          </cell>
          <cell r="T250">
            <v>11876</v>
          </cell>
        </row>
        <row r="251">
          <cell r="D251" t="str">
            <v>Pangsang (Panghkam)</v>
          </cell>
          <cell r="J251">
            <v>43328.315169058042</v>
          </cell>
          <cell r="T251">
            <v>10832</v>
          </cell>
        </row>
        <row r="252">
          <cell r="D252" t="str">
            <v>Mabein</v>
          </cell>
          <cell r="J252">
            <v>19379.416094657205</v>
          </cell>
          <cell r="T252">
            <v>4845</v>
          </cell>
        </row>
        <row r="253">
          <cell r="D253" t="str">
            <v>Mongmit</v>
          </cell>
          <cell r="J253">
            <v>25893.464308085593</v>
          </cell>
          <cell r="T253">
            <v>6473</v>
          </cell>
        </row>
        <row r="254">
          <cell r="D254" t="str">
            <v>Kutkai</v>
          </cell>
          <cell r="J254">
            <v>74365.706932192712</v>
          </cell>
          <cell r="T254">
            <v>18591</v>
          </cell>
        </row>
        <row r="255">
          <cell r="D255" t="str">
            <v>Muse</v>
          </cell>
          <cell r="J255">
            <v>71329.421768322703</v>
          </cell>
          <cell r="T255">
            <v>17832</v>
          </cell>
        </row>
        <row r="256">
          <cell r="D256" t="str">
            <v>Namhkan</v>
          </cell>
          <cell r="J256">
            <v>32000</v>
          </cell>
          <cell r="T256">
            <v>0</v>
          </cell>
        </row>
        <row r="257">
          <cell r="D257" t="str">
            <v>Manton</v>
          </cell>
          <cell r="J257">
            <v>12000</v>
          </cell>
          <cell r="T257">
            <v>0</v>
          </cell>
        </row>
        <row r="258">
          <cell r="D258" t="str">
            <v>Namhsan</v>
          </cell>
          <cell r="J258">
            <v>18000</v>
          </cell>
          <cell r="T258">
            <v>0</v>
          </cell>
        </row>
        <row r="259">
          <cell r="D259" t="str">
            <v>Pindaya</v>
          </cell>
          <cell r="J259">
            <v>32424.276014907806</v>
          </cell>
          <cell r="T259">
            <v>150</v>
          </cell>
        </row>
        <row r="260">
          <cell r="D260" t="str">
            <v>Ywangan</v>
          </cell>
          <cell r="J260">
            <v>33744.503336095368</v>
          </cell>
          <cell r="T260">
            <v>150</v>
          </cell>
        </row>
        <row r="261">
          <cell r="D261" t="str">
            <v>Langkho</v>
          </cell>
          <cell r="J261">
            <v>12500</v>
          </cell>
          <cell r="T261">
            <v>0</v>
          </cell>
        </row>
        <row r="262">
          <cell r="D262" t="str">
            <v>Mawkmai</v>
          </cell>
          <cell r="J262">
            <v>6000</v>
          </cell>
          <cell r="T262">
            <v>0</v>
          </cell>
        </row>
        <row r="263">
          <cell r="D263" t="str">
            <v>Mongnai</v>
          </cell>
          <cell r="J263">
            <v>16124.027450713142</v>
          </cell>
          <cell r="T263">
            <v>50</v>
          </cell>
        </row>
        <row r="264">
          <cell r="D264" t="str">
            <v>Mongpan</v>
          </cell>
          <cell r="J264">
            <v>10600.251944598564</v>
          </cell>
          <cell r="T264">
            <v>50</v>
          </cell>
        </row>
        <row r="265">
          <cell r="D265" t="str">
            <v>Kunhing</v>
          </cell>
          <cell r="J265">
            <v>21834.65457831509</v>
          </cell>
          <cell r="T265">
            <v>50</v>
          </cell>
        </row>
        <row r="266">
          <cell r="D266" t="str">
            <v>Kyethi</v>
          </cell>
          <cell r="J266">
            <v>31214.480359489604</v>
          </cell>
          <cell r="T266">
            <v>5000</v>
          </cell>
        </row>
        <row r="267">
          <cell r="D267" t="str">
            <v>Laihka</v>
          </cell>
          <cell r="J267">
            <v>19965.320632056329</v>
          </cell>
          <cell r="T267">
            <v>50</v>
          </cell>
        </row>
        <row r="268">
          <cell r="D268" t="str">
            <v>Loilen</v>
          </cell>
          <cell r="J268">
            <v>50927.084064775256</v>
          </cell>
          <cell r="T268">
            <v>50</v>
          </cell>
        </row>
        <row r="269">
          <cell r="D269" t="str">
            <v>Monghsu</v>
          </cell>
          <cell r="J269">
            <v>29745.796863127154</v>
          </cell>
          <cell r="T269">
            <v>50</v>
          </cell>
        </row>
        <row r="270">
          <cell r="D270" t="str">
            <v>Mongkaing</v>
          </cell>
          <cell r="J270">
            <v>32294.387761012331</v>
          </cell>
          <cell r="T270">
            <v>50</v>
          </cell>
        </row>
        <row r="271">
          <cell r="D271" t="str">
            <v>Nansang</v>
          </cell>
          <cell r="J271">
            <v>47821.340264298095</v>
          </cell>
          <cell r="T271">
            <v>1000</v>
          </cell>
        </row>
        <row r="272">
          <cell r="D272" t="str">
            <v>Hopong</v>
          </cell>
          <cell r="J272">
            <v>45935.242824645502</v>
          </cell>
          <cell r="T272">
            <v>50</v>
          </cell>
        </row>
        <row r="273">
          <cell r="D273" t="str">
            <v>Hsihseng</v>
          </cell>
          <cell r="J273">
            <v>63075.134659639261</v>
          </cell>
          <cell r="T273">
            <v>50</v>
          </cell>
        </row>
        <row r="274">
          <cell r="D274" t="str">
            <v>Pinlaung</v>
          </cell>
          <cell r="J274">
            <v>78645.211449228023</v>
          </cell>
          <cell r="T274">
            <v>50</v>
          </cell>
        </row>
        <row r="275">
          <cell r="D275" t="str">
            <v>Kalaw</v>
          </cell>
          <cell r="J275">
            <v>76082.954663532146</v>
          </cell>
          <cell r="T275">
            <v>100</v>
          </cell>
        </row>
        <row r="276">
          <cell r="D276" t="str">
            <v>Lawksawk</v>
          </cell>
          <cell r="J276">
            <v>67352.445530884885</v>
          </cell>
          <cell r="T276">
            <v>20</v>
          </cell>
        </row>
        <row r="277">
          <cell r="D277" t="str">
            <v>Nyaungshwe</v>
          </cell>
          <cell r="J277">
            <v>77442.024225510293</v>
          </cell>
          <cell r="T277">
            <v>20</v>
          </cell>
        </row>
        <row r="278">
          <cell r="D278" t="str">
            <v>Pekon</v>
          </cell>
          <cell r="J278">
            <v>48655.437089445542</v>
          </cell>
          <cell r="T278">
            <v>150</v>
          </cell>
        </row>
        <row r="279">
          <cell r="D279" t="str">
            <v>Taunggyi</v>
          </cell>
          <cell r="J279">
            <v>179128.82180803313</v>
          </cell>
          <cell r="T279">
            <v>200</v>
          </cell>
        </row>
        <row r="280">
          <cell r="D280" t="str">
            <v>Dawei</v>
          </cell>
          <cell r="J280">
            <v>37777.333892395327</v>
          </cell>
          <cell r="T280">
            <v>5667</v>
          </cell>
        </row>
        <row r="281">
          <cell r="D281" t="str">
            <v>Launglon</v>
          </cell>
          <cell r="J281">
            <v>30413.576210136765</v>
          </cell>
          <cell r="T281">
            <v>4562</v>
          </cell>
        </row>
        <row r="282">
          <cell r="D282" t="str">
            <v>Thayetchaung</v>
          </cell>
          <cell r="J282">
            <v>27160.587992557874</v>
          </cell>
          <cell r="T282">
            <v>4074</v>
          </cell>
        </row>
        <row r="283">
          <cell r="D283" t="str">
            <v>Yebyu</v>
          </cell>
          <cell r="J283">
            <v>31674.610990624351</v>
          </cell>
          <cell r="T283">
            <v>4751</v>
          </cell>
        </row>
        <row r="284">
          <cell r="D284" t="str">
            <v>Bokpyin</v>
          </cell>
          <cell r="J284">
            <v>21005.744066701791</v>
          </cell>
          <cell r="T284">
            <v>3151</v>
          </cell>
        </row>
        <row r="285">
          <cell r="D285" t="str">
            <v>Kawthoung</v>
          </cell>
          <cell r="J285">
            <v>35992.367461508904</v>
          </cell>
          <cell r="T285">
            <v>5399</v>
          </cell>
        </row>
        <row r="286">
          <cell r="D286" t="str">
            <v>Kyunsu</v>
          </cell>
          <cell r="J286">
            <v>44149.386434913147</v>
          </cell>
          <cell r="T286">
            <v>6622</v>
          </cell>
        </row>
        <row r="287">
          <cell r="D287" t="str">
            <v>Myeik</v>
          </cell>
          <cell r="J287">
            <v>73128.357568613108</v>
          </cell>
          <cell r="T287">
            <v>10969</v>
          </cell>
        </row>
        <row r="288">
          <cell r="D288" t="str">
            <v>Palaw</v>
          </cell>
          <cell r="J288">
            <v>33964.203842711511</v>
          </cell>
          <cell r="T288">
            <v>5095</v>
          </cell>
        </row>
        <row r="289">
          <cell r="D289" t="str">
            <v>Tanintharyi</v>
          </cell>
          <cell r="J289">
            <v>27466.736468823106</v>
          </cell>
          <cell r="T289">
            <v>4120</v>
          </cell>
        </row>
        <row r="290">
          <cell r="D290" t="str">
            <v>Botahtaung</v>
          </cell>
          <cell r="J290">
            <v>13358.192174174037</v>
          </cell>
          <cell r="T290">
            <v>13358</v>
          </cell>
        </row>
        <row r="291">
          <cell r="D291" t="str">
            <v>Dagon Myothit (East)</v>
          </cell>
          <cell r="J291">
            <v>53969.76834794724</v>
          </cell>
          <cell r="T291">
            <v>53970</v>
          </cell>
        </row>
        <row r="292">
          <cell r="D292" t="str">
            <v>Dagon Myothit (North)</v>
          </cell>
          <cell r="J292">
            <v>66456.313636747087</v>
          </cell>
          <cell r="T292">
            <v>66456</v>
          </cell>
        </row>
        <row r="293">
          <cell r="D293" t="str">
            <v>Dagon Myothit (Seikkan)</v>
          </cell>
          <cell r="J293">
            <v>54562.814079304648</v>
          </cell>
          <cell r="T293">
            <v>54563</v>
          </cell>
        </row>
        <row r="294">
          <cell r="D294" t="str">
            <v>Dagon Myothit (South)</v>
          </cell>
          <cell r="J294">
            <v>121100.59004178763</v>
          </cell>
          <cell r="T294">
            <v>121101</v>
          </cell>
        </row>
        <row r="295">
          <cell r="D295" t="str">
            <v>Dawbon</v>
          </cell>
          <cell r="J295">
            <v>24544.598744228791</v>
          </cell>
          <cell r="T295">
            <v>24545</v>
          </cell>
        </row>
        <row r="296">
          <cell r="D296" t="str">
            <v>Mingalartaungnyunt</v>
          </cell>
          <cell r="J296">
            <v>43173.077544213076</v>
          </cell>
          <cell r="T296">
            <v>43173</v>
          </cell>
        </row>
        <row r="297">
          <cell r="D297" t="str">
            <v>North Okkalapa</v>
          </cell>
          <cell r="J297">
            <v>108603.29172599065</v>
          </cell>
          <cell r="T297">
            <v>108603</v>
          </cell>
        </row>
        <row r="298">
          <cell r="D298" t="str">
            <v>Pazundaung</v>
          </cell>
          <cell r="J298">
            <v>15789.027974133503</v>
          </cell>
          <cell r="T298">
            <v>15789</v>
          </cell>
        </row>
        <row r="299">
          <cell r="D299" t="str">
            <v>South Okkalapa</v>
          </cell>
          <cell r="J299">
            <v>52502.79478609503</v>
          </cell>
          <cell r="T299">
            <v>52503</v>
          </cell>
        </row>
        <row r="300">
          <cell r="D300" t="str">
            <v>Tamwe</v>
          </cell>
          <cell r="J300">
            <v>53867.125817519991</v>
          </cell>
          <cell r="T300">
            <v>53867</v>
          </cell>
        </row>
        <row r="301">
          <cell r="D301" t="str">
            <v>Thaketa</v>
          </cell>
          <cell r="J301">
            <v>71868.018860034848</v>
          </cell>
          <cell r="T301">
            <v>71868</v>
          </cell>
        </row>
        <row r="302">
          <cell r="D302" t="str">
            <v>Thingangyun</v>
          </cell>
          <cell r="J302">
            <v>68260.867076448878</v>
          </cell>
          <cell r="T302">
            <v>68261</v>
          </cell>
        </row>
        <row r="303">
          <cell r="D303" t="str">
            <v>Yankin</v>
          </cell>
          <cell r="J303">
            <v>23117.704646638645</v>
          </cell>
          <cell r="T303">
            <v>23118</v>
          </cell>
        </row>
        <row r="304">
          <cell r="D304" t="str">
            <v>Hlaingtharya</v>
          </cell>
          <cell r="J304">
            <v>227976</v>
          </cell>
          <cell r="T304">
            <v>227976</v>
          </cell>
        </row>
        <row r="305">
          <cell r="D305" t="str">
            <v>Hlegu</v>
          </cell>
          <cell r="J305">
            <v>88220.766128260846</v>
          </cell>
          <cell r="T305">
            <v>88221</v>
          </cell>
        </row>
        <row r="306">
          <cell r="D306" t="str">
            <v>Hmawbi</v>
          </cell>
          <cell r="J306">
            <v>79705.020445132046</v>
          </cell>
          <cell r="T306">
            <v>79705</v>
          </cell>
        </row>
        <row r="307">
          <cell r="D307" t="str">
            <v>Htantabin</v>
          </cell>
          <cell r="J307">
            <v>47506.221574757437</v>
          </cell>
          <cell r="T307">
            <v>47506</v>
          </cell>
        </row>
        <row r="308">
          <cell r="D308" t="str">
            <v>Insein</v>
          </cell>
          <cell r="J308">
            <v>99476.252750539628</v>
          </cell>
          <cell r="T308">
            <v>99476</v>
          </cell>
        </row>
        <row r="309">
          <cell r="D309" t="str">
            <v>Mingaladon</v>
          </cell>
          <cell r="J309">
            <v>108047.06696586589</v>
          </cell>
          <cell r="T309">
            <v>108047</v>
          </cell>
        </row>
        <row r="310">
          <cell r="D310" t="str">
            <v>Shwepyithar</v>
          </cell>
          <cell r="J310">
            <v>111937.70764301278</v>
          </cell>
          <cell r="T310">
            <v>111938</v>
          </cell>
        </row>
        <row r="311">
          <cell r="D311" t="str">
            <v>Taikkyi</v>
          </cell>
          <cell r="J311">
            <v>90347.584528573876</v>
          </cell>
          <cell r="T311">
            <v>90348</v>
          </cell>
        </row>
        <row r="312">
          <cell r="D312" t="str">
            <v>Cocokyun</v>
          </cell>
          <cell r="J312">
            <v>632.14764771063858</v>
          </cell>
          <cell r="T312">
            <v>632</v>
          </cell>
        </row>
        <row r="313">
          <cell r="D313" t="str">
            <v>Dala</v>
          </cell>
          <cell r="J313">
            <v>56325.33295892673</v>
          </cell>
          <cell r="T313">
            <v>56325</v>
          </cell>
        </row>
        <row r="314">
          <cell r="D314" t="str">
            <v>Kawhmu</v>
          </cell>
          <cell r="J314">
            <v>38792.359515438933</v>
          </cell>
          <cell r="T314">
            <v>38792</v>
          </cell>
        </row>
        <row r="315">
          <cell r="D315" t="str">
            <v>Kayan</v>
          </cell>
          <cell r="J315">
            <v>51490.381001849179</v>
          </cell>
          <cell r="T315">
            <v>51490</v>
          </cell>
        </row>
        <row r="316">
          <cell r="D316" t="str">
            <v>Kungyangon</v>
          </cell>
          <cell r="J316">
            <v>36375.209386203089</v>
          </cell>
          <cell r="T316">
            <v>36375</v>
          </cell>
        </row>
        <row r="317">
          <cell r="D317" t="str">
            <v>Kyauktan</v>
          </cell>
          <cell r="J317">
            <v>54562.814079304648</v>
          </cell>
          <cell r="T317">
            <v>54563</v>
          </cell>
        </row>
        <row r="318">
          <cell r="D318" t="str">
            <v>Seikgyikanaungto</v>
          </cell>
          <cell r="J318">
            <v>11079.853847992184</v>
          </cell>
          <cell r="T318">
            <v>11080</v>
          </cell>
        </row>
        <row r="319">
          <cell r="D319" t="str">
            <v>Thanlyin</v>
          </cell>
          <cell r="J319">
            <v>87348.141694977763</v>
          </cell>
          <cell r="T319">
            <v>87348</v>
          </cell>
        </row>
        <row r="320">
          <cell r="D320" t="str">
            <v>Thongwa</v>
          </cell>
          <cell r="J320">
            <v>51443.784551528224</v>
          </cell>
          <cell r="T320">
            <v>51444</v>
          </cell>
        </row>
        <row r="321">
          <cell r="D321" t="str">
            <v>Twantay</v>
          </cell>
          <cell r="J321">
            <v>73914.35248252083</v>
          </cell>
          <cell r="T321">
            <v>73914</v>
          </cell>
        </row>
        <row r="322">
          <cell r="D322" t="str">
            <v>Ahlone</v>
          </cell>
          <cell r="J322">
            <v>18078.771025918373</v>
          </cell>
          <cell r="T322">
            <v>18079</v>
          </cell>
        </row>
        <row r="323">
          <cell r="D323" t="str">
            <v>Bahan</v>
          </cell>
          <cell r="J323">
            <v>31520.054772343035</v>
          </cell>
          <cell r="T323">
            <v>31520</v>
          </cell>
        </row>
        <row r="324">
          <cell r="D324" t="str">
            <v>Dagon</v>
          </cell>
          <cell r="J324">
            <v>8172.9522164320788</v>
          </cell>
          <cell r="T324">
            <v>8173</v>
          </cell>
        </row>
        <row r="325">
          <cell r="D325" t="str">
            <v>Hlaing</v>
          </cell>
          <cell r="J325">
            <v>52235.9242069842</v>
          </cell>
          <cell r="T325">
            <v>52236</v>
          </cell>
        </row>
        <row r="326">
          <cell r="D326" t="str">
            <v>Kamaryut</v>
          </cell>
          <cell r="J326">
            <v>27556.749700639684</v>
          </cell>
          <cell r="T326">
            <v>27557</v>
          </cell>
        </row>
        <row r="327">
          <cell r="D327" t="str">
            <v>Kyauktada</v>
          </cell>
          <cell r="J327">
            <v>9727.5792407761292</v>
          </cell>
          <cell r="T327">
            <v>9728</v>
          </cell>
        </row>
        <row r="328">
          <cell r="D328" t="str">
            <v>Kyeemyindaing</v>
          </cell>
          <cell r="J328">
            <v>36336.759168455748</v>
          </cell>
          <cell r="T328">
            <v>36337</v>
          </cell>
        </row>
        <row r="329">
          <cell r="D329" t="str">
            <v>Lanmadaw</v>
          </cell>
          <cell r="J329">
            <v>15367.053126821504</v>
          </cell>
          <cell r="T329">
            <v>15367</v>
          </cell>
        </row>
        <row r="330">
          <cell r="D330" t="str">
            <v>Latha</v>
          </cell>
          <cell r="J330">
            <v>8164.8059838584904</v>
          </cell>
          <cell r="T330">
            <v>8165</v>
          </cell>
        </row>
        <row r="331">
          <cell r="D331" t="str">
            <v>Mayangone</v>
          </cell>
          <cell r="J331">
            <v>64554.982954071013</v>
          </cell>
          <cell r="T331">
            <v>64555</v>
          </cell>
        </row>
        <row r="332">
          <cell r="D332" t="str">
            <v>Pabedan</v>
          </cell>
          <cell r="J332">
            <v>10862.512362928785</v>
          </cell>
          <cell r="T332">
            <v>10863</v>
          </cell>
        </row>
        <row r="333">
          <cell r="D333" t="str">
            <v>Sanchaung</v>
          </cell>
          <cell r="J333">
            <v>32460.78170994129</v>
          </cell>
          <cell r="T333">
            <v>32461</v>
          </cell>
        </row>
        <row r="334">
          <cell r="D334" t="str">
            <v>Seikkan</v>
          </cell>
          <cell r="J334">
            <v>920.85013011869319</v>
          </cell>
          <cell r="T334">
            <v>921</v>
          </cell>
        </row>
        <row r="335">
          <cell r="J335">
            <v>13230378.144478226</v>
          </cell>
          <cell r="T335">
            <v>4100000</v>
          </cell>
        </row>
        <row r="336">
          <cell r="T336">
            <v>0</v>
          </cell>
        </row>
        <row r="337">
          <cell r="T337">
            <v>0</v>
          </cell>
        </row>
      </sheetData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258F-54A7-4E2D-826E-E47485763967}">
  <dimension ref="A1:L30"/>
  <sheetViews>
    <sheetView topLeftCell="A11" workbookViewId="0">
      <selection activeCell="J16" sqref="J16"/>
    </sheetView>
  </sheetViews>
  <sheetFormatPr defaultRowHeight="14.25" x14ac:dyDescent="0.45"/>
  <cols>
    <col min="1" max="1" width="27.86328125" customWidth="1"/>
    <col min="2" max="2" width="18.3984375" customWidth="1"/>
    <col min="3" max="3" width="15.73046875" customWidth="1"/>
    <col min="4" max="4" width="16" customWidth="1"/>
    <col min="5" max="5" width="13" customWidth="1"/>
    <col min="6" max="6" width="11.1328125" customWidth="1"/>
    <col min="7" max="7" width="13.73046875" customWidth="1"/>
    <col min="8" max="8" width="15.265625" customWidth="1"/>
    <col min="9" max="9" width="16.86328125" customWidth="1"/>
    <col min="10" max="10" width="17.53125" customWidth="1"/>
    <col min="11" max="11" width="18.265625" customWidth="1"/>
  </cols>
  <sheetData>
    <row r="1" spans="1:12" ht="33.700000000000003" customHeight="1" thickBot="1" x14ac:dyDescent="0.5">
      <c r="A1" s="1"/>
      <c r="B1" s="1"/>
      <c r="C1" s="116" t="s">
        <v>26</v>
      </c>
      <c r="D1" s="324" t="s">
        <v>27</v>
      </c>
      <c r="E1" s="325"/>
      <c r="F1" s="325"/>
      <c r="G1" s="326"/>
      <c r="H1" s="4"/>
      <c r="I1" s="1"/>
      <c r="J1" s="1"/>
      <c r="K1" s="4"/>
    </row>
    <row r="2" spans="1:12" x14ac:dyDescent="0.45">
      <c r="A2" s="95"/>
      <c r="B2" s="32" t="s">
        <v>0</v>
      </c>
      <c r="C2" s="327" t="s">
        <v>28</v>
      </c>
      <c r="D2" s="33" t="s">
        <v>1</v>
      </c>
      <c r="E2" s="329" t="s">
        <v>29</v>
      </c>
      <c r="F2" s="34" t="s">
        <v>5</v>
      </c>
      <c r="G2" s="35" t="s">
        <v>7</v>
      </c>
      <c r="H2" s="120" t="s">
        <v>30</v>
      </c>
      <c r="I2" s="34" t="s">
        <v>32</v>
      </c>
      <c r="J2" s="330" t="s">
        <v>34</v>
      </c>
      <c r="K2" s="36" t="s">
        <v>30</v>
      </c>
    </row>
    <row r="3" spans="1:12" ht="14.65" thickBot="1" x14ac:dyDescent="0.5">
      <c r="A3" s="95"/>
      <c r="B3" s="32"/>
      <c r="C3" s="328"/>
      <c r="D3" s="33" t="s">
        <v>2</v>
      </c>
      <c r="E3" s="329"/>
      <c r="F3" s="34" t="s">
        <v>6</v>
      </c>
      <c r="G3" s="35" t="s">
        <v>6</v>
      </c>
      <c r="H3" s="121" t="s">
        <v>31</v>
      </c>
      <c r="I3" s="34" t="s">
        <v>33</v>
      </c>
      <c r="J3" s="331"/>
      <c r="K3" s="36" t="s">
        <v>31</v>
      </c>
    </row>
    <row r="4" spans="1:12" x14ac:dyDescent="0.45">
      <c r="A4" s="332" t="s">
        <v>56</v>
      </c>
      <c r="B4" s="5" t="s">
        <v>35</v>
      </c>
      <c r="C4" s="6">
        <v>1865934</v>
      </c>
      <c r="D4" s="11">
        <v>0.17100000000000001</v>
      </c>
      <c r="E4" s="12">
        <v>0.56599999999999995</v>
      </c>
      <c r="F4" s="12">
        <v>0.26200000000000001</v>
      </c>
      <c r="G4" s="12">
        <v>0</v>
      </c>
      <c r="H4" s="122">
        <f>SUM(F4:G4)</f>
        <v>0.26200000000000001</v>
      </c>
      <c r="I4" s="126">
        <f>C4*F4</f>
        <v>488874.70800000004</v>
      </c>
      <c r="J4" s="107">
        <f>C4*G4</f>
        <v>0</v>
      </c>
      <c r="K4" s="107">
        <f>SUM(I4:J4)</f>
        <v>488874.70800000004</v>
      </c>
    </row>
    <row r="5" spans="1:12" x14ac:dyDescent="0.45">
      <c r="A5" s="333"/>
      <c r="B5" s="9" t="s">
        <v>36</v>
      </c>
      <c r="C5" s="10">
        <v>331380</v>
      </c>
      <c r="D5" s="11">
        <v>0.114</v>
      </c>
      <c r="E5" s="80" t="s">
        <v>57</v>
      </c>
      <c r="F5" s="12">
        <v>0.30399999999999999</v>
      </c>
      <c r="G5" s="12">
        <v>7.6999999999999999E-2</v>
      </c>
      <c r="H5" s="123">
        <f>SUM(F5:G5)</f>
        <v>0.38100000000000001</v>
      </c>
      <c r="I5" s="127">
        <f t="shared" ref="I5:I12" si="0">C5*F5</f>
        <v>100739.52</v>
      </c>
      <c r="J5" s="109">
        <f t="shared" ref="J5:J12" si="1">C5*G5</f>
        <v>25516.26</v>
      </c>
      <c r="K5" s="109">
        <f t="shared" ref="K5:K12" si="2">SUM(I5:J5)</f>
        <v>126255.78</v>
      </c>
    </row>
    <row r="6" spans="1:12" x14ac:dyDescent="0.45">
      <c r="A6" s="333"/>
      <c r="B6" s="9" t="s">
        <v>37</v>
      </c>
      <c r="C6" s="10">
        <v>1560876</v>
      </c>
      <c r="D6" s="11">
        <v>0.121</v>
      </c>
      <c r="E6" s="12">
        <v>0.57099999999999995</v>
      </c>
      <c r="F6" s="12">
        <v>0.28199999999999997</v>
      </c>
      <c r="G6" s="12">
        <v>2.5999999999999999E-2</v>
      </c>
      <c r="H6" s="123">
        <f t="shared" ref="H6:H12" si="3">SUM(F6:G6)</f>
        <v>0.308</v>
      </c>
      <c r="I6" s="127">
        <f t="shared" si="0"/>
        <v>440167.03199999995</v>
      </c>
      <c r="J6" s="109">
        <f t="shared" si="1"/>
        <v>40582.775999999998</v>
      </c>
      <c r="K6" s="109">
        <f t="shared" si="2"/>
        <v>480749.80799999996</v>
      </c>
    </row>
    <row r="7" spans="1:12" x14ac:dyDescent="0.45">
      <c r="A7" s="333"/>
      <c r="B7" s="9" t="s">
        <v>38</v>
      </c>
      <c r="C7" s="10">
        <v>516192</v>
      </c>
      <c r="D7" s="11">
        <v>8.3000000000000004E-2</v>
      </c>
      <c r="E7" s="12">
        <v>0.36</v>
      </c>
      <c r="F7" s="12">
        <v>0.38900000000000001</v>
      </c>
      <c r="G7" s="12">
        <v>0.16900000000000001</v>
      </c>
      <c r="H7" s="123">
        <f t="shared" si="3"/>
        <v>0.55800000000000005</v>
      </c>
      <c r="I7" s="127">
        <f t="shared" si="0"/>
        <v>200798.68799999999</v>
      </c>
      <c r="J7" s="109">
        <f t="shared" si="1"/>
        <v>87236.448000000004</v>
      </c>
      <c r="K7" s="109">
        <f>SUM(I7:J7)</f>
        <v>288035.136</v>
      </c>
    </row>
    <row r="8" spans="1:12" x14ac:dyDescent="0.45">
      <c r="A8" s="333"/>
      <c r="B8" s="9" t="s">
        <v>39</v>
      </c>
      <c r="C8" s="10">
        <v>1978381</v>
      </c>
      <c r="D8" s="11">
        <v>0.13500000000000001</v>
      </c>
      <c r="E8" s="12">
        <v>0.623</v>
      </c>
      <c r="F8" s="12">
        <v>0.23300000000000001</v>
      </c>
      <c r="G8" s="12">
        <v>8.9999999999999993E-3</v>
      </c>
      <c r="H8" s="123">
        <f t="shared" si="3"/>
        <v>0.24200000000000002</v>
      </c>
      <c r="I8" s="127">
        <f t="shared" si="0"/>
        <v>460962.77300000004</v>
      </c>
      <c r="J8" s="109">
        <f t="shared" si="1"/>
        <v>17805.429</v>
      </c>
      <c r="K8" s="109">
        <f t="shared" si="2"/>
        <v>478768.20200000005</v>
      </c>
    </row>
    <row r="9" spans="1:12" x14ac:dyDescent="0.45">
      <c r="A9" s="333"/>
      <c r="B9" s="9" t="s">
        <v>40</v>
      </c>
      <c r="C9" s="10">
        <v>2172727</v>
      </c>
      <c r="D9" s="11">
        <v>2.1000000000000001E-2</v>
      </c>
      <c r="E9" s="12">
        <v>0.57999999999999996</v>
      </c>
      <c r="F9" s="12">
        <v>0.34599999999999997</v>
      </c>
      <c r="G9" s="12">
        <v>5.3999999999999999E-2</v>
      </c>
      <c r="H9" s="123">
        <f t="shared" si="3"/>
        <v>0.39999999999999997</v>
      </c>
      <c r="I9" s="127">
        <f t="shared" si="0"/>
        <v>751763.5419999999</v>
      </c>
      <c r="J9" s="109">
        <f t="shared" si="1"/>
        <v>117327.258</v>
      </c>
      <c r="K9" s="109">
        <f t="shared" si="2"/>
        <v>869090.79999999993</v>
      </c>
    </row>
    <row r="10" spans="1:12" x14ac:dyDescent="0.45">
      <c r="A10" s="333"/>
      <c r="B10" s="81" t="s">
        <v>41</v>
      </c>
      <c r="C10" s="10">
        <v>8566000</v>
      </c>
      <c r="D10" s="11">
        <v>0.151</v>
      </c>
      <c r="E10" s="12">
        <v>0.624</v>
      </c>
      <c r="F10" s="12">
        <v>0.216</v>
      </c>
      <c r="G10" s="12">
        <v>8.0000000000000002E-3</v>
      </c>
      <c r="H10" s="123">
        <f t="shared" si="3"/>
        <v>0.224</v>
      </c>
      <c r="I10" s="127">
        <f t="shared" si="0"/>
        <v>1850256</v>
      </c>
      <c r="J10" s="109">
        <f t="shared" si="1"/>
        <v>68528</v>
      </c>
      <c r="K10" s="109">
        <f t="shared" si="2"/>
        <v>1918784</v>
      </c>
    </row>
    <row r="11" spans="1:12" x14ac:dyDescent="0.45">
      <c r="A11" s="333"/>
      <c r="B11" s="9" t="s">
        <v>42</v>
      </c>
      <c r="C11" s="10">
        <v>3798061</v>
      </c>
      <c r="D11" s="11">
        <v>0.158</v>
      </c>
      <c r="E11" s="12">
        <v>0.47499999999999998</v>
      </c>
      <c r="F11" s="12">
        <v>0.35199999999999998</v>
      </c>
      <c r="G11" s="12">
        <v>1.6E-2</v>
      </c>
      <c r="H11" s="123">
        <f t="shared" si="3"/>
        <v>0.36799999999999999</v>
      </c>
      <c r="I11" s="127">
        <f t="shared" si="0"/>
        <v>1336917.4719999998</v>
      </c>
      <c r="J11" s="109">
        <f t="shared" si="1"/>
        <v>60768.976000000002</v>
      </c>
      <c r="K11" s="109">
        <f t="shared" si="2"/>
        <v>1397686.4479999999</v>
      </c>
    </row>
    <row r="12" spans="1:12" ht="14.65" thickBot="1" x14ac:dyDescent="0.5">
      <c r="A12" s="334"/>
      <c r="B12" s="13" t="s">
        <v>43</v>
      </c>
      <c r="C12" s="14">
        <v>6182966</v>
      </c>
      <c r="D12" s="11">
        <v>0.13900000000000001</v>
      </c>
      <c r="E12" s="12">
        <v>0.55800000000000005</v>
      </c>
      <c r="F12" s="12">
        <v>0.28499999999999998</v>
      </c>
      <c r="G12" s="12">
        <v>1.7999999999999999E-2</v>
      </c>
      <c r="H12" s="123">
        <f t="shared" si="3"/>
        <v>0.30299999999999999</v>
      </c>
      <c r="I12" s="127">
        <f t="shared" si="0"/>
        <v>1762145.3099999998</v>
      </c>
      <c r="J12" s="109">
        <f t="shared" si="1"/>
        <v>111293.38799999999</v>
      </c>
      <c r="K12" s="109">
        <f t="shared" si="2"/>
        <v>1873438.6979999999</v>
      </c>
    </row>
    <row r="13" spans="1:12" ht="18.7" customHeight="1" x14ac:dyDescent="0.45">
      <c r="A13" s="318" t="s">
        <v>58</v>
      </c>
      <c r="B13" s="17" t="s">
        <v>44</v>
      </c>
      <c r="C13" s="6">
        <v>4935433</v>
      </c>
      <c r="D13" s="7">
        <v>0.251</v>
      </c>
      <c r="E13" s="8">
        <v>0.51300000000000001</v>
      </c>
      <c r="F13" s="8">
        <v>0.23499999999999999</v>
      </c>
      <c r="G13" s="8">
        <v>0</v>
      </c>
      <c r="H13" s="124">
        <v>0.23499999999999999</v>
      </c>
      <c r="I13" s="106">
        <v>1159826.76</v>
      </c>
      <c r="J13" s="110">
        <v>0</v>
      </c>
      <c r="K13" s="107">
        <v>1159827</v>
      </c>
      <c r="L13" s="18" t="s">
        <v>45</v>
      </c>
    </row>
    <row r="14" spans="1:12" x14ac:dyDescent="0.45">
      <c r="A14" s="319"/>
      <c r="B14" s="19" t="s">
        <v>46</v>
      </c>
      <c r="C14" s="10">
        <v>3894391</v>
      </c>
      <c r="D14" s="11">
        <v>0.22600000000000001</v>
      </c>
      <c r="E14" s="12">
        <v>0.56299999999999994</v>
      </c>
      <c r="F14" s="12">
        <v>0.21</v>
      </c>
      <c r="G14" s="12">
        <v>0</v>
      </c>
      <c r="H14" s="125">
        <v>0.21</v>
      </c>
      <c r="I14" s="108">
        <v>817822.11</v>
      </c>
      <c r="J14" s="111">
        <v>0</v>
      </c>
      <c r="K14" s="109">
        <v>817822</v>
      </c>
      <c r="L14" s="18" t="s">
        <v>45</v>
      </c>
    </row>
    <row r="15" spans="1:12" ht="14.65" thickBot="1" x14ac:dyDescent="0.5">
      <c r="A15" s="319"/>
      <c r="B15" s="20" t="s">
        <v>47</v>
      </c>
      <c r="C15" s="21">
        <v>6567413</v>
      </c>
      <c r="D15" s="15">
        <v>0.26300000000000001</v>
      </c>
      <c r="E15" s="16">
        <v>0.62</v>
      </c>
      <c r="F15" s="16">
        <v>0.11799999999999999</v>
      </c>
      <c r="G15" s="16">
        <v>0</v>
      </c>
      <c r="H15" s="125">
        <v>0.11799999999999999</v>
      </c>
      <c r="I15" s="108">
        <v>774954.73</v>
      </c>
      <c r="J15" s="111">
        <v>0</v>
      </c>
      <c r="K15" s="109">
        <v>774955</v>
      </c>
      <c r="L15" s="18" t="s">
        <v>45</v>
      </c>
    </row>
    <row r="16" spans="1:12" ht="16.149999999999999" customHeight="1" x14ac:dyDescent="0.45">
      <c r="A16" s="320" t="s">
        <v>48</v>
      </c>
      <c r="B16" s="22" t="s">
        <v>49</v>
      </c>
      <c r="C16" s="23">
        <v>5592943</v>
      </c>
      <c r="D16" s="24">
        <v>0.2487</v>
      </c>
      <c r="E16" s="25">
        <v>0.59940000000000004</v>
      </c>
      <c r="F16" s="25">
        <v>0.13950000000000001</v>
      </c>
      <c r="G16" s="25">
        <v>1.34E-2</v>
      </c>
      <c r="H16" s="96">
        <v>0.15290000000000001</v>
      </c>
      <c r="I16" s="117">
        <v>780272.85</v>
      </c>
      <c r="J16" s="97">
        <v>75024.509999999995</v>
      </c>
      <c r="K16" s="98">
        <v>855297</v>
      </c>
      <c r="L16" s="3" t="s">
        <v>55</v>
      </c>
    </row>
    <row r="17" spans="1:12" x14ac:dyDescent="0.45">
      <c r="A17" s="320"/>
      <c r="B17" s="26" t="s">
        <v>11</v>
      </c>
      <c r="C17" s="10">
        <v>1495999</v>
      </c>
      <c r="D17" s="27">
        <v>0.13500000000000001</v>
      </c>
      <c r="E17" s="28">
        <v>0.623</v>
      </c>
      <c r="F17" s="28">
        <v>0.23300000000000001</v>
      </c>
      <c r="G17" s="28">
        <v>8.9999999999999993E-3</v>
      </c>
      <c r="H17" s="99">
        <v>0.24199999999999999</v>
      </c>
      <c r="I17" s="118">
        <v>348567.77</v>
      </c>
      <c r="J17" s="100">
        <v>13463.99</v>
      </c>
      <c r="K17" s="101">
        <v>362032</v>
      </c>
      <c r="L17" s="3" t="s">
        <v>53</v>
      </c>
    </row>
    <row r="18" spans="1:12" x14ac:dyDescent="0.45">
      <c r="A18" s="320"/>
      <c r="B18" s="29" t="s">
        <v>10</v>
      </c>
      <c r="C18" s="10">
        <v>2673163</v>
      </c>
      <c r="D18" s="27">
        <v>0.158</v>
      </c>
      <c r="E18" s="28">
        <v>0.47499999999999998</v>
      </c>
      <c r="F18" s="28">
        <v>0.35199999999999998</v>
      </c>
      <c r="G18" s="28">
        <v>1.6E-2</v>
      </c>
      <c r="H18" s="99">
        <v>0.36799999999999999</v>
      </c>
      <c r="I18" s="118">
        <v>940953.38</v>
      </c>
      <c r="J18" s="100">
        <v>42770.61</v>
      </c>
      <c r="K18" s="101">
        <v>983724</v>
      </c>
      <c r="L18" s="3" t="s">
        <v>54</v>
      </c>
    </row>
    <row r="19" spans="1:12" ht="14.65" thickBot="1" x14ac:dyDescent="0.5">
      <c r="A19" s="321"/>
      <c r="B19" s="30" t="s">
        <v>16</v>
      </c>
      <c r="C19" s="14">
        <v>1299532</v>
      </c>
      <c r="D19" s="102"/>
      <c r="E19" s="103"/>
      <c r="F19" s="103"/>
      <c r="G19" s="103"/>
      <c r="H19" s="104"/>
      <c r="I19" s="119"/>
      <c r="J19" s="105"/>
      <c r="K19" s="105"/>
    </row>
    <row r="20" spans="1:12" ht="14.65" thickBot="1" x14ac:dyDescent="0.5">
      <c r="A20" s="31"/>
      <c r="B20" s="79" t="s">
        <v>50</v>
      </c>
      <c r="C20" s="82">
        <v>53431391</v>
      </c>
      <c r="D20" s="112"/>
      <c r="E20" s="113"/>
      <c r="F20" s="113"/>
      <c r="G20" s="113"/>
      <c r="H20" s="114"/>
      <c r="I20" s="115">
        <f>SUM(I4:I19)</f>
        <v>12215022.645</v>
      </c>
      <c r="J20" s="115">
        <f>SUM(J4:J19)</f>
        <v>660317.64500000002</v>
      </c>
      <c r="K20" s="115">
        <v>12875340</v>
      </c>
    </row>
    <row r="21" spans="1:12" x14ac:dyDescent="0.4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2" x14ac:dyDescent="0.4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2" ht="14.65" thickBot="1" x14ac:dyDescent="0.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2" ht="15.75" x14ac:dyDescent="0.45">
      <c r="A24" s="3" t="s">
        <v>51</v>
      </c>
      <c r="B24" s="1"/>
      <c r="C24" s="131" t="s">
        <v>1</v>
      </c>
      <c r="D24" s="322" t="s">
        <v>29</v>
      </c>
      <c r="E24" s="132" t="s">
        <v>5</v>
      </c>
      <c r="F24" s="143" t="s">
        <v>7</v>
      </c>
      <c r="G24" s="131" t="s">
        <v>1</v>
      </c>
      <c r="H24" s="322" t="s">
        <v>29</v>
      </c>
      <c r="I24" s="132" t="s">
        <v>5</v>
      </c>
      <c r="J24" s="143" t="s">
        <v>7</v>
      </c>
      <c r="K24" s="86" t="s">
        <v>30</v>
      </c>
    </row>
    <row r="25" spans="1:12" ht="31.5" x14ac:dyDescent="0.45">
      <c r="A25" s="87" t="s">
        <v>21</v>
      </c>
      <c r="B25" s="87" t="s">
        <v>22</v>
      </c>
      <c r="C25" s="133" t="s">
        <v>2</v>
      </c>
      <c r="D25" s="323"/>
      <c r="E25" s="134" t="s">
        <v>52</v>
      </c>
      <c r="F25" s="144" t="s">
        <v>52</v>
      </c>
      <c r="G25" s="133" t="s">
        <v>2</v>
      </c>
      <c r="H25" s="323"/>
      <c r="I25" s="134" t="s">
        <v>52</v>
      </c>
      <c r="J25" s="144" t="s">
        <v>52</v>
      </c>
      <c r="K25" s="86" t="s">
        <v>31</v>
      </c>
    </row>
    <row r="26" spans="1:12" x14ac:dyDescent="0.45">
      <c r="A26" s="1" t="s">
        <v>59</v>
      </c>
      <c r="B26" s="88">
        <v>5149011</v>
      </c>
      <c r="C26" s="135">
        <v>0.26300000000000001</v>
      </c>
      <c r="D26" s="136">
        <v>0.62</v>
      </c>
      <c r="E26" s="136">
        <v>0.11799999999999999</v>
      </c>
      <c r="F26" s="145">
        <v>0</v>
      </c>
      <c r="G26" s="141">
        <v>1354190</v>
      </c>
      <c r="H26" s="147">
        <v>3192387</v>
      </c>
      <c r="I26" s="147">
        <v>607583</v>
      </c>
      <c r="J26" s="148">
        <v>0</v>
      </c>
      <c r="K26" s="90">
        <v>607583</v>
      </c>
    </row>
    <row r="27" spans="1:12" x14ac:dyDescent="0.45">
      <c r="A27" s="1" t="s">
        <v>60</v>
      </c>
      <c r="B27" s="88">
        <v>443932</v>
      </c>
      <c r="C27" s="135">
        <v>8.3000000000000004E-2</v>
      </c>
      <c r="D27" s="136">
        <v>0.36</v>
      </c>
      <c r="E27" s="136">
        <v>0.38900000000000001</v>
      </c>
      <c r="F27" s="145">
        <v>0.16900000000000001</v>
      </c>
      <c r="G27" s="141">
        <v>36846</v>
      </c>
      <c r="H27" s="147">
        <v>159816</v>
      </c>
      <c r="I27" s="147">
        <v>172690</v>
      </c>
      <c r="J27" s="137">
        <v>75025</v>
      </c>
      <c r="K27" s="90">
        <v>247714</v>
      </c>
    </row>
    <row r="28" spans="1:12" ht="14.65" thickBot="1" x14ac:dyDescent="0.5">
      <c r="A28" s="91" t="s">
        <v>23</v>
      </c>
      <c r="B28" s="92">
        <v>5592943</v>
      </c>
      <c r="C28" s="138">
        <v>0.2487</v>
      </c>
      <c r="D28" s="139">
        <v>0.59940000000000004</v>
      </c>
      <c r="E28" s="139">
        <v>0.13950000000000001</v>
      </c>
      <c r="F28" s="146">
        <v>1.34E-2</v>
      </c>
      <c r="G28" s="142">
        <v>1391036</v>
      </c>
      <c r="H28" s="149">
        <v>3352202</v>
      </c>
      <c r="I28" s="149">
        <v>780273</v>
      </c>
      <c r="J28" s="140">
        <v>75025</v>
      </c>
      <c r="K28" s="94">
        <v>855297</v>
      </c>
    </row>
    <row r="29" spans="1:12" x14ac:dyDescent="0.4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2" x14ac:dyDescent="0.4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</sheetData>
  <mergeCells count="9">
    <mergeCell ref="J2:J3"/>
    <mergeCell ref="A4:A12"/>
    <mergeCell ref="A13:A15"/>
    <mergeCell ref="A16:A19"/>
    <mergeCell ref="D24:D25"/>
    <mergeCell ref="H24:H25"/>
    <mergeCell ref="D1:G1"/>
    <mergeCell ref="C2:C3"/>
    <mergeCell ref="E2:E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3CF80-B5A6-4EFE-B9EE-A34970BE328E}">
  <dimension ref="A1:H53"/>
  <sheetViews>
    <sheetView workbookViewId="0">
      <selection activeCell="A66" sqref="A66"/>
    </sheetView>
  </sheetViews>
  <sheetFormatPr defaultRowHeight="14.25" x14ac:dyDescent="0.45"/>
  <cols>
    <col min="1" max="1" width="42" customWidth="1"/>
    <col min="3" max="3" width="11.73046875" bestFit="1" customWidth="1"/>
    <col min="4" max="5" width="12.73046875" bestFit="1" customWidth="1"/>
    <col min="6" max="6" width="11.73046875" bestFit="1" customWidth="1"/>
    <col min="8" max="8" width="9.1328125" style="37"/>
  </cols>
  <sheetData>
    <row r="1" spans="1:7" ht="14.65" thickBot="1" x14ac:dyDescent="0.5">
      <c r="A1" s="1"/>
      <c r="B1" s="1"/>
      <c r="C1" s="2"/>
      <c r="D1" s="2"/>
      <c r="E1" s="2"/>
      <c r="F1" s="2"/>
      <c r="G1" s="2"/>
    </row>
    <row r="2" spans="1:7" x14ac:dyDescent="0.45">
      <c r="A2" s="63" t="s">
        <v>0</v>
      </c>
      <c r="B2" s="64"/>
      <c r="C2" s="65" t="s">
        <v>1</v>
      </c>
      <c r="D2" s="66" t="s">
        <v>3</v>
      </c>
      <c r="E2" s="66" t="s">
        <v>5</v>
      </c>
      <c r="F2" s="335" t="s">
        <v>7</v>
      </c>
      <c r="G2" s="335"/>
    </row>
    <row r="3" spans="1:7" x14ac:dyDescent="0.45">
      <c r="A3" s="63"/>
      <c r="B3" s="64"/>
      <c r="C3" s="67" t="s">
        <v>2</v>
      </c>
      <c r="D3" s="68" t="s">
        <v>4</v>
      </c>
      <c r="E3" s="68" t="s">
        <v>6</v>
      </c>
      <c r="F3" s="345" t="s">
        <v>6</v>
      </c>
      <c r="G3" s="345"/>
    </row>
    <row r="4" spans="1:7" ht="14.65" thickBot="1" x14ac:dyDescent="0.5">
      <c r="A4" s="63"/>
      <c r="B4" s="64"/>
      <c r="C4" s="69">
        <v>1</v>
      </c>
      <c r="D4" s="70">
        <v>2</v>
      </c>
      <c r="E4" s="71">
        <v>3</v>
      </c>
      <c r="F4" s="72">
        <v>4</v>
      </c>
      <c r="G4" s="73">
        <v>5</v>
      </c>
    </row>
    <row r="5" spans="1:7" x14ac:dyDescent="0.45">
      <c r="A5" s="336" t="s">
        <v>35</v>
      </c>
      <c r="B5" s="74" t="s">
        <v>8</v>
      </c>
      <c r="C5" s="338">
        <v>0.90100000000000002</v>
      </c>
      <c r="D5" s="338"/>
      <c r="E5" s="38">
        <v>9.7000000000000003E-2</v>
      </c>
      <c r="F5" s="38">
        <v>3.0000000000000001E-3</v>
      </c>
      <c r="G5" s="39"/>
    </row>
    <row r="6" spans="1:7" ht="14.65" thickBot="1" x14ac:dyDescent="0.5">
      <c r="A6" s="337"/>
      <c r="B6" s="75" t="s">
        <v>9</v>
      </c>
      <c r="C6" s="40">
        <v>0.14799999999999999</v>
      </c>
      <c r="D6" s="40">
        <v>0.379</v>
      </c>
      <c r="E6" s="40">
        <v>0.307</v>
      </c>
      <c r="F6" s="40">
        <v>0.16500000000000001</v>
      </c>
      <c r="G6" s="41"/>
    </row>
    <row r="7" spans="1:7" x14ac:dyDescent="0.45">
      <c r="A7" s="336" t="s">
        <v>36</v>
      </c>
      <c r="B7" s="74" t="s">
        <v>8</v>
      </c>
      <c r="C7" s="339">
        <v>0.68899999999999995</v>
      </c>
      <c r="D7" s="339"/>
      <c r="E7" s="128">
        <v>0.26700000000000002</v>
      </c>
      <c r="F7" s="128">
        <v>4.3999999999999997E-2</v>
      </c>
      <c r="G7" s="39"/>
    </row>
    <row r="8" spans="1:7" ht="14.65" thickBot="1" x14ac:dyDescent="0.5">
      <c r="A8" s="337"/>
      <c r="B8" s="75" t="s">
        <v>9</v>
      </c>
      <c r="C8" s="40">
        <v>3.6999999999999998E-2</v>
      </c>
      <c r="D8" s="40">
        <v>0.38900000000000001</v>
      </c>
      <c r="E8" s="40">
        <v>0.35499999999999998</v>
      </c>
      <c r="F8" s="40">
        <v>0.22</v>
      </c>
      <c r="G8" s="41"/>
    </row>
    <row r="9" spans="1:7" x14ac:dyDescent="0.45">
      <c r="A9" s="336" t="s">
        <v>37</v>
      </c>
      <c r="B9" s="74" t="s">
        <v>8</v>
      </c>
      <c r="C9" s="338">
        <v>0.80500000000000005</v>
      </c>
      <c r="D9" s="338"/>
      <c r="E9" s="38">
        <v>0.183</v>
      </c>
      <c r="F9" s="38">
        <v>1.2E-2</v>
      </c>
      <c r="G9" s="39"/>
    </row>
    <row r="10" spans="1:7" ht="14.65" thickBot="1" x14ac:dyDescent="0.5">
      <c r="A10" s="337"/>
      <c r="B10" s="75" t="s">
        <v>9</v>
      </c>
      <c r="C10" s="40">
        <v>0.14399999999999999</v>
      </c>
      <c r="D10" s="40">
        <v>0.35299999999999998</v>
      </c>
      <c r="E10" s="40">
        <v>0.38400000000000001</v>
      </c>
      <c r="F10" s="40">
        <v>0.11899999999999999</v>
      </c>
      <c r="G10" s="41"/>
    </row>
    <row r="11" spans="1:7" x14ac:dyDescent="0.45">
      <c r="A11" s="336" t="s">
        <v>38</v>
      </c>
      <c r="B11" s="74" t="s">
        <v>8</v>
      </c>
      <c r="C11" s="338">
        <v>0.46300000000000002</v>
      </c>
      <c r="D11" s="338"/>
      <c r="E11" s="38">
        <v>0.374</v>
      </c>
      <c r="F11" s="38">
        <v>0.16300000000000001</v>
      </c>
      <c r="G11" s="39"/>
    </row>
    <row r="12" spans="1:7" ht="14.65" thickBot="1" x14ac:dyDescent="0.5">
      <c r="A12" s="337"/>
      <c r="B12" s="75" t="s">
        <v>9</v>
      </c>
      <c r="C12" s="40">
        <v>7.3999999999999996E-2</v>
      </c>
      <c r="D12" s="40">
        <v>0.38400000000000001</v>
      </c>
      <c r="E12" s="40">
        <v>0.318</v>
      </c>
      <c r="F12" s="40">
        <v>0.223</v>
      </c>
      <c r="G12" s="41"/>
    </row>
    <row r="13" spans="1:7" x14ac:dyDescent="0.45">
      <c r="A13" s="336" t="s">
        <v>39</v>
      </c>
      <c r="B13" s="74" t="s">
        <v>8</v>
      </c>
      <c r="C13" s="338">
        <v>0.85499999999999998</v>
      </c>
      <c r="D13" s="338"/>
      <c r="E13" s="38">
        <v>0.14000000000000001</v>
      </c>
      <c r="F13" s="38">
        <v>4.0000000000000001E-3</v>
      </c>
      <c r="G13" s="39"/>
    </row>
    <row r="14" spans="1:7" ht="14.65" thickBot="1" x14ac:dyDescent="0.5">
      <c r="A14" s="337"/>
      <c r="B14" s="75" t="s">
        <v>9</v>
      </c>
      <c r="C14" s="40">
        <v>0.111</v>
      </c>
      <c r="D14" s="40">
        <v>0.41</v>
      </c>
      <c r="E14" s="40">
        <v>0.32500000000000001</v>
      </c>
      <c r="F14" s="40">
        <v>0.155</v>
      </c>
      <c r="G14" s="41"/>
    </row>
    <row r="15" spans="1:7" x14ac:dyDescent="0.45">
      <c r="A15" s="336" t="s">
        <v>40</v>
      </c>
      <c r="B15" s="74" t="s">
        <v>8</v>
      </c>
      <c r="C15" s="338">
        <v>0.78100000000000003</v>
      </c>
      <c r="D15" s="338"/>
      <c r="E15" s="38">
        <v>0.18099999999999999</v>
      </c>
      <c r="F15" s="38">
        <v>3.7999999999999999E-2</v>
      </c>
      <c r="G15" s="39"/>
    </row>
    <row r="16" spans="1:7" ht="14.65" thickBot="1" x14ac:dyDescent="0.5">
      <c r="A16" s="337"/>
      <c r="B16" s="75" t="s">
        <v>9</v>
      </c>
      <c r="C16" s="40">
        <v>0.114</v>
      </c>
      <c r="D16" s="40">
        <v>0.247</v>
      </c>
      <c r="E16" s="40">
        <v>0.38700000000000001</v>
      </c>
      <c r="F16" s="40">
        <v>0.253</v>
      </c>
      <c r="G16" s="41"/>
    </row>
    <row r="17" spans="1:8" x14ac:dyDescent="0.45">
      <c r="A17" s="336" t="s">
        <v>41</v>
      </c>
      <c r="B17" s="74" t="s">
        <v>8</v>
      </c>
      <c r="C17" s="338">
        <v>0.88</v>
      </c>
      <c r="D17" s="338"/>
      <c r="E17" s="38">
        <v>0.11799999999999999</v>
      </c>
      <c r="F17" s="38">
        <v>3.0000000000000001E-3</v>
      </c>
      <c r="G17" s="39"/>
    </row>
    <row r="18" spans="1:8" ht="14.65" thickBot="1" x14ac:dyDescent="0.5">
      <c r="A18" s="337"/>
      <c r="B18" s="75" t="s">
        <v>9</v>
      </c>
      <c r="C18" s="40">
        <v>0.111</v>
      </c>
      <c r="D18" s="40">
        <v>0.38100000000000001</v>
      </c>
      <c r="E18" s="40">
        <v>0.371</v>
      </c>
      <c r="F18" s="40">
        <v>0.13800000000000001</v>
      </c>
      <c r="G18" s="41"/>
    </row>
    <row r="19" spans="1:8" x14ac:dyDescent="0.45">
      <c r="A19" s="336" t="s">
        <v>42</v>
      </c>
      <c r="B19" s="74" t="s">
        <v>8</v>
      </c>
      <c r="C19" s="338">
        <v>0.68700000000000006</v>
      </c>
      <c r="D19" s="338"/>
      <c r="E19" s="38">
        <v>0.29899999999999999</v>
      </c>
      <c r="F19" s="38">
        <v>1.4999999999999999E-2</v>
      </c>
      <c r="G19" s="39"/>
    </row>
    <row r="20" spans="1:8" ht="14.65" thickBot="1" x14ac:dyDescent="0.5">
      <c r="A20" s="337"/>
      <c r="B20" s="75" t="s">
        <v>9</v>
      </c>
      <c r="C20" s="40">
        <v>0.156</v>
      </c>
      <c r="D20" s="40">
        <v>0.245</v>
      </c>
      <c r="E20" s="40">
        <v>0.52500000000000002</v>
      </c>
      <c r="F20" s="40">
        <v>7.3999999999999996E-2</v>
      </c>
      <c r="G20" s="41"/>
    </row>
    <row r="21" spans="1:8" x14ac:dyDescent="0.45">
      <c r="A21" s="336" t="s">
        <v>10</v>
      </c>
      <c r="B21" s="74" t="s">
        <v>8</v>
      </c>
      <c r="C21" s="340">
        <v>0.68700000000000006</v>
      </c>
      <c r="D21" s="340"/>
      <c r="E21" s="42">
        <v>0.29899999999999999</v>
      </c>
      <c r="F21" s="42">
        <v>1.4999999999999999E-2</v>
      </c>
      <c r="G21" s="39"/>
      <c r="H21" s="3" t="s">
        <v>20</v>
      </c>
    </row>
    <row r="22" spans="1:8" ht="14.65" thickBot="1" x14ac:dyDescent="0.5">
      <c r="A22" s="337"/>
      <c r="B22" s="75" t="s">
        <v>9</v>
      </c>
      <c r="C22" s="43">
        <v>0.156</v>
      </c>
      <c r="D22" s="43">
        <v>0.245</v>
      </c>
      <c r="E22" s="43">
        <v>0.52500000000000002</v>
      </c>
      <c r="F22" s="43">
        <v>7.3999999999999996E-2</v>
      </c>
      <c r="G22" s="41"/>
    </row>
    <row r="23" spans="1:8" x14ac:dyDescent="0.45">
      <c r="A23" s="336" t="s">
        <v>43</v>
      </c>
      <c r="B23" s="74" t="s">
        <v>8</v>
      </c>
      <c r="C23" s="338">
        <v>0.81399999999999995</v>
      </c>
      <c r="D23" s="338"/>
      <c r="E23" s="38">
        <v>0.16900000000000001</v>
      </c>
      <c r="F23" s="38">
        <v>1.7999999999999999E-2</v>
      </c>
      <c r="G23" s="39"/>
    </row>
    <row r="24" spans="1:8" ht="14.65" thickBot="1" x14ac:dyDescent="0.5">
      <c r="A24" s="337"/>
      <c r="B24" s="75" t="s">
        <v>9</v>
      </c>
      <c r="C24" s="40">
        <v>7.1999999999999995E-2</v>
      </c>
      <c r="D24" s="40">
        <v>0.33100000000000002</v>
      </c>
      <c r="E24" s="40">
        <v>0.40600000000000003</v>
      </c>
      <c r="F24" s="40">
        <v>0.191</v>
      </c>
      <c r="G24" s="41"/>
    </row>
    <row r="25" spans="1:8" x14ac:dyDescent="0.45">
      <c r="A25" s="336" t="s">
        <v>49</v>
      </c>
      <c r="B25" s="74" t="s">
        <v>8</v>
      </c>
      <c r="C25" s="340">
        <v>0.91963069621843085</v>
      </c>
      <c r="D25" s="340"/>
      <c r="E25" s="42">
        <v>6.8352033982824426E-2</v>
      </c>
      <c r="F25" s="42">
        <v>1.2937896202410801E-2</v>
      </c>
      <c r="G25" s="39"/>
      <c r="H25" s="3" t="s">
        <v>25</v>
      </c>
    </row>
    <row r="26" spans="1:8" ht="14.65" thickBot="1" x14ac:dyDescent="0.5">
      <c r="A26" s="337"/>
      <c r="B26" s="75" t="s">
        <v>9</v>
      </c>
      <c r="C26" s="43">
        <v>8.8730022458659061E-2</v>
      </c>
      <c r="D26" s="43">
        <v>0.39965064886232526</v>
      </c>
      <c r="E26" s="43">
        <v>0.30234935113767475</v>
      </c>
      <c r="F26" s="43">
        <v>0.20550809833034234</v>
      </c>
      <c r="G26" s="41"/>
    </row>
    <row r="27" spans="1:8" x14ac:dyDescent="0.45">
      <c r="A27" s="336" t="s">
        <v>11</v>
      </c>
      <c r="B27" s="74" t="s">
        <v>8</v>
      </c>
      <c r="C27" s="340">
        <v>0.85499999999999998</v>
      </c>
      <c r="D27" s="340"/>
      <c r="E27" s="42">
        <v>0.14000000000000001</v>
      </c>
      <c r="F27" s="42">
        <v>4.0000000000000001E-3</v>
      </c>
      <c r="G27" s="39"/>
      <c r="H27" s="3" t="s">
        <v>19</v>
      </c>
    </row>
    <row r="28" spans="1:8" ht="14.65" thickBot="1" x14ac:dyDescent="0.5">
      <c r="A28" s="337"/>
      <c r="B28" s="75" t="s">
        <v>9</v>
      </c>
      <c r="C28" s="43">
        <v>0.111</v>
      </c>
      <c r="D28" s="43">
        <v>0.41</v>
      </c>
      <c r="E28" s="43">
        <v>0.32500000000000001</v>
      </c>
      <c r="F28" s="43">
        <v>0.155</v>
      </c>
      <c r="G28" s="41"/>
    </row>
    <row r="29" spans="1:8" x14ac:dyDescent="0.45">
      <c r="A29" s="336" t="s">
        <v>12</v>
      </c>
      <c r="B29" s="74" t="s">
        <v>13</v>
      </c>
      <c r="C29" s="338">
        <v>0.90500000000000003</v>
      </c>
      <c r="D29" s="338"/>
      <c r="E29" s="38">
        <v>9.4E-2</v>
      </c>
      <c r="F29" s="38">
        <v>0</v>
      </c>
      <c r="G29" s="39"/>
      <c r="H29" s="150"/>
    </row>
    <row r="30" spans="1:8" ht="14.65" thickBot="1" x14ac:dyDescent="0.5">
      <c r="A30" s="337"/>
      <c r="B30" s="75" t="s">
        <v>9</v>
      </c>
      <c r="C30" s="40">
        <v>0.187</v>
      </c>
      <c r="D30" s="40">
        <v>0.42599999999999999</v>
      </c>
      <c r="E30" s="40">
        <v>0.24399999999999999</v>
      </c>
      <c r="F30" s="40">
        <v>0.14299999999999999</v>
      </c>
      <c r="G30" s="41"/>
      <c r="H30" s="150"/>
    </row>
    <row r="31" spans="1:8" x14ac:dyDescent="0.45">
      <c r="A31" s="336" t="s">
        <v>14</v>
      </c>
      <c r="B31" s="74" t="s">
        <v>13</v>
      </c>
      <c r="C31" s="338">
        <v>0.89800000000000002</v>
      </c>
      <c r="D31" s="338"/>
      <c r="E31" s="38">
        <v>0.10199999999999999</v>
      </c>
      <c r="F31" s="38">
        <v>0</v>
      </c>
      <c r="G31" s="39"/>
      <c r="H31" s="150"/>
    </row>
    <row r="32" spans="1:8" ht="14.65" thickBot="1" x14ac:dyDescent="0.5">
      <c r="A32" s="337"/>
      <c r="B32" s="75" t="s">
        <v>9</v>
      </c>
      <c r="C32" s="40">
        <v>0.14699999999999999</v>
      </c>
      <c r="D32" s="40">
        <v>0.219</v>
      </c>
      <c r="E32" s="40">
        <v>0.45200000000000001</v>
      </c>
      <c r="F32" s="40">
        <v>0.182</v>
      </c>
      <c r="G32" s="41"/>
      <c r="H32" s="150"/>
    </row>
    <row r="33" spans="1:8" x14ac:dyDescent="0.45">
      <c r="A33" s="336" t="s">
        <v>15</v>
      </c>
      <c r="B33" s="74" t="s">
        <v>13</v>
      </c>
      <c r="C33" s="338">
        <v>0.95900000000000007</v>
      </c>
      <c r="D33" s="338"/>
      <c r="E33" s="38">
        <v>4.2000000000000003E-2</v>
      </c>
      <c r="F33" s="38">
        <v>0</v>
      </c>
      <c r="G33" s="39"/>
      <c r="H33" s="150"/>
    </row>
    <row r="34" spans="1:8" ht="14.65" thickBot="1" x14ac:dyDescent="0.5">
      <c r="A34" s="350"/>
      <c r="B34" s="75" t="s">
        <v>9</v>
      </c>
      <c r="C34" s="40">
        <v>9.2999999999999999E-2</v>
      </c>
      <c r="D34" s="40">
        <v>0.40100000000000002</v>
      </c>
      <c r="E34" s="40">
        <v>0.30099999999999999</v>
      </c>
      <c r="F34" s="40">
        <v>0.20399999999999999</v>
      </c>
      <c r="G34" s="41"/>
      <c r="H34" s="150"/>
    </row>
    <row r="35" spans="1:8" x14ac:dyDescent="0.45">
      <c r="A35" s="347" t="s">
        <v>16</v>
      </c>
      <c r="B35" s="76" t="s">
        <v>8</v>
      </c>
      <c r="C35" s="349"/>
      <c r="D35" s="349"/>
      <c r="E35" s="44"/>
      <c r="F35" s="44"/>
      <c r="G35" s="45"/>
    </row>
    <row r="36" spans="1:8" ht="14.65" thickBot="1" x14ac:dyDescent="0.5">
      <c r="A36" s="348"/>
      <c r="B36" s="77" t="s">
        <v>9</v>
      </c>
      <c r="C36" s="46"/>
      <c r="D36" s="47"/>
      <c r="E36" s="47"/>
      <c r="F36" s="47"/>
      <c r="G36" s="48"/>
    </row>
    <row r="37" spans="1:8" x14ac:dyDescent="0.45">
      <c r="A37" s="1" t="s">
        <v>17</v>
      </c>
      <c r="B37" s="1"/>
      <c r="C37" s="2"/>
      <c r="D37" s="2"/>
      <c r="E37" s="2"/>
      <c r="F37" s="2"/>
      <c r="G37" s="2"/>
    </row>
    <row r="38" spans="1:8" x14ac:dyDescent="0.45">
      <c r="A38" s="1" t="s">
        <v>18</v>
      </c>
      <c r="B38" s="1"/>
      <c r="C38" s="2"/>
      <c r="D38" s="2"/>
      <c r="E38" s="2"/>
      <c r="F38" s="2"/>
      <c r="G38" s="2"/>
    </row>
    <row r="39" spans="1:8" x14ac:dyDescent="0.45">
      <c r="A39" s="1"/>
      <c r="B39" s="1"/>
      <c r="C39" s="2"/>
      <c r="D39" s="2"/>
      <c r="E39" s="2"/>
      <c r="F39" s="2"/>
      <c r="G39" s="2"/>
    </row>
    <row r="40" spans="1:8" ht="14.65" thickBot="1" x14ac:dyDescent="0.5">
      <c r="A40" s="1"/>
      <c r="B40" s="1"/>
      <c r="C40" s="2"/>
      <c r="D40" s="2"/>
      <c r="E40" s="2"/>
      <c r="F40" s="2"/>
      <c r="G40" s="2"/>
    </row>
    <row r="41" spans="1:8" x14ac:dyDescent="0.45">
      <c r="A41" s="49" t="s">
        <v>60</v>
      </c>
      <c r="B41" s="78" t="s">
        <v>8</v>
      </c>
      <c r="C41" s="346">
        <v>0.46300000000000002</v>
      </c>
      <c r="D41" s="346"/>
      <c r="E41" s="50">
        <v>0.374</v>
      </c>
      <c r="F41" s="50">
        <v>0.16300000000000001</v>
      </c>
      <c r="G41" s="51"/>
    </row>
    <row r="42" spans="1:8" ht="14.65" thickBot="1" x14ac:dyDescent="0.5">
      <c r="A42" s="52">
        <v>443932</v>
      </c>
      <c r="B42" s="77" t="s">
        <v>9</v>
      </c>
      <c r="C42" s="53">
        <v>7.3999999999999996E-2</v>
      </c>
      <c r="D42" s="53">
        <v>0.38400000000000001</v>
      </c>
      <c r="E42" s="53">
        <v>0.318</v>
      </c>
      <c r="F42" s="53">
        <v>0.223</v>
      </c>
      <c r="G42" s="48"/>
    </row>
    <row r="43" spans="1:8" x14ac:dyDescent="0.45">
      <c r="A43" s="37"/>
      <c r="B43" s="75" t="s">
        <v>8</v>
      </c>
      <c r="C43" s="342">
        <f>C41*$A$42</f>
        <v>205540.516</v>
      </c>
      <c r="D43" s="342"/>
      <c r="E43" s="54">
        <f>A42*E41</f>
        <v>166030.568</v>
      </c>
      <c r="F43" s="54">
        <f>A42*F41</f>
        <v>72360.915999999997</v>
      </c>
      <c r="G43" s="37"/>
    </row>
    <row r="44" spans="1:8" ht="14.65" thickBot="1" x14ac:dyDescent="0.5">
      <c r="A44" s="37"/>
      <c r="B44" s="75" t="s">
        <v>9</v>
      </c>
      <c r="C44" s="55">
        <f>$A$42*C42</f>
        <v>32850.968000000001</v>
      </c>
      <c r="D44" s="55">
        <f>$A$42*D42</f>
        <v>170469.88800000001</v>
      </c>
      <c r="E44" s="55">
        <f>$A$42*E42</f>
        <v>141170.37599999999</v>
      </c>
      <c r="F44" s="55">
        <f>$A$42*F42</f>
        <v>98996.835999999996</v>
      </c>
      <c r="G44" s="37"/>
    </row>
    <row r="45" spans="1:8" x14ac:dyDescent="0.45">
      <c r="A45" s="56" t="s">
        <v>61</v>
      </c>
      <c r="B45" s="78" t="s">
        <v>13</v>
      </c>
      <c r="C45" s="341">
        <v>0.95899999999999996</v>
      </c>
      <c r="D45" s="341"/>
      <c r="E45" s="57">
        <v>4.2000000000000003E-2</v>
      </c>
      <c r="F45" s="57">
        <v>0</v>
      </c>
      <c r="G45" s="51"/>
    </row>
    <row r="46" spans="1:8" ht="14.65" thickBot="1" x14ac:dyDescent="0.5">
      <c r="A46" s="58">
        <v>5149011</v>
      </c>
      <c r="B46" s="77" t="s">
        <v>9</v>
      </c>
      <c r="C46" s="46">
        <v>0.09</v>
      </c>
      <c r="D46" s="47">
        <v>0.40100000000000002</v>
      </c>
      <c r="E46" s="47">
        <v>0.30099999999999999</v>
      </c>
      <c r="F46" s="47">
        <v>0.20399999999999999</v>
      </c>
      <c r="G46" s="48"/>
    </row>
    <row r="47" spans="1:8" x14ac:dyDescent="0.45">
      <c r="A47" s="37"/>
      <c r="B47" s="75" t="s">
        <v>13</v>
      </c>
      <c r="C47" s="342">
        <f>C45*A46</f>
        <v>4937901.5489999996</v>
      </c>
      <c r="D47" s="342"/>
      <c r="E47" s="54">
        <f>$A$46*E45</f>
        <v>216258.462</v>
      </c>
      <c r="F47" s="54">
        <f>$A$46*F45</f>
        <v>0</v>
      </c>
      <c r="G47" s="37"/>
    </row>
    <row r="48" spans="1:8" ht="14.65" thickBot="1" x14ac:dyDescent="0.5">
      <c r="A48" s="37"/>
      <c r="B48" s="75" t="s">
        <v>9</v>
      </c>
      <c r="C48" s="54">
        <f>$A$46*C46</f>
        <v>463410.99</v>
      </c>
      <c r="D48" s="54">
        <f>$A$46*D46</f>
        <v>2064753.4110000001</v>
      </c>
      <c r="E48" s="54">
        <f>$A$46*E46</f>
        <v>1549852.311</v>
      </c>
      <c r="F48" s="54">
        <f>$A$46*F46</f>
        <v>1050398.2439999999</v>
      </c>
      <c r="G48" s="37"/>
    </row>
    <row r="49" spans="1:7" x14ac:dyDescent="0.45">
      <c r="A49" s="129" t="s">
        <v>24</v>
      </c>
      <c r="B49" s="76" t="s">
        <v>13</v>
      </c>
      <c r="C49" s="343">
        <f>SUM(C43,C47)</f>
        <v>5143442.0649999995</v>
      </c>
      <c r="D49" s="344"/>
      <c r="E49" s="59">
        <f>SUM(E43,E47)</f>
        <v>382289.03</v>
      </c>
      <c r="F49" s="59">
        <f>SUM(F43,F47)</f>
        <v>72360.915999999997</v>
      </c>
      <c r="G49" s="60"/>
    </row>
    <row r="50" spans="1:7" ht="14.65" thickBot="1" x14ac:dyDescent="0.5">
      <c r="A50" s="130">
        <f>SUM(A42,A46)</f>
        <v>5592943</v>
      </c>
      <c r="B50" s="77" t="s">
        <v>9</v>
      </c>
      <c r="C50" s="61">
        <f>SUM(C44,C48)</f>
        <v>496261.95799999998</v>
      </c>
      <c r="D50" s="61">
        <f>SUM(D44,D48)</f>
        <v>2235223.2990000001</v>
      </c>
      <c r="E50" s="61">
        <f>SUM(E44,E48)</f>
        <v>1691022.6869999999</v>
      </c>
      <c r="F50" s="61">
        <f>SUM(F44,F48)</f>
        <v>1149395.0799999998</v>
      </c>
      <c r="G50" s="62"/>
    </row>
    <row r="51" spans="1:7" x14ac:dyDescent="0.45">
      <c r="A51" s="37"/>
      <c r="B51" s="78" t="s">
        <v>13</v>
      </c>
      <c r="C51" s="341">
        <f>C49/A50</f>
        <v>0.91963069621843085</v>
      </c>
      <c r="D51" s="341"/>
      <c r="E51" s="57">
        <f>E49/A50</f>
        <v>6.8352033982824426E-2</v>
      </c>
      <c r="F51" s="57">
        <f>F49/A50</f>
        <v>1.2937896202410787E-2</v>
      </c>
      <c r="G51" s="51"/>
    </row>
    <row r="52" spans="1:7" ht="14.65" thickBot="1" x14ac:dyDescent="0.5">
      <c r="A52" s="37"/>
      <c r="B52" s="77" t="s">
        <v>9</v>
      </c>
      <c r="C52" s="46">
        <f>C50/$A$50</f>
        <v>8.8730022458659061E-2</v>
      </c>
      <c r="D52" s="47">
        <f>D50/$A$50</f>
        <v>0.39965064886232526</v>
      </c>
      <c r="E52" s="47">
        <f>E50/$A$50</f>
        <v>0.30234935113767475</v>
      </c>
      <c r="F52" s="47">
        <f>F50/$A$50</f>
        <v>0.20550809833034234</v>
      </c>
      <c r="G52" s="48"/>
    </row>
    <row r="53" spans="1:7" x14ac:dyDescent="0.45">
      <c r="A53" s="1"/>
      <c r="B53" s="1"/>
      <c r="C53" s="2"/>
      <c r="D53" s="2"/>
      <c r="E53" s="2"/>
      <c r="F53" s="2"/>
      <c r="G53" s="2"/>
    </row>
  </sheetData>
  <mergeCells count="40">
    <mergeCell ref="A35:A36"/>
    <mergeCell ref="C35:D35"/>
    <mergeCell ref="A29:A30"/>
    <mergeCell ref="C29:D29"/>
    <mergeCell ref="A31:A32"/>
    <mergeCell ref="C31:D31"/>
    <mergeCell ref="A33:A34"/>
    <mergeCell ref="C33:D33"/>
    <mergeCell ref="A23:A24"/>
    <mergeCell ref="C23:D23"/>
    <mergeCell ref="A25:A26"/>
    <mergeCell ref="C25:D25"/>
    <mergeCell ref="A27:A28"/>
    <mergeCell ref="C27:D27"/>
    <mergeCell ref="C45:D45"/>
    <mergeCell ref="C47:D47"/>
    <mergeCell ref="C49:D49"/>
    <mergeCell ref="C51:D51"/>
    <mergeCell ref="F3:G3"/>
    <mergeCell ref="C41:D41"/>
    <mergeCell ref="C43:D43"/>
    <mergeCell ref="A19:A20"/>
    <mergeCell ref="C19:D19"/>
    <mergeCell ref="A21:A22"/>
    <mergeCell ref="C21:D21"/>
    <mergeCell ref="A15:A16"/>
    <mergeCell ref="C15:D15"/>
    <mergeCell ref="A17:A18"/>
    <mergeCell ref="C17:D17"/>
    <mergeCell ref="F2:G2"/>
    <mergeCell ref="A13:A14"/>
    <mergeCell ref="C13:D13"/>
    <mergeCell ref="A11:A12"/>
    <mergeCell ref="C11:D11"/>
    <mergeCell ref="C9:D9"/>
    <mergeCell ref="A5:A6"/>
    <mergeCell ref="C5:D5"/>
    <mergeCell ref="A7:A8"/>
    <mergeCell ref="C7:D7"/>
    <mergeCell ref="A9:A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9BE8B-8E0A-4104-B412-A05194E0C7FD}">
  <dimension ref="A1:S358"/>
  <sheetViews>
    <sheetView tabSelected="1" zoomScale="85" zoomScaleNormal="85" workbookViewId="0">
      <pane xSplit="5" topLeftCell="K1" activePane="topRight" state="frozen"/>
      <selection activeCell="A25" sqref="A25"/>
      <selection pane="topRight" activeCell="N14" sqref="N14"/>
    </sheetView>
  </sheetViews>
  <sheetFormatPr defaultRowHeight="14.25" x14ac:dyDescent="0.45"/>
  <cols>
    <col min="1" max="1" width="13" customWidth="1"/>
    <col min="2" max="2" width="20.53125" customWidth="1"/>
    <col min="3" max="3" width="9.86328125" bestFit="1" customWidth="1"/>
    <col min="4" max="4" width="12" customWidth="1"/>
    <col min="5" max="5" width="18.3984375" customWidth="1"/>
    <col min="6" max="6" width="17.3984375" customWidth="1"/>
    <col min="7" max="7" width="18.3984375" customWidth="1"/>
    <col min="8" max="8" width="14.73046875" customWidth="1"/>
    <col min="9" max="9" width="16.3984375" customWidth="1"/>
    <col min="10" max="10" width="22.265625" customWidth="1"/>
    <col min="11" max="11" width="21" customWidth="1"/>
    <col min="12" max="12" width="18.265625" customWidth="1"/>
    <col min="13" max="13" width="22.53125" customWidth="1"/>
    <col min="14" max="14" width="18.265625" customWidth="1"/>
    <col min="15" max="16" width="9.06640625" hidden="1" customWidth="1"/>
    <col min="17" max="17" width="11.1328125" bestFit="1" customWidth="1"/>
  </cols>
  <sheetData>
    <row r="1" spans="1:17" x14ac:dyDescent="0.45">
      <c r="A1" s="1"/>
      <c r="B1" s="1"/>
      <c r="C1" s="1"/>
      <c r="D1" s="1"/>
      <c r="E1" s="151" t="s">
        <v>26</v>
      </c>
      <c r="F1" s="351" t="s">
        <v>27</v>
      </c>
      <c r="G1" s="352"/>
      <c r="H1" s="352"/>
      <c r="I1" s="352"/>
      <c r="J1" s="353"/>
      <c r="K1" s="1"/>
      <c r="L1" s="1"/>
      <c r="M1" s="4"/>
      <c r="N1" s="160" t="s">
        <v>66</v>
      </c>
    </row>
    <row r="2" spans="1:17" ht="5.95" customHeight="1" x14ac:dyDescent="0.45">
      <c r="A2" s="1"/>
      <c r="B2" s="1"/>
      <c r="C2" s="1"/>
      <c r="D2" s="1"/>
      <c r="E2" s="151"/>
      <c r="F2" s="206"/>
      <c r="G2" s="206"/>
      <c r="H2" s="206"/>
      <c r="I2" s="206"/>
      <c r="J2" s="197"/>
      <c r="K2" s="1"/>
      <c r="L2" s="1"/>
      <c r="M2" s="197"/>
      <c r="N2" s="160"/>
    </row>
    <row r="3" spans="1:17" ht="47.45" customHeight="1" thickBot="1" x14ac:dyDescent="0.5">
      <c r="A3" s="199" t="s">
        <v>0</v>
      </c>
      <c r="B3" s="213" t="s">
        <v>68</v>
      </c>
      <c r="C3" s="199" t="s">
        <v>62</v>
      </c>
      <c r="D3" s="199" t="s">
        <v>63</v>
      </c>
      <c r="E3" s="199" t="s">
        <v>64</v>
      </c>
      <c r="F3" s="203" t="s">
        <v>398</v>
      </c>
      <c r="G3" s="200" t="s">
        <v>29</v>
      </c>
      <c r="H3" s="204" t="s">
        <v>399</v>
      </c>
      <c r="I3" s="214" t="s">
        <v>400</v>
      </c>
      <c r="J3" s="211" t="s">
        <v>401</v>
      </c>
      <c r="K3" s="204" t="s">
        <v>402</v>
      </c>
      <c r="L3" s="201" t="s">
        <v>34</v>
      </c>
      <c r="M3" s="205" t="s">
        <v>31</v>
      </c>
      <c r="N3" s="202" t="s">
        <v>67</v>
      </c>
      <c r="O3" t="s">
        <v>403</v>
      </c>
      <c r="P3" t="s">
        <v>404</v>
      </c>
    </row>
    <row r="4" spans="1:17" x14ac:dyDescent="0.45">
      <c r="A4" s="181" t="s">
        <v>35</v>
      </c>
      <c r="B4" s="195" t="s">
        <v>69</v>
      </c>
      <c r="C4" s="179">
        <v>1865934</v>
      </c>
      <c r="D4" s="223">
        <v>103202</v>
      </c>
      <c r="E4" s="223">
        <v>1762732</v>
      </c>
      <c r="F4" s="229">
        <v>0.17100000000000001</v>
      </c>
      <c r="G4" s="224">
        <v>0.56599999999999995</v>
      </c>
      <c r="H4" s="215">
        <v>0.26200000000000001</v>
      </c>
      <c r="I4" s="170">
        <v>0</v>
      </c>
      <c r="J4" s="212">
        <v>0.26200000000000001</v>
      </c>
      <c r="K4" s="303">
        <v>461835.78</v>
      </c>
      <c r="L4" s="291">
        <v>0</v>
      </c>
      <c r="M4" s="237">
        <v>461836</v>
      </c>
      <c r="N4" s="207">
        <f>SUM(M4,D4)</f>
        <v>565038</v>
      </c>
      <c r="O4" t="e">
        <f>INDEX('[1]Cluster Inputs- PiN &amp; trageted'!$J:$J, MATCH(B4, '[1]Cluster Inputs- PiN &amp; trageted'!$D:$D, 0))</f>
        <v>#N/A</v>
      </c>
      <c r="P4" t="e">
        <f>INDEX('[1]Cluster Inputs- PiN &amp; trageted'!$T:$T, MATCH(B4, '[1]Cluster Inputs- PiN &amp; trageted'!$D:$D, 0))</f>
        <v>#N/A</v>
      </c>
      <c r="Q4" s="169"/>
    </row>
    <row r="5" spans="1:17" x14ac:dyDescent="0.45">
      <c r="A5" s="176"/>
      <c r="B5" s="196" t="s">
        <v>70</v>
      </c>
      <c r="C5" s="177">
        <v>154328.68197529769</v>
      </c>
      <c r="D5" s="177">
        <v>9577</v>
      </c>
      <c r="E5" s="177">
        <f>C5-D5</f>
        <v>144751.68197529769</v>
      </c>
      <c r="F5" s="230">
        <v>0.17100000000000001</v>
      </c>
      <c r="G5" s="216">
        <v>0.56599999999999995</v>
      </c>
      <c r="H5" s="216">
        <v>0.26200000000000001</v>
      </c>
      <c r="I5" s="164">
        <v>0</v>
      </c>
      <c r="J5" s="190">
        <v>0.26200000000000001</v>
      </c>
      <c r="K5" s="174">
        <f>E5*H5</f>
        <v>37924.940677527993</v>
      </c>
      <c r="L5" s="235">
        <v>0</v>
      </c>
      <c r="M5" s="238">
        <f>K5+L5</f>
        <v>37924.940677527993</v>
      </c>
      <c r="N5" s="208">
        <f t="shared" ref="N5:N68" si="0">SUM(M5,D5)</f>
        <v>47501.940677527993</v>
      </c>
      <c r="O5">
        <f>INDEX('[1]Cluster Inputs- PiN &amp; trageted'!$J:$J, MATCH(B5, '[1]Cluster Inputs- PiN &amp; trageted'!$D:$D, 0))</f>
        <v>47501.940677527993</v>
      </c>
      <c r="P5">
        <f>INDEX('[1]Cluster Inputs- PiN &amp; trageted'!$T:$T, MATCH(B5, '[1]Cluster Inputs- PiN &amp; trageted'!$D:$D, 0))</f>
        <v>11875</v>
      </c>
    </row>
    <row r="6" spans="1:17" x14ac:dyDescent="0.45">
      <c r="A6" s="176"/>
      <c r="B6" s="196" t="s">
        <v>71</v>
      </c>
      <c r="C6" s="177">
        <v>22760.235051575986</v>
      </c>
      <c r="D6" s="177">
        <v>2719</v>
      </c>
      <c r="E6" s="177">
        <f t="shared" ref="E6:E21" si="1">C6-D6</f>
        <v>20041.235051575986</v>
      </c>
      <c r="F6" s="230">
        <v>0.17100000000000001</v>
      </c>
      <c r="G6" s="216">
        <v>0.56599999999999995</v>
      </c>
      <c r="H6" s="216">
        <v>0.26200000000000001</v>
      </c>
      <c r="I6" s="164">
        <v>0</v>
      </c>
      <c r="J6" s="190">
        <v>0.26200000000000001</v>
      </c>
      <c r="K6" s="174">
        <f t="shared" ref="K6:K22" si="2">E6*H6</f>
        <v>5250.8035835129085</v>
      </c>
      <c r="L6" s="235">
        <v>0</v>
      </c>
      <c r="M6" s="238">
        <f t="shared" ref="M6:M69" si="3">K6+L6</f>
        <v>5250.8035835129085</v>
      </c>
      <c r="N6" s="208">
        <f t="shared" si="0"/>
        <v>7969.8035835129085</v>
      </c>
      <c r="O6">
        <f>INDEX('[1]Cluster Inputs- PiN &amp; trageted'!$J:$J, MATCH(B6, '[1]Cluster Inputs- PiN &amp; trageted'!$D:$D, 0))</f>
        <v>7969.8035835129085</v>
      </c>
      <c r="P6">
        <f>INDEX('[1]Cluster Inputs- PiN &amp; trageted'!$T:$T, MATCH(B6, '[1]Cluster Inputs- PiN &amp; trageted'!$D:$D, 0))</f>
        <v>1992</v>
      </c>
    </row>
    <row r="7" spans="1:17" x14ac:dyDescent="0.45">
      <c r="A7" s="176"/>
      <c r="B7" s="196" t="s">
        <v>72</v>
      </c>
      <c r="C7" s="177">
        <v>376752.93420271308</v>
      </c>
      <c r="D7" s="177">
        <v>4359</v>
      </c>
      <c r="E7" s="177">
        <f t="shared" si="1"/>
        <v>372393.93420271308</v>
      </c>
      <c r="F7" s="230">
        <v>0.17100000000000001</v>
      </c>
      <c r="G7" s="216">
        <v>0.56599999999999995</v>
      </c>
      <c r="H7" s="216">
        <v>0.26200000000000001</v>
      </c>
      <c r="I7" s="164">
        <v>0</v>
      </c>
      <c r="J7" s="190">
        <v>0.26200000000000001</v>
      </c>
      <c r="K7" s="174">
        <f t="shared" si="2"/>
        <v>97567.210761110837</v>
      </c>
      <c r="L7" s="235">
        <v>0</v>
      </c>
      <c r="M7" s="238">
        <f t="shared" si="3"/>
        <v>97567.210761110837</v>
      </c>
      <c r="N7" s="208">
        <f t="shared" si="0"/>
        <v>101926.21076111084</v>
      </c>
      <c r="O7">
        <f>INDEX('[1]Cluster Inputs- PiN &amp; trageted'!$J:$J, MATCH(B7, '[1]Cluster Inputs- PiN &amp; trageted'!$D:$D, 0))</f>
        <v>101926.21076111084</v>
      </c>
      <c r="P7">
        <f>INDEX('[1]Cluster Inputs- PiN &amp; trageted'!$T:$T, MATCH(B7, '[1]Cluster Inputs- PiN &amp; trageted'!$D:$D, 0))</f>
        <v>25482</v>
      </c>
    </row>
    <row r="8" spans="1:17" x14ac:dyDescent="0.45">
      <c r="A8" s="176"/>
      <c r="B8" s="196" t="s">
        <v>73</v>
      </c>
      <c r="C8" s="177">
        <v>1967.200314852518</v>
      </c>
      <c r="D8" s="177">
        <v>566</v>
      </c>
      <c r="E8" s="177">
        <f t="shared" si="1"/>
        <v>1401.200314852518</v>
      </c>
      <c r="F8" s="230">
        <v>0.17100000000000001</v>
      </c>
      <c r="G8" s="216">
        <v>0.56599999999999995</v>
      </c>
      <c r="H8" s="216">
        <v>0.26200000000000001</v>
      </c>
      <c r="I8" s="164">
        <v>0</v>
      </c>
      <c r="J8" s="190">
        <v>0.26200000000000001</v>
      </c>
      <c r="K8" s="174">
        <f t="shared" si="2"/>
        <v>367.11448249135975</v>
      </c>
      <c r="L8" s="235">
        <v>0</v>
      </c>
      <c r="M8" s="238">
        <f t="shared" si="3"/>
        <v>367.11448249135975</v>
      </c>
      <c r="N8" s="208">
        <f t="shared" si="0"/>
        <v>933.11448249135969</v>
      </c>
      <c r="O8">
        <f>INDEX('[1]Cluster Inputs- PiN &amp; trageted'!$J:$J, MATCH(B8, '[1]Cluster Inputs- PiN &amp; trageted'!$D:$D, 0))</f>
        <v>933.11448249135969</v>
      </c>
      <c r="P8">
        <f>INDEX('[1]Cluster Inputs- PiN &amp; trageted'!$T:$T, MATCH(B8, '[1]Cluster Inputs- PiN &amp; trageted'!$D:$D, 0))</f>
        <v>233</v>
      </c>
    </row>
    <row r="9" spans="1:17" x14ac:dyDescent="0.45">
      <c r="A9" s="176"/>
      <c r="B9" s="196" t="s">
        <v>74</v>
      </c>
      <c r="C9" s="177">
        <v>13237.713435107447</v>
      </c>
      <c r="D9" s="177">
        <v>0</v>
      </c>
      <c r="E9" s="177">
        <f t="shared" si="1"/>
        <v>13237.713435107447</v>
      </c>
      <c r="F9" s="230">
        <v>0.17100000000000001</v>
      </c>
      <c r="G9" s="216">
        <v>0.56599999999999995</v>
      </c>
      <c r="H9" s="216">
        <v>0.26200000000000001</v>
      </c>
      <c r="I9" s="164">
        <v>0</v>
      </c>
      <c r="J9" s="190">
        <v>0.26200000000000001</v>
      </c>
      <c r="K9" s="174">
        <f t="shared" si="2"/>
        <v>3468.2809199981511</v>
      </c>
      <c r="L9" s="235">
        <v>0</v>
      </c>
      <c r="M9" s="238">
        <f t="shared" si="3"/>
        <v>3468.2809199981511</v>
      </c>
      <c r="N9" s="208">
        <f t="shared" si="0"/>
        <v>3468.2809199981511</v>
      </c>
      <c r="O9">
        <f>INDEX('[1]Cluster Inputs- PiN &amp; trageted'!$J:$J, MATCH(B9, '[1]Cluster Inputs- PiN &amp; trageted'!$D:$D, 0))</f>
        <v>3468.2809199981511</v>
      </c>
      <c r="P9">
        <f>INDEX('[1]Cluster Inputs- PiN &amp; trageted'!$T:$T, MATCH(B9, '[1]Cluster Inputs- PiN &amp; trageted'!$D:$D, 0))</f>
        <v>867</v>
      </c>
    </row>
    <row r="10" spans="1:17" x14ac:dyDescent="0.45">
      <c r="A10" s="176"/>
      <c r="B10" s="196" t="s">
        <v>75</v>
      </c>
      <c r="C10" s="177">
        <v>10060.889370071365</v>
      </c>
      <c r="D10" s="177">
        <v>0</v>
      </c>
      <c r="E10" s="177">
        <f t="shared" si="1"/>
        <v>10060.889370071365</v>
      </c>
      <c r="F10" s="230">
        <v>0.17100000000000001</v>
      </c>
      <c r="G10" s="216">
        <v>0.56599999999999995</v>
      </c>
      <c r="H10" s="216">
        <v>0.26200000000000001</v>
      </c>
      <c r="I10" s="164">
        <v>0</v>
      </c>
      <c r="J10" s="190">
        <v>0.26200000000000001</v>
      </c>
      <c r="K10" s="174">
        <f t="shared" si="2"/>
        <v>2635.9530149586976</v>
      </c>
      <c r="L10" s="235">
        <v>0</v>
      </c>
      <c r="M10" s="238">
        <f t="shared" si="3"/>
        <v>2635.9530149586976</v>
      </c>
      <c r="N10" s="208">
        <f t="shared" si="0"/>
        <v>2635.9530149586976</v>
      </c>
      <c r="O10">
        <f>INDEX('[1]Cluster Inputs- PiN &amp; trageted'!$J:$J, MATCH(B10, '[1]Cluster Inputs- PiN &amp; trageted'!$D:$D, 0))</f>
        <v>2635.9530149586976</v>
      </c>
      <c r="P10">
        <f>INDEX('[1]Cluster Inputs- PiN &amp; trageted'!$T:$T, MATCH(B10, '[1]Cluster Inputs- PiN &amp; trageted'!$D:$D, 0))</f>
        <v>659</v>
      </c>
    </row>
    <row r="11" spans="1:17" x14ac:dyDescent="0.45">
      <c r="A11" s="176"/>
      <c r="B11" s="196" t="s">
        <v>76</v>
      </c>
      <c r="C11" s="177">
        <v>60134.769439876771</v>
      </c>
      <c r="D11" s="177">
        <v>14244</v>
      </c>
      <c r="E11" s="177">
        <f t="shared" si="1"/>
        <v>45890.769439876771</v>
      </c>
      <c r="F11" s="230">
        <v>0.17100000000000001</v>
      </c>
      <c r="G11" s="216">
        <v>0.56599999999999995</v>
      </c>
      <c r="H11" s="216">
        <v>0.26200000000000001</v>
      </c>
      <c r="I11" s="164">
        <v>0</v>
      </c>
      <c r="J11" s="190">
        <v>0.26200000000000001</v>
      </c>
      <c r="K11" s="174">
        <f t="shared" si="2"/>
        <v>12023.381593247714</v>
      </c>
      <c r="L11" s="235">
        <v>0</v>
      </c>
      <c r="M11" s="238">
        <f t="shared" si="3"/>
        <v>12023.381593247714</v>
      </c>
      <c r="N11" s="208">
        <f t="shared" si="0"/>
        <v>26267.381593247716</v>
      </c>
      <c r="O11">
        <f>INDEX('[1]Cluster Inputs- PiN &amp; trageted'!$J:$J, MATCH(B11, '[1]Cluster Inputs- PiN &amp; trageted'!$D:$D, 0))</f>
        <v>26267.381593247716</v>
      </c>
      <c r="P11">
        <f>INDEX('[1]Cluster Inputs- PiN &amp; trageted'!$T:$T, MATCH(B11, '[1]Cluster Inputs- PiN &amp; trageted'!$D:$D, 0))</f>
        <v>6567</v>
      </c>
    </row>
    <row r="12" spans="1:17" x14ac:dyDescent="0.45">
      <c r="A12" s="176"/>
      <c r="B12" s="196" t="s">
        <v>77</v>
      </c>
      <c r="C12" s="177">
        <v>150615.76175055586</v>
      </c>
      <c r="D12" s="177">
        <v>1632</v>
      </c>
      <c r="E12" s="177">
        <f t="shared" si="1"/>
        <v>148983.76175055586</v>
      </c>
      <c r="F12" s="230">
        <v>0.17100000000000001</v>
      </c>
      <c r="G12" s="216">
        <v>0.56599999999999995</v>
      </c>
      <c r="H12" s="216">
        <v>0.26200000000000001</v>
      </c>
      <c r="I12" s="164">
        <v>0</v>
      </c>
      <c r="J12" s="190">
        <v>0.26200000000000001</v>
      </c>
      <c r="K12" s="174">
        <f t="shared" si="2"/>
        <v>39033.745578645634</v>
      </c>
      <c r="L12" s="235">
        <v>0</v>
      </c>
      <c r="M12" s="238">
        <f t="shared" si="3"/>
        <v>39033.745578645634</v>
      </c>
      <c r="N12" s="208">
        <f t="shared" si="0"/>
        <v>40665.745578645634</v>
      </c>
      <c r="O12">
        <f>INDEX('[1]Cluster Inputs- PiN &amp; trageted'!$J:$J, MATCH(B12, '[1]Cluster Inputs- PiN &amp; trageted'!$D:$D, 0))</f>
        <v>40665.745578645634</v>
      </c>
      <c r="P12">
        <f>INDEX('[1]Cluster Inputs- PiN &amp; trageted'!$T:$T, MATCH(B12, '[1]Cluster Inputs- PiN &amp; trageted'!$D:$D, 0))</f>
        <v>10166</v>
      </c>
    </row>
    <row r="13" spans="1:17" x14ac:dyDescent="0.45">
      <c r="A13" s="176"/>
      <c r="B13" s="196" t="s">
        <v>78</v>
      </c>
      <c r="C13" s="177">
        <v>237713.21495156651</v>
      </c>
      <c r="D13" s="177">
        <v>392</v>
      </c>
      <c r="E13" s="177">
        <f t="shared" si="1"/>
        <v>237321.21495156651</v>
      </c>
      <c r="F13" s="230">
        <v>0.17100000000000001</v>
      </c>
      <c r="G13" s="216">
        <v>0.56599999999999995</v>
      </c>
      <c r="H13" s="216">
        <v>0.26200000000000001</v>
      </c>
      <c r="I13" s="164">
        <v>0</v>
      </c>
      <c r="J13" s="190">
        <v>0.26200000000000001</v>
      </c>
      <c r="K13" s="174">
        <f t="shared" si="2"/>
        <v>62178.15831731043</v>
      </c>
      <c r="L13" s="235">
        <v>0</v>
      </c>
      <c r="M13" s="238">
        <f t="shared" si="3"/>
        <v>62178.15831731043</v>
      </c>
      <c r="N13" s="208">
        <f t="shared" si="0"/>
        <v>62570.15831731043</v>
      </c>
      <c r="O13">
        <f>INDEX('[1]Cluster Inputs- PiN &amp; trageted'!$J:$J, MATCH(B13, '[1]Cluster Inputs- PiN &amp; trageted'!$D:$D, 0))</f>
        <v>62570.15831731043</v>
      </c>
      <c r="P13">
        <f>INDEX('[1]Cluster Inputs- PiN &amp; trageted'!$T:$T, MATCH(B13, '[1]Cluster Inputs- PiN &amp; trageted'!$D:$D, 0))</f>
        <v>15643</v>
      </c>
    </row>
    <row r="14" spans="1:17" x14ac:dyDescent="0.45">
      <c r="A14" s="176"/>
      <c r="B14" s="196" t="s">
        <v>79</v>
      </c>
      <c r="C14" s="177">
        <v>71457.529219764052</v>
      </c>
      <c r="D14" s="177">
        <v>25099</v>
      </c>
      <c r="E14" s="177">
        <f t="shared" si="1"/>
        <v>46358.529219764052</v>
      </c>
      <c r="F14" s="230">
        <v>0.17100000000000001</v>
      </c>
      <c r="G14" s="216">
        <v>0.56599999999999995</v>
      </c>
      <c r="H14" s="216">
        <v>0.26200000000000001</v>
      </c>
      <c r="I14" s="164">
        <v>0</v>
      </c>
      <c r="J14" s="190">
        <v>0.26200000000000001</v>
      </c>
      <c r="K14" s="174">
        <f t="shared" si="2"/>
        <v>12145.934655578181</v>
      </c>
      <c r="L14" s="235">
        <v>0</v>
      </c>
      <c r="M14" s="238">
        <f t="shared" si="3"/>
        <v>12145.934655578181</v>
      </c>
      <c r="N14" s="208">
        <f t="shared" si="0"/>
        <v>37244.934655578181</v>
      </c>
      <c r="O14">
        <f>INDEX('[1]Cluster Inputs- PiN &amp; trageted'!$J:$J, MATCH(B14, '[1]Cluster Inputs- PiN &amp; trageted'!$D:$D, 0))</f>
        <v>37244.934655578181</v>
      </c>
      <c r="P14">
        <f>INDEX('[1]Cluster Inputs- PiN &amp; trageted'!$T:$T, MATCH(B14, '[1]Cluster Inputs- PiN &amp; trageted'!$D:$D, 0))</f>
        <v>9311</v>
      </c>
    </row>
    <row r="15" spans="1:17" x14ac:dyDescent="0.45">
      <c r="A15" s="176"/>
      <c r="B15" s="196" t="s">
        <v>80</v>
      </c>
      <c r="C15" s="177">
        <v>360733.65404065774</v>
      </c>
      <c r="D15" s="177">
        <v>11726</v>
      </c>
      <c r="E15" s="177">
        <f t="shared" si="1"/>
        <v>349007.65404065774</v>
      </c>
      <c r="F15" s="230">
        <v>0.17100000000000001</v>
      </c>
      <c r="G15" s="216">
        <v>0.56599999999999995</v>
      </c>
      <c r="H15" s="216">
        <v>0.26200000000000001</v>
      </c>
      <c r="I15" s="164">
        <v>0</v>
      </c>
      <c r="J15" s="190">
        <v>0.26200000000000001</v>
      </c>
      <c r="K15" s="174">
        <f t="shared" si="2"/>
        <v>91440.005358652328</v>
      </c>
      <c r="L15" s="235">
        <v>0</v>
      </c>
      <c r="M15" s="238">
        <f t="shared" si="3"/>
        <v>91440.005358652328</v>
      </c>
      <c r="N15" s="208">
        <f t="shared" si="0"/>
        <v>103166.00535865233</v>
      </c>
      <c r="O15">
        <f>INDEX('[1]Cluster Inputs- PiN &amp; trageted'!$J:$J, MATCH(B15, '[1]Cluster Inputs- PiN &amp; trageted'!$D:$D, 0))</f>
        <v>103166.00535865233</v>
      </c>
      <c r="P15">
        <f>INDEX('[1]Cluster Inputs- PiN &amp; trageted'!$T:$T, MATCH(B15, '[1]Cluster Inputs- PiN &amp; trageted'!$D:$D, 0))</f>
        <v>25792</v>
      </c>
    </row>
    <row r="16" spans="1:17" x14ac:dyDescent="0.45">
      <c r="A16" s="176"/>
      <c r="B16" s="196" t="s">
        <v>81</v>
      </c>
      <c r="C16" s="177">
        <v>8090.2816643732604</v>
      </c>
      <c r="D16" s="177">
        <v>0</v>
      </c>
      <c r="E16" s="177">
        <f t="shared" si="1"/>
        <v>8090.2816643732604</v>
      </c>
      <c r="F16" s="230">
        <v>0.17100000000000001</v>
      </c>
      <c r="G16" s="216">
        <v>0.56599999999999995</v>
      </c>
      <c r="H16" s="216">
        <v>0.26200000000000001</v>
      </c>
      <c r="I16" s="164">
        <v>0</v>
      </c>
      <c r="J16" s="190">
        <v>0.26200000000000001</v>
      </c>
      <c r="K16" s="174">
        <f t="shared" si="2"/>
        <v>2119.6537960657943</v>
      </c>
      <c r="L16" s="235">
        <v>0</v>
      </c>
      <c r="M16" s="238">
        <f t="shared" si="3"/>
        <v>2119.6537960657943</v>
      </c>
      <c r="N16" s="208">
        <f t="shared" si="0"/>
        <v>2119.6537960657943</v>
      </c>
      <c r="O16">
        <f>INDEX('[1]Cluster Inputs- PiN &amp; trageted'!$J:$J, MATCH(B16, '[1]Cluster Inputs- PiN &amp; trageted'!$D:$D, 0))</f>
        <v>2119.6537960657943</v>
      </c>
      <c r="P16">
        <f>INDEX('[1]Cluster Inputs- PiN &amp; trageted'!$T:$T, MATCH(B16, '[1]Cluster Inputs- PiN &amp; trageted'!$D:$D, 0))</f>
        <v>0</v>
      </c>
    </row>
    <row r="17" spans="1:16" x14ac:dyDescent="0.45">
      <c r="A17" s="176"/>
      <c r="B17" s="196" t="s">
        <v>82</v>
      </c>
      <c r="C17" s="177">
        <v>69368.798631418889</v>
      </c>
      <c r="D17" s="177">
        <v>498</v>
      </c>
      <c r="E17" s="177">
        <f t="shared" si="1"/>
        <v>68870.798631418889</v>
      </c>
      <c r="F17" s="230">
        <v>0.17100000000000001</v>
      </c>
      <c r="G17" s="216">
        <v>0.56599999999999995</v>
      </c>
      <c r="H17" s="216">
        <v>0.26200000000000001</v>
      </c>
      <c r="I17" s="164">
        <v>0</v>
      </c>
      <c r="J17" s="190">
        <v>0.26200000000000001</v>
      </c>
      <c r="K17" s="174">
        <f t="shared" si="2"/>
        <v>18044.149241431751</v>
      </c>
      <c r="L17" s="235">
        <v>0</v>
      </c>
      <c r="M17" s="238">
        <f t="shared" si="3"/>
        <v>18044.149241431751</v>
      </c>
      <c r="N17" s="208">
        <f t="shared" si="0"/>
        <v>18542.149241431751</v>
      </c>
      <c r="O17">
        <f>INDEX('[1]Cluster Inputs- PiN &amp; trageted'!$J:$J, MATCH(B17, '[1]Cluster Inputs- PiN &amp; trageted'!$D:$D, 0))</f>
        <v>18542.149241431751</v>
      </c>
      <c r="P17">
        <f>INDEX('[1]Cluster Inputs- PiN &amp; trageted'!$T:$T, MATCH(B17, '[1]Cluster Inputs- PiN &amp; trageted'!$D:$D, 0))</f>
        <v>4636</v>
      </c>
    </row>
    <row r="18" spans="1:16" x14ac:dyDescent="0.45">
      <c r="A18" s="176"/>
      <c r="B18" s="196" t="s">
        <v>83</v>
      </c>
      <c r="C18" s="177">
        <v>107655.37796938862</v>
      </c>
      <c r="D18" s="177">
        <v>3129</v>
      </c>
      <c r="E18" s="177">
        <f t="shared" si="1"/>
        <v>104526.37796938862</v>
      </c>
      <c r="F18" s="230">
        <v>0.17100000000000001</v>
      </c>
      <c r="G18" s="216">
        <v>0.56599999999999995</v>
      </c>
      <c r="H18" s="216">
        <v>0.26200000000000001</v>
      </c>
      <c r="I18" s="164">
        <v>0</v>
      </c>
      <c r="J18" s="190">
        <v>0.26200000000000001</v>
      </c>
      <c r="K18" s="174">
        <f t="shared" si="2"/>
        <v>27385.911027979819</v>
      </c>
      <c r="L18" s="235">
        <v>0</v>
      </c>
      <c r="M18" s="238">
        <f t="shared" si="3"/>
        <v>27385.911027979819</v>
      </c>
      <c r="N18" s="208">
        <f t="shared" si="0"/>
        <v>30514.911027979819</v>
      </c>
      <c r="O18">
        <f>INDEX('[1]Cluster Inputs- PiN &amp; trageted'!$J:$J, MATCH(B18, '[1]Cluster Inputs- PiN &amp; trageted'!$D:$D, 0))</f>
        <v>30514.911027979819</v>
      </c>
      <c r="P18">
        <f>INDEX('[1]Cluster Inputs- PiN &amp; trageted'!$T:$T, MATCH(B18, '[1]Cluster Inputs- PiN &amp; trageted'!$D:$D, 0))</f>
        <v>7629</v>
      </c>
    </row>
    <row r="19" spans="1:16" x14ac:dyDescent="0.45">
      <c r="A19" s="176"/>
      <c r="B19" s="196" t="s">
        <v>84</v>
      </c>
      <c r="C19" s="177">
        <v>2891.7390309552607</v>
      </c>
      <c r="D19" s="177">
        <v>1203</v>
      </c>
      <c r="E19" s="177">
        <f t="shared" si="1"/>
        <v>1688.7390309552607</v>
      </c>
      <c r="F19" s="230">
        <v>0.17100000000000001</v>
      </c>
      <c r="G19" s="216">
        <v>0.56599999999999995</v>
      </c>
      <c r="H19" s="216">
        <v>0.26200000000000001</v>
      </c>
      <c r="I19" s="164">
        <v>0</v>
      </c>
      <c r="J19" s="190">
        <v>0.26200000000000001</v>
      </c>
      <c r="K19" s="174">
        <f t="shared" si="2"/>
        <v>442.4496261102783</v>
      </c>
      <c r="L19" s="235">
        <v>0</v>
      </c>
      <c r="M19" s="238">
        <f t="shared" si="3"/>
        <v>442.4496261102783</v>
      </c>
      <c r="N19" s="208">
        <f t="shared" si="0"/>
        <v>1645.4496261102784</v>
      </c>
      <c r="O19">
        <f>INDEX('[1]Cluster Inputs- PiN &amp; trageted'!$J:$J, MATCH(B19, '[1]Cluster Inputs- PiN &amp; trageted'!$D:$D, 0))</f>
        <v>1645.4496261102784</v>
      </c>
      <c r="P19">
        <f>INDEX('[1]Cluster Inputs- PiN &amp; trageted'!$T:$T, MATCH(B19, '[1]Cluster Inputs- PiN &amp; trageted'!$D:$D, 0))</f>
        <v>411</v>
      </c>
    </row>
    <row r="20" spans="1:16" x14ac:dyDescent="0.45">
      <c r="A20" s="176"/>
      <c r="B20" s="196" t="s">
        <v>85</v>
      </c>
      <c r="C20" s="177">
        <v>68169.397053772103</v>
      </c>
      <c r="D20" s="177">
        <v>1257</v>
      </c>
      <c r="E20" s="177">
        <f t="shared" si="1"/>
        <v>66912.397053772103</v>
      </c>
      <c r="F20" s="230">
        <v>0.17100000000000001</v>
      </c>
      <c r="G20" s="216">
        <v>0.56599999999999995</v>
      </c>
      <c r="H20" s="216">
        <v>0.26200000000000001</v>
      </c>
      <c r="I20" s="164">
        <v>0</v>
      </c>
      <c r="J20" s="190">
        <v>0.26200000000000001</v>
      </c>
      <c r="K20" s="174">
        <f t="shared" si="2"/>
        <v>17531.048028088291</v>
      </c>
      <c r="L20" s="235">
        <v>0</v>
      </c>
      <c r="M20" s="238">
        <f t="shared" si="3"/>
        <v>17531.048028088291</v>
      </c>
      <c r="N20" s="208">
        <f t="shared" si="0"/>
        <v>18788.048028088291</v>
      </c>
      <c r="O20">
        <f>INDEX('[1]Cluster Inputs- PiN &amp; trageted'!$J:$J, MATCH(B20, '[1]Cluster Inputs- PiN &amp; trageted'!$D:$D, 0))</f>
        <v>18788.048028088291</v>
      </c>
      <c r="P20">
        <f>INDEX('[1]Cluster Inputs- PiN &amp; trageted'!$T:$T, MATCH(B20, '[1]Cluster Inputs- PiN &amp; trageted'!$D:$D, 0))</f>
        <v>4697</v>
      </c>
    </row>
    <row r="21" spans="1:16" x14ac:dyDescent="0.45">
      <c r="A21" s="176"/>
      <c r="B21" s="196" t="s">
        <v>86</v>
      </c>
      <c r="C21" s="177">
        <v>7403.1245105131138</v>
      </c>
      <c r="D21" s="177">
        <v>0</v>
      </c>
      <c r="E21" s="177">
        <f t="shared" si="1"/>
        <v>7403.1245105131138</v>
      </c>
      <c r="F21" s="230">
        <v>0.17100000000000001</v>
      </c>
      <c r="G21" s="216">
        <v>0.56599999999999995</v>
      </c>
      <c r="H21" s="216">
        <v>0.26200000000000001</v>
      </c>
      <c r="I21" s="164">
        <v>0</v>
      </c>
      <c r="J21" s="190">
        <v>0.26200000000000001</v>
      </c>
      <c r="K21" s="174">
        <f t="shared" si="2"/>
        <v>1939.6186217544359</v>
      </c>
      <c r="L21" s="235">
        <v>0</v>
      </c>
      <c r="M21" s="238">
        <f t="shared" si="3"/>
        <v>1939.6186217544359</v>
      </c>
      <c r="N21" s="208">
        <f t="shared" si="0"/>
        <v>1939.6186217544359</v>
      </c>
      <c r="O21">
        <f>INDEX('[1]Cluster Inputs- PiN &amp; trageted'!$J:$J, MATCH(B21, '[1]Cluster Inputs- PiN &amp; trageted'!$D:$D, 0))</f>
        <v>1939.6186217544359</v>
      </c>
      <c r="P21">
        <f>INDEX('[1]Cluster Inputs- PiN &amp; trageted'!$T:$T, MATCH(B21, '[1]Cluster Inputs- PiN &amp; trageted'!$D:$D, 0))</f>
        <v>0</v>
      </c>
    </row>
    <row r="22" spans="1:16" x14ac:dyDescent="0.45">
      <c r="A22" s="165"/>
      <c r="B22" s="209" t="s">
        <v>87</v>
      </c>
      <c r="C22" s="166">
        <v>142592.4921061458</v>
      </c>
      <c r="D22" s="166">
        <v>26801</v>
      </c>
      <c r="E22" s="166">
        <f>C22-D22</f>
        <v>115791.4921061458</v>
      </c>
      <c r="F22" s="231">
        <v>0.17100000000000001</v>
      </c>
      <c r="G22" s="217">
        <v>0.56599999999999995</v>
      </c>
      <c r="H22" s="217">
        <v>0.26200000000000001</v>
      </c>
      <c r="I22" s="168">
        <v>0</v>
      </c>
      <c r="J22" s="191">
        <v>0.26200000000000001</v>
      </c>
      <c r="K22" s="175">
        <f t="shared" si="2"/>
        <v>30337.370931810201</v>
      </c>
      <c r="L22" s="250">
        <v>0</v>
      </c>
      <c r="M22" s="239">
        <f t="shared" si="3"/>
        <v>30337.370931810201</v>
      </c>
      <c r="N22" s="210">
        <f t="shared" si="0"/>
        <v>57138.370931810205</v>
      </c>
      <c r="O22">
        <f>INDEX('[1]Cluster Inputs- PiN &amp; trageted'!$J:$J, MATCH(B22, '[1]Cluster Inputs- PiN &amp; trageted'!$D:$D, 0))</f>
        <v>57138.370931810205</v>
      </c>
      <c r="P22">
        <f>INDEX('[1]Cluster Inputs- PiN &amp; trageted'!$T:$T, MATCH(B22, '[1]Cluster Inputs- PiN &amp; trageted'!$D:$D, 0))</f>
        <v>14285</v>
      </c>
    </row>
    <row r="23" spans="1:16" x14ac:dyDescent="0.45">
      <c r="A23" s="243" t="s">
        <v>36</v>
      </c>
      <c r="B23" s="244" t="s">
        <v>69</v>
      </c>
      <c r="C23" s="223">
        <v>331380</v>
      </c>
      <c r="D23" s="223">
        <v>80223</v>
      </c>
      <c r="E23" s="223">
        <v>251157</v>
      </c>
      <c r="F23" s="229">
        <v>0.114</v>
      </c>
      <c r="G23" s="245" t="s">
        <v>57</v>
      </c>
      <c r="H23" s="224">
        <v>0.30399999999999999</v>
      </c>
      <c r="I23" s="172">
        <v>7.6999999999999999E-2</v>
      </c>
      <c r="J23" s="192">
        <v>0.38100000000000001</v>
      </c>
      <c r="K23" s="290">
        <v>76351.73</v>
      </c>
      <c r="L23" s="291">
        <v>19339.09</v>
      </c>
      <c r="M23" s="237">
        <v>95691</v>
      </c>
      <c r="N23" s="246">
        <f t="shared" ref="N23:N341" si="4">SUM(M23,D23)</f>
        <v>175914</v>
      </c>
      <c r="O23" t="e">
        <f>INDEX('[1]Cluster Inputs- PiN &amp; trageted'!$J:$J, MATCH(B23, '[1]Cluster Inputs- PiN &amp; trageted'!$D:$D, 0))</f>
        <v>#N/A</v>
      </c>
      <c r="P23" t="e">
        <f>INDEX('[1]Cluster Inputs- PiN &amp; trageted'!$T:$T, MATCH(B23, '[1]Cluster Inputs- PiN &amp; trageted'!$D:$D, 0))</f>
        <v>#N/A</v>
      </c>
    </row>
    <row r="24" spans="1:16" x14ac:dyDescent="0.45">
      <c r="A24" s="176"/>
      <c r="B24" s="196" t="s">
        <v>88</v>
      </c>
      <c r="C24" s="177">
        <v>12712.895004683189</v>
      </c>
      <c r="D24" s="177">
        <v>0</v>
      </c>
      <c r="E24" s="179">
        <f t="shared" ref="E24:E87" si="5">C24-D24</f>
        <v>12712.895004683189</v>
      </c>
      <c r="F24" s="230">
        <v>0.114</v>
      </c>
      <c r="G24" s="225" t="s">
        <v>57</v>
      </c>
      <c r="H24" s="216">
        <v>0.30399999999999999</v>
      </c>
      <c r="I24" s="164">
        <v>7.6999999999999999E-2</v>
      </c>
      <c r="J24" s="190">
        <v>0.38100000000000001</v>
      </c>
      <c r="K24" s="174">
        <f>E24*H24</f>
        <v>3864.7200814236894</v>
      </c>
      <c r="L24" s="235">
        <f>I24*E24</f>
        <v>978.89291536060557</v>
      </c>
      <c r="M24" s="238">
        <f t="shared" si="3"/>
        <v>4843.6129967842953</v>
      </c>
      <c r="N24" s="208">
        <f t="shared" si="0"/>
        <v>4843.6129967842953</v>
      </c>
      <c r="O24">
        <f>INDEX('[1]Cluster Inputs- PiN &amp; trageted'!$J:$J, MATCH(B24, '[1]Cluster Inputs- PiN &amp; trageted'!$D:$D, 0))</f>
        <v>4843.6129967842953</v>
      </c>
      <c r="P24">
        <f>INDEX('[1]Cluster Inputs- PiN &amp; trageted'!$T:$T, MATCH(B24, '[1]Cluster Inputs- PiN &amp; trageted'!$D:$D, 0))</f>
        <v>1000</v>
      </c>
    </row>
    <row r="25" spans="1:16" x14ac:dyDescent="0.45">
      <c r="A25" s="176"/>
      <c r="B25" s="196" t="s">
        <v>89</v>
      </c>
      <c r="C25" s="177">
        <v>91567.296950337681</v>
      </c>
      <c r="D25" s="177">
        <v>52003</v>
      </c>
      <c r="E25" s="179">
        <f t="shared" si="5"/>
        <v>39564.296950337681</v>
      </c>
      <c r="F25" s="230">
        <v>0.114</v>
      </c>
      <c r="G25" s="225" t="s">
        <v>57</v>
      </c>
      <c r="H25" s="216">
        <v>0.30399999999999999</v>
      </c>
      <c r="I25" s="164">
        <v>7.6999999999999999E-2</v>
      </c>
      <c r="J25" s="190">
        <v>0.38100000000000001</v>
      </c>
      <c r="K25" s="174">
        <f t="shared" ref="K25:K88" si="6">E25*H25</f>
        <v>12027.546272902655</v>
      </c>
      <c r="L25" s="235">
        <f t="shared" ref="L25:L30" si="7">I25*E25</f>
        <v>3046.4508651760016</v>
      </c>
      <c r="M25" s="238">
        <f t="shared" si="3"/>
        <v>15073.997138078656</v>
      </c>
      <c r="N25" s="208">
        <f t="shared" si="0"/>
        <v>67076.997138078659</v>
      </c>
      <c r="O25">
        <f>INDEX('[1]Cluster Inputs- PiN &amp; trageted'!$J:$J, MATCH(B25, '[1]Cluster Inputs- PiN &amp; trageted'!$D:$D, 0))</f>
        <v>67076.997138078659</v>
      </c>
      <c r="P25">
        <f>INDEX('[1]Cluster Inputs- PiN &amp; trageted'!$T:$T, MATCH(B25, '[1]Cluster Inputs- PiN &amp; trageted'!$D:$D, 0))</f>
        <v>25000</v>
      </c>
    </row>
    <row r="26" spans="1:16" x14ac:dyDescent="0.45">
      <c r="A26" s="176"/>
      <c r="B26" s="196" t="s">
        <v>90</v>
      </c>
      <c r="C26" s="177">
        <v>29590.199595294787</v>
      </c>
      <c r="D26" s="177">
        <v>120</v>
      </c>
      <c r="E26" s="179">
        <f t="shared" si="5"/>
        <v>29470.199595294787</v>
      </c>
      <c r="F26" s="230">
        <v>0.114</v>
      </c>
      <c r="G26" s="225" t="s">
        <v>57</v>
      </c>
      <c r="H26" s="216">
        <v>0.30399999999999999</v>
      </c>
      <c r="I26" s="164">
        <v>7.6999999999999999E-2</v>
      </c>
      <c r="J26" s="190">
        <v>0.38100000000000001</v>
      </c>
      <c r="K26" s="174">
        <f t="shared" si="6"/>
        <v>8958.9406769696143</v>
      </c>
      <c r="L26" s="235">
        <f t="shared" si="7"/>
        <v>2269.2053688376986</v>
      </c>
      <c r="M26" s="238">
        <f t="shared" si="3"/>
        <v>11228.146045807312</v>
      </c>
      <c r="N26" s="208">
        <f t="shared" si="0"/>
        <v>11348.146045807312</v>
      </c>
      <c r="O26">
        <f>INDEX('[1]Cluster Inputs- PiN &amp; trageted'!$J:$J, MATCH(B26, '[1]Cluster Inputs- PiN &amp; trageted'!$D:$D, 0))</f>
        <v>11348.146045807312</v>
      </c>
      <c r="P26">
        <f>INDEX('[1]Cluster Inputs- PiN &amp; trageted'!$T:$T, MATCH(B26, '[1]Cluster Inputs- PiN &amp; trageted'!$D:$D, 0))</f>
        <v>8000</v>
      </c>
    </row>
    <row r="27" spans="1:16" x14ac:dyDescent="0.45">
      <c r="A27" s="176"/>
      <c r="B27" s="196" t="s">
        <v>91</v>
      </c>
      <c r="C27" s="177">
        <v>33960.40177042233</v>
      </c>
      <c r="D27" s="177">
        <v>6572</v>
      </c>
      <c r="E27" s="179">
        <f t="shared" si="5"/>
        <v>27388.40177042233</v>
      </c>
      <c r="F27" s="230">
        <v>0.114</v>
      </c>
      <c r="G27" s="225" t="s">
        <v>57</v>
      </c>
      <c r="H27" s="216">
        <v>0.30399999999999999</v>
      </c>
      <c r="I27" s="164">
        <v>7.6999999999999999E-2</v>
      </c>
      <c r="J27" s="190">
        <v>0.38100000000000001</v>
      </c>
      <c r="K27" s="174">
        <f t="shared" si="6"/>
        <v>8326.0741382083888</v>
      </c>
      <c r="L27" s="235">
        <f t="shared" si="7"/>
        <v>2108.9069363225194</v>
      </c>
      <c r="M27" s="238">
        <f t="shared" si="3"/>
        <v>10434.981074530908</v>
      </c>
      <c r="N27" s="208">
        <f t="shared" si="0"/>
        <v>17006.981074530908</v>
      </c>
      <c r="O27">
        <f>INDEX('[1]Cluster Inputs- PiN &amp; trageted'!$J:$J, MATCH(B27, '[1]Cluster Inputs- PiN &amp; trageted'!$D:$D, 0))</f>
        <v>17006.981074530908</v>
      </c>
      <c r="P27">
        <f>INDEX('[1]Cluster Inputs- PiN &amp; trageted'!$T:$T, MATCH(B27, '[1]Cluster Inputs- PiN &amp; trageted'!$D:$D, 0))</f>
        <v>4000</v>
      </c>
    </row>
    <row r="28" spans="1:16" x14ac:dyDescent="0.45">
      <c r="A28" s="176"/>
      <c r="B28" s="196" t="s">
        <v>92</v>
      </c>
      <c r="C28" s="177">
        <v>148449.29351548982</v>
      </c>
      <c r="D28" s="177">
        <v>21208</v>
      </c>
      <c r="E28" s="179">
        <f t="shared" si="5"/>
        <v>127241.29351548982</v>
      </c>
      <c r="F28" s="230">
        <v>0.114</v>
      </c>
      <c r="G28" s="225" t="s">
        <v>57</v>
      </c>
      <c r="H28" s="216">
        <v>0.30399999999999999</v>
      </c>
      <c r="I28" s="164">
        <v>7.6999999999999999E-2</v>
      </c>
      <c r="J28" s="190">
        <v>0.38100000000000001</v>
      </c>
      <c r="K28" s="174">
        <f t="shared" si="6"/>
        <v>38681.353228708904</v>
      </c>
      <c r="L28" s="235">
        <f t="shared" si="7"/>
        <v>9797.5796006927158</v>
      </c>
      <c r="M28" s="238">
        <f t="shared" si="3"/>
        <v>48478.932829401616</v>
      </c>
      <c r="N28" s="208">
        <f t="shared" si="0"/>
        <v>69686.932829401616</v>
      </c>
      <c r="O28">
        <f>INDEX('[1]Cluster Inputs- PiN &amp; trageted'!$J:$J, MATCH(B28, '[1]Cluster Inputs- PiN &amp; trageted'!$D:$D, 0))</f>
        <v>69686.932829401616</v>
      </c>
      <c r="P28">
        <f>INDEX('[1]Cluster Inputs- PiN &amp; trageted'!$T:$T, MATCH(B28, '[1]Cluster Inputs- PiN &amp; trageted'!$D:$D, 0))</f>
        <v>25000</v>
      </c>
    </row>
    <row r="29" spans="1:16" x14ac:dyDescent="0.45">
      <c r="A29" s="176"/>
      <c r="B29" s="196" t="s">
        <v>93</v>
      </c>
      <c r="C29" s="177">
        <v>7305.6369165690303</v>
      </c>
      <c r="D29" s="177">
        <v>320</v>
      </c>
      <c r="E29" s="179">
        <f t="shared" si="5"/>
        <v>6985.6369165690303</v>
      </c>
      <c r="F29" s="230">
        <v>0.114</v>
      </c>
      <c r="G29" s="225" t="s">
        <v>57</v>
      </c>
      <c r="H29" s="216">
        <v>0.30399999999999999</v>
      </c>
      <c r="I29" s="164">
        <v>7.6999999999999999E-2</v>
      </c>
      <c r="J29" s="190">
        <v>0.38100000000000001</v>
      </c>
      <c r="K29" s="174">
        <f t="shared" si="6"/>
        <v>2123.6336226369854</v>
      </c>
      <c r="L29" s="235">
        <f t="shared" si="7"/>
        <v>537.89404257581532</v>
      </c>
      <c r="M29" s="238">
        <f t="shared" si="3"/>
        <v>2661.5276652128005</v>
      </c>
      <c r="N29" s="208">
        <f t="shared" si="0"/>
        <v>2981.5276652128005</v>
      </c>
      <c r="O29">
        <f>INDEX('[1]Cluster Inputs- PiN &amp; trageted'!$J:$J, MATCH(B29, '[1]Cluster Inputs- PiN &amp; trageted'!$D:$D, 0))</f>
        <v>2981.5276652128005</v>
      </c>
      <c r="P29">
        <f>INDEX('[1]Cluster Inputs- PiN &amp; trageted'!$T:$T, MATCH(B29, '[1]Cluster Inputs- PiN &amp; trageted'!$D:$D, 0))</f>
        <v>900</v>
      </c>
    </row>
    <row r="30" spans="1:16" x14ac:dyDescent="0.45">
      <c r="A30" s="165"/>
      <c r="B30" s="209" t="s">
        <v>94</v>
      </c>
      <c r="C30" s="166">
        <v>7794.6833504523511</v>
      </c>
      <c r="D30" s="166">
        <v>0</v>
      </c>
      <c r="E30" s="167">
        <f t="shared" si="5"/>
        <v>7794.6833504523511</v>
      </c>
      <c r="F30" s="231">
        <v>0.114</v>
      </c>
      <c r="G30" s="247" t="s">
        <v>57</v>
      </c>
      <c r="H30" s="217">
        <v>0.30399999999999999</v>
      </c>
      <c r="I30" s="168">
        <v>7.6999999999999999E-2</v>
      </c>
      <c r="J30" s="191">
        <v>0.38100000000000001</v>
      </c>
      <c r="K30" s="175">
        <f t="shared" si="6"/>
        <v>2369.5837385375148</v>
      </c>
      <c r="L30" s="250">
        <f t="shared" si="7"/>
        <v>600.19061798483108</v>
      </c>
      <c r="M30" s="239">
        <f t="shared" si="3"/>
        <v>2969.7743565223459</v>
      </c>
      <c r="N30" s="210">
        <f t="shared" si="0"/>
        <v>2969.7743565223459</v>
      </c>
      <c r="O30">
        <f>INDEX('[1]Cluster Inputs- PiN &amp; trageted'!$J:$J, MATCH(B30, '[1]Cluster Inputs- PiN &amp; trageted'!$D:$D, 0))</f>
        <v>2969.7743565223459</v>
      </c>
      <c r="P30">
        <f>INDEX('[1]Cluster Inputs- PiN &amp; trageted'!$T:$T, MATCH(B30, '[1]Cluster Inputs- PiN &amp; trageted'!$D:$D, 0))</f>
        <v>500</v>
      </c>
    </row>
    <row r="31" spans="1:16" s="173" customFormat="1" x14ac:dyDescent="0.45">
      <c r="A31" s="243" t="s">
        <v>37</v>
      </c>
      <c r="B31" s="244" t="s">
        <v>69</v>
      </c>
      <c r="C31" s="223">
        <v>1560876</v>
      </c>
      <c r="D31" s="223">
        <v>59224</v>
      </c>
      <c r="E31" s="223">
        <v>1501652</v>
      </c>
      <c r="F31" s="229">
        <v>0.121</v>
      </c>
      <c r="G31" s="224">
        <v>0.57099999999999995</v>
      </c>
      <c r="H31" s="224">
        <v>0.28199999999999997</v>
      </c>
      <c r="I31" s="172">
        <v>2.5999999999999999E-2</v>
      </c>
      <c r="J31" s="192">
        <v>0.308</v>
      </c>
      <c r="K31" s="290">
        <v>423465.86</v>
      </c>
      <c r="L31" s="291">
        <v>39042.949999999997</v>
      </c>
      <c r="M31" s="237">
        <v>462509</v>
      </c>
      <c r="N31" s="246">
        <f t="shared" si="4"/>
        <v>521733</v>
      </c>
      <c r="O31" t="e">
        <f>INDEX('[1]Cluster Inputs- PiN &amp; trageted'!$J:$J, MATCH(B31, '[1]Cluster Inputs- PiN &amp; trageted'!$D:$D, 0))</f>
        <v>#N/A</v>
      </c>
      <c r="P31" t="e">
        <f>INDEX('[1]Cluster Inputs- PiN &amp; trageted'!$T:$T, MATCH(B31, '[1]Cluster Inputs- PiN &amp; trageted'!$D:$D, 0))</f>
        <v>#N/A</v>
      </c>
    </row>
    <row r="32" spans="1:16" x14ac:dyDescent="0.45">
      <c r="A32" s="176"/>
      <c r="B32" s="196" t="s">
        <v>95</v>
      </c>
      <c r="C32" s="177">
        <v>275878.03781535348</v>
      </c>
      <c r="D32" s="177">
        <v>8228</v>
      </c>
      <c r="E32" s="179">
        <f t="shared" si="5"/>
        <v>267650.03781535348</v>
      </c>
      <c r="F32" s="230">
        <v>0.121</v>
      </c>
      <c r="G32" s="216">
        <v>0.57099999999999995</v>
      </c>
      <c r="H32" s="216">
        <v>0.28199999999999997</v>
      </c>
      <c r="I32" s="164">
        <v>2.5999999999999999E-2</v>
      </c>
      <c r="J32" s="190">
        <v>0.308</v>
      </c>
      <c r="K32" s="174">
        <f t="shared" si="6"/>
        <v>75477.310663929675</v>
      </c>
      <c r="L32" s="235">
        <f t="shared" ref="L32:L95" si="8">I32*E32</f>
        <v>6958.9009831991907</v>
      </c>
      <c r="M32" s="238">
        <f t="shared" si="3"/>
        <v>82436.211647128861</v>
      </c>
      <c r="N32" s="208">
        <f t="shared" si="0"/>
        <v>90664.211647128861</v>
      </c>
      <c r="O32">
        <f>INDEX('[1]Cluster Inputs- PiN &amp; trageted'!$J:$J, MATCH(B32, '[1]Cluster Inputs- PiN &amp; trageted'!$D:$D, 0))</f>
        <v>90664.211647128861</v>
      </c>
      <c r="P32">
        <f>INDEX('[1]Cluster Inputs- PiN &amp; trageted'!$T:$T, MATCH(B32, '[1]Cluster Inputs- PiN &amp; trageted'!$D:$D, 0))</f>
        <v>15000</v>
      </c>
    </row>
    <row r="33" spans="1:16" x14ac:dyDescent="0.45">
      <c r="A33" s="176"/>
      <c r="B33" s="196" t="s">
        <v>96</v>
      </c>
      <c r="C33" s="177">
        <v>437422.79044545017</v>
      </c>
      <c r="D33" s="177">
        <v>151</v>
      </c>
      <c r="E33" s="179">
        <f t="shared" si="5"/>
        <v>437271.79044545017</v>
      </c>
      <c r="F33" s="230">
        <v>0.121</v>
      </c>
      <c r="G33" s="216">
        <v>0.57099999999999995</v>
      </c>
      <c r="H33" s="216">
        <v>0.28199999999999997</v>
      </c>
      <c r="I33" s="164">
        <v>2.5999999999999999E-2</v>
      </c>
      <c r="J33" s="190">
        <v>0.308</v>
      </c>
      <c r="K33" s="174">
        <f t="shared" si="6"/>
        <v>123310.64490561694</v>
      </c>
      <c r="L33" s="235">
        <f t="shared" si="8"/>
        <v>11369.066551581704</v>
      </c>
      <c r="M33" s="238">
        <f t="shared" si="3"/>
        <v>134679.71145719863</v>
      </c>
      <c r="N33" s="208">
        <f t="shared" si="0"/>
        <v>134830.71145719863</v>
      </c>
      <c r="O33">
        <f>INDEX('[1]Cluster Inputs- PiN &amp; trageted'!$J:$J, MATCH(B33, '[1]Cluster Inputs- PiN &amp; trageted'!$D:$D, 0))</f>
        <v>134830.71145719863</v>
      </c>
      <c r="P33">
        <f>INDEX('[1]Cluster Inputs- PiN &amp; trageted'!$T:$T, MATCH(B33, '[1]Cluster Inputs- PiN &amp; trageted'!$D:$D, 0))</f>
        <v>15000</v>
      </c>
    </row>
    <row r="34" spans="1:16" x14ac:dyDescent="0.45">
      <c r="A34" s="176"/>
      <c r="B34" s="196" t="s">
        <v>97</v>
      </c>
      <c r="C34" s="302">
        <v>36403.910580035859</v>
      </c>
      <c r="D34" s="302">
        <v>47843</v>
      </c>
      <c r="E34" s="227">
        <f t="shared" si="5"/>
        <v>-11439.089419964141</v>
      </c>
      <c r="F34" s="230">
        <v>0.121</v>
      </c>
      <c r="G34" s="216">
        <v>0.57099999999999995</v>
      </c>
      <c r="H34" s="216">
        <v>0.28199999999999997</v>
      </c>
      <c r="I34" s="164">
        <v>2.5999999999999999E-2</v>
      </c>
      <c r="J34" s="190">
        <v>0.308</v>
      </c>
      <c r="K34" s="304">
        <f t="shared" si="6"/>
        <v>-3225.8232164298875</v>
      </c>
      <c r="L34" s="305">
        <f t="shared" si="8"/>
        <v>-297.41632491906762</v>
      </c>
      <c r="M34" s="240">
        <f t="shared" si="3"/>
        <v>-3523.2395413489548</v>
      </c>
      <c r="N34" s="208">
        <f t="shared" si="0"/>
        <v>44319.760458651042</v>
      </c>
      <c r="O34">
        <f>INDEX('[1]Cluster Inputs- PiN &amp; trageted'!$J:$J, MATCH(B34, '[1]Cluster Inputs- PiN &amp; trageted'!$D:$D, 0))</f>
        <v>44319.760458651042</v>
      </c>
      <c r="P34">
        <f>INDEX('[1]Cluster Inputs- PiN &amp; trageted'!$T:$T, MATCH(B34, '[1]Cluster Inputs- PiN &amp; trageted'!$D:$D, 0))</f>
        <v>44320</v>
      </c>
    </row>
    <row r="35" spans="1:16" x14ac:dyDescent="0.45">
      <c r="A35" s="176"/>
      <c r="B35" s="196" t="s">
        <v>98</v>
      </c>
      <c r="C35" s="177">
        <v>228625.06669591743</v>
      </c>
      <c r="D35" s="177">
        <v>0</v>
      </c>
      <c r="E35" s="179">
        <f t="shared" si="5"/>
        <v>228625.06669591743</v>
      </c>
      <c r="F35" s="230">
        <v>0.121</v>
      </c>
      <c r="G35" s="216">
        <v>0.57099999999999995</v>
      </c>
      <c r="H35" s="216">
        <v>0.28199999999999997</v>
      </c>
      <c r="I35" s="164">
        <v>2.5999999999999999E-2</v>
      </c>
      <c r="J35" s="190">
        <v>0.308</v>
      </c>
      <c r="K35" s="174">
        <f t="shared" si="6"/>
        <v>64472.268808248708</v>
      </c>
      <c r="L35" s="235">
        <f t="shared" si="8"/>
        <v>5944.251734093853</v>
      </c>
      <c r="M35" s="238">
        <f t="shared" si="3"/>
        <v>70416.520542342565</v>
      </c>
      <c r="N35" s="208">
        <f t="shared" si="0"/>
        <v>70416.520542342565</v>
      </c>
      <c r="O35">
        <f>INDEX('[1]Cluster Inputs- PiN &amp; trageted'!$J:$J, MATCH(B35, '[1]Cluster Inputs- PiN &amp; trageted'!$D:$D, 0))</f>
        <v>70416.520542342565</v>
      </c>
      <c r="P35">
        <f>INDEX('[1]Cluster Inputs- PiN &amp; trageted'!$T:$T, MATCH(B35, '[1]Cluster Inputs- PiN &amp; trageted'!$D:$D, 0))</f>
        <v>5000</v>
      </c>
    </row>
    <row r="36" spans="1:16" x14ac:dyDescent="0.45">
      <c r="A36" s="176"/>
      <c r="B36" s="196" t="s">
        <v>99</v>
      </c>
      <c r="C36" s="177">
        <v>264429.24917804077</v>
      </c>
      <c r="D36" s="177">
        <v>0</v>
      </c>
      <c r="E36" s="179">
        <f t="shared" si="5"/>
        <v>264429.24917804077</v>
      </c>
      <c r="F36" s="230">
        <v>0.121</v>
      </c>
      <c r="G36" s="216">
        <v>0.57099999999999995</v>
      </c>
      <c r="H36" s="216">
        <v>0.28199999999999997</v>
      </c>
      <c r="I36" s="164">
        <v>2.5999999999999999E-2</v>
      </c>
      <c r="J36" s="190">
        <v>0.308</v>
      </c>
      <c r="K36" s="174">
        <f t="shared" si="6"/>
        <v>74569.048268207494</v>
      </c>
      <c r="L36" s="235">
        <f t="shared" si="8"/>
        <v>6875.16047862906</v>
      </c>
      <c r="M36" s="238">
        <f t="shared" si="3"/>
        <v>81444.20874683655</v>
      </c>
      <c r="N36" s="208">
        <f t="shared" si="0"/>
        <v>81444.20874683655</v>
      </c>
      <c r="O36">
        <f>INDEX('[1]Cluster Inputs- PiN &amp; trageted'!$J:$J, MATCH(B36, '[1]Cluster Inputs- PiN &amp; trageted'!$D:$D, 0))</f>
        <v>81444.20874683655</v>
      </c>
      <c r="P36">
        <f>INDEX('[1]Cluster Inputs- PiN &amp; trageted'!$T:$T, MATCH(B36, '[1]Cluster Inputs- PiN &amp; trageted'!$D:$D, 0))</f>
        <v>5000</v>
      </c>
    </row>
    <row r="37" spans="1:16" x14ac:dyDescent="0.45">
      <c r="A37" s="176"/>
      <c r="B37" s="196" t="s">
        <v>100</v>
      </c>
      <c r="C37" s="177">
        <v>218454.5912361622</v>
      </c>
      <c r="D37" s="177">
        <v>100</v>
      </c>
      <c r="E37" s="179">
        <f t="shared" si="5"/>
        <v>218354.5912361622</v>
      </c>
      <c r="F37" s="230">
        <v>0.121</v>
      </c>
      <c r="G37" s="216">
        <v>0.57099999999999995</v>
      </c>
      <c r="H37" s="216">
        <v>0.28199999999999997</v>
      </c>
      <c r="I37" s="164">
        <v>2.5999999999999999E-2</v>
      </c>
      <c r="J37" s="190">
        <v>0.308</v>
      </c>
      <c r="K37" s="174">
        <f t="shared" si="6"/>
        <v>61575.994728597732</v>
      </c>
      <c r="L37" s="235">
        <f t="shared" si="8"/>
        <v>5677.2193721402173</v>
      </c>
      <c r="M37" s="238">
        <f t="shared" si="3"/>
        <v>67253.214100737954</v>
      </c>
      <c r="N37" s="208">
        <f t="shared" si="0"/>
        <v>67353.214100737954</v>
      </c>
      <c r="O37">
        <f>INDEX('[1]Cluster Inputs- PiN &amp; trageted'!$J:$J, MATCH(B37, '[1]Cluster Inputs- PiN &amp; trageted'!$D:$D, 0))</f>
        <v>67353.214100737954</v>
      </c>
      <c r="P37">
        <f>INDEX('[1]Cluster Inputs- PiN &amp; trageted'!$T:$T, MATCH(B37, '[1]Cluster Inputs- PiN &amp; trageted'!$D:$D, 0))</f>
        <v>5000</v>
      </c>
    </row>
    <row r="38" spans="1:16" x14ac:dyDescent="0.45">
      <c r="A38" s="165"/>
      <c r="B38" s="209" t="s">
        <v>101</v>
      </c>
      <c r="C38" s="166">
        <v>99662.773807427817</v>
      </c>
      <c r="D38" s="166">
        <v>2902</v>
      </c>
      <c r="E38" s="167">
        <f t="shared" si="5"/>
        <v>96760.773807427817</v>
      </c>
      <c r="F38" s="231">
        <v>0.121</v>
      </c>
      <c r="G38" s="217">
        <v>0.57099999999999995</v>
      </c>
      <c r="H38" s="217">
        <v>0.28199999999999997</v>
      </c>
      <c r="I38" s="168">
        <v>2.5999999999999999E-2</v>
      </c>
      <c r="J38" s="191">
        <v>0.308</v>
      </c>
      <c r="K38" s="175">
        <f t="shared" si="6"/>
        <v>27286.538213694643</v>
      </c>
      <c r="L38" s="250">
        <f t="shared" si="8"/>
        <v>2515.7801189931233</v>
      </c>
      <c r="M38" s="239">
        <f t="shared" si="3"/>
        <v>29802.318332687766</v>
      </c>
      <c r="N38" s="210">
        <f t="shared" si="0"/>
        <v>32704.318332687766</v>
      </c>
      <c r="O38">
        <f>INDEX('[1]Cluster Inputs- PiN &amp; trageted'!$J:$J, MATCH(B38, '[1]Cluster Inputs- PiN &amp; trageted'!$D:$D, 0))</f>
        <v>32704.318332687766</v>
      </c>
      <c r="P38">
        <f>INDEX('[1]Cluster Inputs- PiN &amp; trageted'!$T:$T, MATCH(B38, '[1]Cluster Inputs- PiN &amp; trageted'!$D:$D, 0))</f>
        <v>7000</v>
      </c>
    </row>
    <row r="39" spans="1:16" x14ac:dyDescent="0.45">
      <c r="A39" s="243" t="s">
        <v>38</v>
      </c>
      <c r="B39" s="244" t="s">
        <v>69</v>
      </c>
      <c r="C39" s="223">
        <v>516192</v>
      </c>
      <c r="D39" s="223">
        <v>21822</v>
      </c>
      <c r="E39" s="223">
        <v>494370</v>
      </c>
      <c r="F39" s="229">
        <v>8.3000000000000004E-2</v>
      </c>
      <c r="G39" s="224">
        <v>0.36</v>
      </c>
      <c r="H39" s="224">
        <v>0.38900000000000001</v>
      </c>
      <c r="I39" s="172">
        <v>0.16900000000000001</v>
      </c>
      <c r="J39" s="192">
        <v>0.55800000000000005</v>
      </c>
      <c r="K39" s="290">
        <v>192309.93</v>
      </c>
      <c r="L39" s="291">
        <v>83548.53</v>
      </c>
      <c r="M39" s="237">
        <v>275858</v>
      </c>
      <c r="N39" s="246">
        <f t="shared" si="4"/>
        <v>297680</v>
      </c>
      <c r="O39" t="e">
        <f>INDEX('[1]Cluster Inputs- PiN &amp; trageted'!$J:$J, MATCH(B39, '[1]Cluster Inputs- PiN &amp; trageted'!$D:$D, 0))</f>
        <v>#N/A</v>
      </c>
      <c r="P39" t="e">
        <f>INDEX('[1]Cluster Inputs- PiN &amp; trageted'!$T:$T, MATCH(B39, '[1]Cluster Inputs- PiN &amp; trageted'!$D:$D, 0))</f>
        <v>#N/A</v>
      </c>
    </row>
    <row r="40" spans="1:16" x14ac:dyDescent="0.45">
      <c r="A40" s="176"/>
      <c r="B40" s="196" t="s">
        <v>102</v>
      </c>
      <c r="C40" s="177">
        <v>51831.497271015563</v>
      </c>
      <c r="D40" s="177">
        <v>4310</v>
      </c>
      <c r="E40" s="179">
        <f t="shared" si="5"/>
        <v>47521.497271015563</v>
      </c>
      <c r="F40" s="230">
        <v>8.3000000000000004E-2</v>
      </c>
      <c r="G40" s="216">
        <v>0.36</v>
      </c>
      <c r="H40" s="216">
        <v>0.38900000000000001</v>
      </c>
      <c r="I40" s="164">
        <v>0.16900000000000001</v>
      </c>
      <c r="J40" s="190">
        <v>0.55800000000000005</v>
      </c>
      <c r="K40" s="174">
        <f t="shared" si="6"/>
        <v>18485.862438425054</v>
      </c>
      <c r="L40" s="235">
        <f t="shared" si="8"/>
        <v>8031.1330388016304</v>
      </c>
      <c r="M40" s="238">
        <f t="shared" si="3"/>
        <v>26516.995477226686</v>
      </c>
      <c r="N40" s="208">
        <f t="shared" si="0"/>
        <v>30826.995477226686</v>
      </c>
      <c r="O40">
        <f>INDEX('[1]Cluster Inputs- PiN &amp; trageted'!$J:$J, MATCH(B40, '[1]Cluster Inputs- PiN &amp; trageted'!$D:$D, 0))</f>
        <v>30826.995477226686</v>
      </c>
      <c r="P40">
        <f>INDEX('[1]Cluster Inputs- PiN &amp; trageted'!$T:$T, MATCH(B40, '[1]Cluster Inputs- PiN &amp; trageted'!$D:$D, 0))</f>
        <v>7707</v>
      </c>
    </row>
    <row r="41" spans="1:16" x14ac:dyDescent="0.45">
      <c r="A41" s="176"/>
      <c r="B41" s="196" t="s">
        <v>103</v>
      </c>
      <c r="C41" s="177">
        <v>52127.972961044659</v>
      </c>
      <c r="D41" s="177">
        <v>255</v>
      </c>
      <c r="E41" s="179">
        <f t="shared" si="5"/>
        <v>51872.972961044659</v>
      </c>
      <c r="F41" s="230">
        <v>8.3000000000000004E-2</v>
      </c>
      <c r="G41" s="216">
        <v>0.36</v>
      </c>
      <c r="H41" s="216">
        <v>0.38900000000000001</v>
      </c>
      <c r="I41" s="164">
        <v>0.16900000000000001</v>
      </c>
      <c r="J41" s="190">
        <v>0.55800000000000005</v>
      </c>
      <c r="K41" s="174">
        <f t="shared" si="6"/>
        <v>20178.586481846374</v>
      </c>
      <c r="L41" s="235">
        <f t="shared" si="8"/>
        <v>8766.5324304165479</v>
      </c>
      <c r="M41" s="238">
        <f t="shared" si="3"/>
        <v>28945.118912262922</v>
      </c>
      <c r="N41" s="208">
        <f t="shared" si="0"/>
        <v>29200.118912262922</v>
      </c>
      <c r="O41">
        <f>INDEX('[1]Cluster Inputs- PiN &amp; trageted'!$J:$J, MATCH(B41, '[1]Cluster Inputs- PiN &amp; trageted'!$D:$D, 0))</f>
        <v>29200.118912262922</v>
      </c>
      <c r="P41">
        <f>INDEX('[1]Cluster Inputs- PiN &amp; trageted'!$T:$T, MATCH(B41, '[1]Cluster Inputs- PiN &amp; trageted'!$D:$D, 0))</f>
        <v>20000</v>
      </c>
    </row>
    <row r="42" spans="1:16" x14ac:dyDescent="0.45">
      <c r="A42" s="176"/>
      <c r="B42" s="196" t="s">
        <v>104</v>
      </c>
      <c r="C42" s="177">
        <v>23171.461839256557</v>
      </c>
      <c r="D42" s="177">
        <v>1202</v>
      </c>
      <c r="E42" s="179">
        <f t="shared" si="5"/>
        <v>21969.461839256557</v>
      </c>
      <c r="F42" s="230">
        <v>8.3000000000000004E-2</v>
      </c>
      <c r="G42" s="216">
        <v>0.36</v>
      </c>
      <c r="H42" s="216">
        <v>0.38900000000000001</v>
      </c>
      <c r="I42" s="164">
        <v>0.16900000000000001</v>
      </c>
      <c r="J42" s="190">
        <v>0.55800000000000005</v>
      </c>
      <c r="K42" s="174">
        <f t="shared" si="6"/>
        <v>8546.1206554708006</v>
      </c>
      <c r="L42" s="235">
        <f t="shared" si="8"/>
        <v>3712.8390508343582</v>
      </c>
      <c r="M42" s="238">
        <f t="shared" si="3"/>
        <v>12258.959706305159</v>
      </c>
      <c r="N42" s="208">
        <f t="shared" si="0"/>
        <v>13460.959706305159</v>
      </c>
      <c r="O42">
        <f>INDEX('[1]Cluster Inputs- PiN &amp; trageted'!$J:$J, MATCH(B42, '[1]Cluster Inputs- PiN &amp; trageted'!$D:$D, 0))</f>
        <v>13460.959706305159</v>
      </c>
      <c r="P42">
        <f>INDEX('[1]Cluster Inputs- PiN &amp; trageted'!$T:$T, MATCH(B42, '[1]Cluster Inputs- PiN &amp; trageted'!$D:$D, 0))</f>
        <v>5000</v>
      </c>
    </row>
    <row r="43" spans="1:16" x14ac:dyDescent="0.45">
      <c r="A43" s="176"/>
      <c r="B43" s="196" t="s">
        <v>105</v>
      </c>
      <c r="C43" s="177">
        <v>55361.175122489338</v>
      </c>
      <c r="D43" s="177">
        <v>0</v>
      </c>
      <c r="E43" s="179">
        <f t="shared" si="5"/>
        <v>55361.175122489338</v>
      </c>
      <c r="F43" s="230">
        <v>8.3000000000000004E-2</v>
      </c>
      <c r="G43" s="216">
        <v>0.36</v>
      </c>
      <c r="H43" s="216">
        <v>0.38900000000000001</v>
      </c>
      <c r="I43" s="164">
        <v>0.16900000000000001</v>
      </c>
      <c r="J43" s="190">
        <v>0.55800000000000005</v>
      </c>
      <c r="K43" s="174">
        <f t="shared" si="6"/>
        <v>21535.497122648354</v>
      </c>
      <c r="L43" s="235">
        <f t="shared" si="8"/>
        <v>9356.0385957006984</v>
      </c>
      <c r="M43" s="238">
        <f t="shared" si="3"/>
        <v>30891.535718349052</v>
      </c>
      <c r="N43" s="208">
        <f t="shared" si="0"/>
        <v>30891.535718349052</v>
      </c>
      <c r="O43">
        <f>INDEX('[1]Cluster Inputs- PiN &amp; trageted'!$J:$J, MATCH(B43, '[1]Cluster Inputs- PiN &amp; trageted'!$D:$D, 0))</f>
        <v>30891.535718349052</v>
      </c>
      <c r="P43">
        <f>INDEX('[1]Cluster Inputs- PiN &amp; trageted'!$T:$T, MATCH(B43, '[1]Cluster Inputs- PiN &amp; trageted'!$D:$D, 0))</f>
        <v>7723</v>
      </c>
    </row>
    <row r="44" spans="1:16" x14ac:dyDescent="0.45">
      <c r="A44" s="176"/>
      <c r="B44" s="196" t="s">
        <v>106</v>
      </c>
      <c r="C44" s="177">
        <v>45926.77961905409</v>
      </c>
      <c r="D44" s="177">
        <v>4820</v>
      </c>
      <c r="E44" s="179">
        <f t="shared" si="5"/>
        <v>41106.77961905409</v>
      </c>
      <c r="F44" s="230">
        <v>8.3000000000000004E-2</v>
      </c>
      <c r="G44" s="216">
        <v>0.36</v>
      </c>
      <c r="H44" s="216">
        <v>0.38900000000000001</v>
      </c>
      <c r="I44" s="164">
        <v>0.16900000000000001</v>
      </c>
      <c r="J44" s="190">
        <v>0.55800000000000005</v>
      </c>
      <c r="K44" s="174">
        <f t="shared" si="6"/>
        <v>15990.537271812042</v>
      </c>
      <c r="L44" s="235">
        <f t="shared" si="8"/>
        <v>6947.0457556201418</v>
      </c>
      <c r="M44" s="238">
        <f t="shared" si="3"/>
        <v>22937.583027432185</v>
      </c>
      <c r="N44" s="208">
        <f t="shared" si="0"/>
        <v>27757.583027432185</v>
      </c>
      <c r="O44">
        <f>INDEX('[1]Cluster Inputs- PiN &amp; trageted'!$J:$J, MATCH(B44, '[1]Cluster Inputs- PiN &amp; trageted'!$D:$D, 0))</f>
        <v>27757.583027432185</v>
      </c>
      <c r="P44">
        <f>INDEX('[1]Cluster Inputs- PiN &amp; trageted'!$T:$T, MATCH(B44, '[1]Cluster Inputs- PiN &amp; trageted'!$D:$D, 0))</f>
        <v>20000</v>
      </c>
    </row>
    <row r="45" spans="1:16" x14ac:dyDescent="0.45">
      <c r="A45" s="176"/>
      <c r="B45" s="196" t="s">
        <v>107</v>
      </c>
      <c r="C45" s="177">
        <v>104632.20052507173</v>
      </c>
      <c r="D45" s="177">
        <v>9841</v>
      </c>
      <c r="E45" s="179">
        <f t="shared" si="5"/>
        <v>94791.200525071734</v>
      </c>
      <c r="F45" s="230">
        <v>8.3000000000000004E-2</v>
      </c>
      <c r="G45" s="216">
        <v>0.36</v>
      </c>
      <c r="H45" s="216">
        <v>0.38900000000000001</v>
      </c>
      <c r="I45" s="164">
        <v>0.16900000000000001</v>
      </c>
      <c r="J45" s="190">
        <v>0.55800000000000005</v>
      </c>
      <c r="K45" s="174">
        <f t="shared" si="6"/>
        <v>36873.777004252908</v>
      </c>
      <c r="L45" s="235">
        <f t="shared" si="8"/>
        <v>16019.712888737124</v>
      </c>
      <c r="M45" s="238">
        <f t="shared" si="3"/>
        <v>52893.48989299003</v>
      </c>
      <c r="N45" s="208">
        <f t="shared" si="0"/>
        <v>62734.48989299003</v>
      </c>
      <c r="O45">
        <f>INDEX('[1]Cluster Inputs- PiN &amp; trageted'!$J:$J, MATCH(B45, '[1]Cluster Inputs- PiN &amp; trageted'!$D:$D, 0))</f>
        <v>62734.48989299003</v>
      </c>
      <c r="P45">
        <f>INDEX('[1]Cluster Inputs- PiN &amp; trageted'!$T:$T, MATCH(B45, '[1]Cluster Inputs- PiN &amp; trageted'!$D:$D, 0))</f>
        <v>40000</v>
      </c>
    </row>
    <row r="46" spans="1:16" x14ac:dyDescent="0.45">
      <c r="A46" s="176"/>
      <c r="B46" s="196" t="s">
        <v>108</v>
      </c>
      <c r="C46" s="177">
        <v>94465.77959061916</v>
      </c>
      <c r="D46" s="177">
        <v>0</v>
      </c>
      <c r="E46" s="179">
        <f t="shared" si="5"/>
        <v>94465.77959061916</v>
      </c>
      <c r="F46" s="230">
        <v>8.3000000000000004E-2</v>
      </c>
      <c r="G46" s="216">
        <v>0.36</v>
      </c>
      <c r="H46" s="216">
        <v>0.38900000000000001</v>
      </c>
      <c r="I46" s="164">
        <v>0.16900000000000001</v>
      </c>
      <c r="J46" s="190">
        <v>0.55800000000000005</v>
      </c>
      <c r="K46" s="174">
        <f t="shared" si="6"/>
        <v>36747.188260750852</v>
      </c>
      <c r="L46" s="235">
        <f t="shared" si="8"/>
        <v>15964.716750814639</v>
      </c>
      <c r="M46" s="238">
        <f t="shared" si="3"/>
        <v>52711.90501156549</v>
      </c>
      <c r="N46" s="208">
        <f t="shared" si="0"/>
        <v>52711.90501156549</v>
      </c>
      <c r="O46">
        <f>INDEX('[1]Cluster Inputs- PiN &amp; trageted'!$J:$J, MATCH(B46, '[1]Cluster Inputs- PiN &amp; trageted'!$D:$D, 0))</f>
        <v>52711.90501156549</v>
      </c>
      <c r="P46">
        <f>INDEX('[1]Cluster Inputs- PiN &amp; trageted'!$T:$T, MATCH(B46, '[1]Cluster Inputs- PiN &amp; trageted'!$D:$D, 0))</f>
        <v>13178</v>
      </c>
    </row>
    <row r="47" spans="1:16" x14ac:dyDescent="0.45">
      <c r="A47" s="176"/>
      <c r="B47" s="196" t="s">
        <v>109</v>
      </c>
      <c r="C47" s="177">
        <v>54307.877852822312</v>
      </c>
      <c r="D47" s="177">
        <v>1394</v>
      </c>
      <c r="E47" s="179">
        <f t="shared" si="5"/>
        <v>52913.877852822312</v>
      </c>
      <c r="F47" s="230">
        <v>8.3000000000000004E-2</v>
      </c>
      <c r="G47" s="216">
        <v>0.36</v>
      </c>
      <c r="H47" s="216">
        <v>0.38900000000000001</v>
      </c>
      <c r="I47" s="164">
        <v>0.16900000000000001</v>
      </c>
      <c r="J47" s="190">
        <v>0.55800000000000005</v>
      </c>
      <c r="K47" s="174">
        <f t="shared" si="6"/>
        <v>20583.498484747881</v>
      </c>
      <c r="L47" s="235">
        <f t="shared" si="8"/>
        <v>8942.4453571269714</v>
      </c>
      <c r="M47" s="238">
        <f t="shared" si="3"/>
        <v>29525.943841874854</v>
      </c>
      <c r="N47" s="208">
        <f t="shared" si="0"/>
        <v>30919.943841874854</v>
      </c>
      <c r="O47">
        <f>INDEX('[1]Cluster Inputs- PiN &amp; trageted'!$J:$J, MATCH(B47, '[1]Cluster Inputs- PiN &amp; trageted'!$D:$D, 0))</f>
        <v>30919.943841874854</v>
      </c>
      <c r="P47">
        <f>INDEX('[1]Cluster Inputs- PiN &amp; trageted'!$T:$T, MATCH(B47, '[1]Cluster Inputs- PiN &amp; trageted'!$D:$D, 0))</f>
        <v>7730</v>
      </c>
    </row>
    <row r="48" spans="1:16" x14ac:dyDescent="0.45">
      <c r="A48" s="165"/>
      <c r="B48" s="209" t="s">
        <v>110</v>
      </c>
      <c r="C48" s="166">
        <v>34367.461988173847</v>
      </c>
      <c r="D48" s="166">
        <v>0</v>
      </c>
      <c r="E48" s="167">
        <f t="shared" si="5"/>
        <v>34367.461988173847</v>
      </c>
      <c r="F48" s="231">
        <v>8.3000000000000004E-2</v>
      </c>
      <c r="G48" s="217">
        <v>0.36</v>
      </c>
      <c r="H48" s="217">
        <v>0.38900000000000001</v>
      </c>
      <c r="I48" s="168">
        <v>0.16900000000000001</v>
      </c>
      <c r="J48" s="191">
        <v>0.55800000000000005</v>
      </c>
      <c r="K48" s="175">
        <f t="shared" si="6"/>
        <v>13368.942713399627</v>
      </c>
      <c r="L48" s="250">
        <f t="shared" si="8"/>
        <v>5808.1010760013805</v>
      </c>
      <c r="M48" s="239">
        <f t="shared" si="3"/>
        <v>19177.043789401007</v>
      </c>
      <c r="N48" s="210">
        <f t="shared" si="0"/>
        <v>19177.043789401007</v>
      </c>
      <c r="O48">
        <f>INDEX('[1]Cluster Inputs- PiN &amp; trageted'!$J:$J, MATCH(B48, '[1]Cluster Inputs- PiN &amp; trageted'!$D:$D, 0))</f>
        <v>19177.043789401007</v>
      </c>
      <c r="P48">
        <f>INDEX('[1]Cluster Inputs- PiN &amp; trageted'!$T:$T, MATCH(B48, '[1]Cluster Inputs- PiN &amp; trageted'!$D:$D, 0))</f>
        <v>5000</v>
      </c>
    </row>
    <row r="49" spans="1:16" s="173" customFormat="1" x14ac:dyDescent="0.45">
      <c r="A49" s="243" t="s">
        <v>39</v>
      </c>
      <c r="B49" s="244" t="s">
        <v>69</v>
      </c>
      <c r="C49" s="223">
        <v>1978381</v>
      </c>
      <c r="D49" s="223">
        <v>1095</v>
      </c>
      <c r="E49" s="223">
        <v>1977286</v>
      </c>
      <c r="F49" s="248">
        <v>0.13500000000000001</v>
      </c>
      <c r="G49" s="249">
        <v>0.623</v>
      </c>
      <c r="H49" s="249">
        <v>0.23300000000000001</v>
      </c>
      <c r="I49" s="171">
        <v>8.9999999999999993E-3</v>
      </c>
      <c r="J49" s="192">
        <v>0.24199999999999999</v>
      </c>
      <c r="K49" s="290">
        <v>460707.64</v>
      </c>
      <c r="L49" s="291">
        <v>17795.57</v>
      </c>
      <c r="M49" s="237">
        <v>478503</v>
      </c>
      <c r="N49" s="246">
        <f t="shared" si="4"/>
        <v>479598</v>
      </c>
      <c r="O49" t="e">
        <f>INDEX('[1]Cluster Inputs- PiN &amp; trageted'!$J:$J, MATCH(B49, '[1]Cluster Inputs- PiN &amp; trageted'!$D:$D, 0))</f>
        <v>#N/A</v>
      </c>
      <c r="P49" t="e">
        <f>INDEX('[1]Cluster Inputs- PiN &amp; trageted'!$T:$T, MATCH(B49, '[1]Cluster Inputs- PiN &amp; trageted'!$D:$D, 0))</f>
        <v>#N/A</v>
      </c>
    </row>
    <row r="50" spans="1:16" x14ac:dyDescent="0.45">
      <c r="A50" s="176"/>
      <c r="B50" s="196" t="s">
        <v>111</v>
      </c>
      <c r="C50" s="177">
        <v>174375.27232961828</v>
      </c>
      <c r="D50" s="177">
        <v>1095</v>
      </c>
      <c r="E50" s="179">
        <f t="shared" si="5"/>
        <v>173280.27232961828</v>
      </c>
      <c r="F50" s="230">
        <v>0.13500000000000001</v>
      </c>
      <c r="G50" s="216">
        <v>0.623</v>
      </c>
      <c r="H50" s="216">
        <v>0.23300000000000001</v>
      </c>
      <c r="I50" s="164">
        <v>8.9999999999999993E-3</v>
      </c>
      <c r="J50" s="190">
        <v>0.24199999999999999</v>
      </c>
      <c r="K50" s="174">
        <f t="shared" si="6"/>
        <v>40374.303452801061</v>
      </c>
      <c r="L50" s="235">
        <f t="shared" si="8"/>
        <v>1559.5224509665645</v>
      </c>
      <c r="M50" s="238">
        <f t="shared" si="3"/>
        <v>41933.825903767625</v>
      </c>
      <c r="N50" s="208">
        <f t="shared" si="0"/>
        <v>43028.825903767625</v>
      </c>
      <c r="O50">
        <f>INDEX('[1]Cluster Inputs- PiN &amp; trageted'!$J:$J, MATCH(B50, '[1]Cluster Inputs- PiN &amp; trageted'!$D:$D, 0))</f>
        <v>43028.825903767625</v>
      </c>
      <c r="P50">
        <f>INDEX('[1]Cluster Inputs- PiN &amp; trageted'!$T:$T, MATCH(B50, '[1]Cluster Inputs- PiN &amp; trageted'!$D:$D, 0))</f>
        <v>5000</v>
      </c>
    </row>
    <row r="51" spans="1:16" x14ac:dyDescent="0.45">
      <c r="A51" s="176"/>
      <c r="B51" s="196" t="s">
        <v>112</v>
      </c>
      <c r="C51" s="177">
        <v>117607.36992145221</v>
      </c>
      <c r="D51" s="177">
        <v>0</v>
      </c>
      <c r="E51" s="179">
        <f t="shared" si="5"/>
        <v>117607.36992145221</v>
      </c>
      <c r="F51" s="230">
        <v>0.13500000000000001</v>
      </c>
      <c r="G51" s="216">
        <v>0.623</v>
      </c>
      <c r="H51" s="216">
        <v>0.23300000000000001</v>
      </c>
      <c r="I51" s="164">
        <v>8.9999999999999993E-3</v>
      </c>
      <c r="J51" s="190">
        <v>0.24199999999999999</v>
      </c>
      <c r="K51" s="174">
        <f t="shared" si="6"/>
        <v>27402.517191698367</v>
      </c>
      <c r="L51" s="235">
        <f t="shared" si="8"/>
        <v>1058.4663292930697</v>
      </c>
      <c r="M51" s="238">
        <f t="shared" si="3"/>
        <v>28460.983520991438</v>
      </c>
      <c r="N51" s="208">
        <f t="shared" si="0"/>
        <v>28460.983520991438</v>
      </c>
      <c r="O51">
        <f>INDEX('[1]Cluster Inputs- PiN &amp; trageted'!$J:$J, MATCH(B51, '[1]Cluster Inputs- PiN &amp; trageted'!$D:$D, 0))</f>
        <v>12000</v>
      </c>
      <c r="P51">
        <f>INDEX('[1]Cluster Inputs- PiN &amp; trageted'!$T:$T, MATCH(B51, '[1]Cluster Inputs- PiN &amp; trageted'!$D:$D, 0))</f>
        <v>0</v>
      </c>
    </row>
    <row r="52" spans="1:16" x14ac:dyDescent="0.45">
      <c r="A52" s="176"/>
      <c r="B52" s="196" t="s">
        <v>113</v>
      </c>
      <c r="C52" s="177">
        <v>188565.08118107164</v>
      </c>
      <c r="D52" s="177">
        <v>0</v>
      </c>
      <c r="E52" s="179">
        <f t="shared" si="5"/>
        <v>188565.08118107164</v>
      </c>
      <c r="F52" s="230">
        <v>0.13500000000000001</v>
      </c>
      <c r="G52" s="216">
        <v>0.623</v>
      </c>
      <c r="H52" s="216">
        <v>0.23300000000000001</v>
      </c>
      <c r="I52" s="164">
        <v>8.9999999999999993E-3</v>
      </c>
      <c r="J52" s="190">
        <v>0.24199999999999999</v>
      </c>
      <c r="K52" s="174">
        <f t="shared" si="6"/>
        <v>43935.663915189696</v>
      </c>
      <c r="L52" s="235">
        <f t="shared" si="8"/>
        <v>1697.0857306296446</v>
      </c>
      <c r="M52" s="238">
        <f t="shared" si="3"/>
        <v>45632.749645819342</v>
      </c>
      <c r="N52" s="208">
        <f t="shared" si="0"/>
        <v>45632.749645819342</v>
      </c>
      <c r="O52">
        <f>INDEX('[1]Cluster Inputs- PiN &amp; trageted'!$J:$J, MATCH(B52, '[1]Cluster Inputs- PiN &amp; trageted'!$D:$D, 0))</f>
        <v>24000</v>
      </c>
      <c r="P52">
        <f>INDEX('[1]Cluster Inputs- PiN &amp; trageted'!$T:$T, MATCH(B52, '[1]Cluster Inputs- PiN &amp; trageted'!$D:$D, 0))</f>
        <v>0</v>
      </c>
    </row>
    <row r="53" spans="1:16" x14ac:dyDescent="0.45">
      <c r="A53" s="176"/>
      <c r="B53" s="196" t="s">
        <v>114</v>
      </c>
      <c r="C53" s="177">
        <v>177704.36423321342</v>
      </c>
      <c r="D53" s="177">
        <v>0</v>
      </c>
      <c r="E53" s="179">
        <f t="shared" si="5"/>
        <v>177704.36423321342</v>
      </c>
      <c r="F53" s="230">
        <v>0.13500000000000001</v>
      </c>
      <c r="G53" s="216">
        <v>0.623</v>
      </c>
      <c r="H53" s="216">
        <v>0.23300000000000001</v>
      </c>
      <c r="I53" s="164">
        <v>8.9999999999999993E-3</v>
      </c>
      <c r="J53" s="190">
        <v>0.24199999999999999</v>
      </c>
      <c r="K53" s="174">
        <f t="shared" si="6"/>
        <v>41405.116866338729</v>
      </c>
      <c r="L53" s="235">
        <f t="shared" si="8"/>
        <v>1599.3392780989207</v>
      </c>
      <c r="M53" s="238">
        <f t="shared" si="3"/>
        <v>43004.456144437652</v>
      </c>
      <c r="N53" s="208">
        <f t="shared" si="0"/>
        <v>43004.456144437652</v>
      </c>
      <c r="O53">
        <f>INDEX('[1]Cluster Inputs- PiN &amp; trageted'!$J:$J, MATCH(B53, '[1]Cluster Inputs- PiN &amp; trageted'!$D:$D, 0))</f>
        <v>43004.456144437652</v>
      </c>
      <c r="P53">
        <f>INDEX('[1]Cluster Inputs- PiN &amp; trageted'!$T:$T, MATCH(B53, '[1]Cluster Inputs- PiN &amp; trageted'!$D:$D, 0))</f>
        <v>10000</v>
      </c>
    </row>
    <row r="54" spans="1:16" x14ac:dyDescent="0.45">
      <c r="A54" s="176"/>
      <c r="B54" s="196" t="s">
        <v>115</v>
      </c>
      <c r="C54" s="177">
        <v>278680.71964061062</v>
      </c>
      <c r="D54" s="177">
        <v>0</v>
      </c>
      <c r="E54" s="179">
        <f t="shared" si="5"/>
        <v>278680.71964061062</v>
      </c>
      <c r="F54" s="230">
        <v>0.13500000000000001</v>
      </c>
      <c r="G54" s="216">
        <v>0.623</v>
      </c>
      <c r="H54" s="216">
        <v>0.23300000000000001</v>
      </c>
      <c r="I54" s="164">
        <v>8.9999999999999993E-3</v>
      </c>
      <c r="J54" s="190">
        <v>0.24199999999999999</v>
      </c>
      <c r="K54" s="174">
        <f t="shared" si="6"/>
        <v>64932.607676262276</v>
      </c>
      <c r="L54" s="235">
        <f t="shared" si="8"/>
        <v>2508.1264767654952</v>
      </c>
      <c r="M54" s="238">
        <f t="shared" si="3"/>
        <v>67440.734153027777</v>
      </c>
      <c r="N54" s="208">
        <f t="shared" si="0"/>
        <v>67440.734153027777</v>
      </c>
      <c r="O54">
        <f>INDEX('[1]Cluster Inputs- PiN &amp; trageted'!$J:$J, MATCH(B54, '[1]Cluster Inputs- PiN &amp; trageted'!$D:$D, 0))</f>
        <v>44000</v>
      </c>
      <c r="P54">
        <f>INDEX('[1]Cluster Inputs- PiN &amp; trageted'!$T:$T, MATCH(B54, '[1]Cluster Inputs- PiN &amp; trageted'!$D:$D, 0))</f>
        <v>0</v>
      </c>
    </row>
    <row r="55" spans="1:16" x14ac:dyDescent="0.45">
      <c r="A55" s="176"/>
      <c r="B55" s="196" t="s">
        <v>116</v>
      </c>
      <c r="C55" s="177">
        <v>183679.78085508436</v>
      </c>
      <c r="D55" s="177">
        <v>0</v>
      </c>
      <c r="E55" s="179">
        <f t="shared" si="5"/>
        <v>183679.78085508436</v>
      </c>
      <c r="F55" s="230">
        <v>0.13500000000000001</v>
      </c>
      <c r="G55" s="216">
        <v>0.623</v>
      </c>
      <c r="H55" s="216">
        <v>0.23300000000000001</v>
      </c>
      <c r="I55" s="164">
        <v>8.9999999999999993E-3</v>
      </c>
      <c r="J55" s="190">
        <v>0.24199999999999999</v>
      </c>
      <c r="K55" s="174">
        <f t="shared" si="6"/>
        <v>42797.388939234661</v>
      </c>
      <c r="L55" s="235">
        <f t="shared" si="8"/>
        <v>1653.1180276957591</v>
      </c>
      <c r="M55" s="238">
        <f t="shared" si="3"/>
        <v>44450.506966930421</v>
      </c>
      <c r="N55" s="208">
        <f t="shared" si="0"/>
        <v>44450.506966930421</v>
      </c>
      <c r="O55">
        <f>INDEX('[1]Cluster Inputs- PiN &amp; trageted'!$J:$J, MATCH(B55, '[1]Cluster Inputs- PiN &amp; trageted'!$D:$D, 0))</f>
        <v>27000</v>
      </c>
      <c r="P55">
        <f>INDEX('[1]Cluster Inputs- PiN &amp; trageted'!$T:$T, MATCH(B55, '[1]Cluster Inputs- PiN &amp; trageted'!$D:$D, 0))</f>
        <v>0</v>
      </c>
    </row>
    <row r="56" spans="1:16" x14ac:dyDescent="0.45">
      <c r="A56" s="176"/>
      <c r="B56" s="196" t="s">
        <v>117</v>
      </c>
      <c r="C56" s="177">
        <v>210376.07410109657</v>
      </c>
      <c r="D56" s="177">
        <v>0</v>
      </c>
      <c r="E56" s="179">
        <f t="shared" si="5"/>
        <v>210376.07410109657</v>
      </c>
      <c r="F56" s="230">
        <v>0.13500000000000001</v>
      </c>
      <c r="G56" s="216">
        <v>0.623</v>
      </c>
      <c r="H56" s="216">
        <v>0.23300000000000001</v>
      </c>
      <c r="I56" s="164">
        <v>8.9999999999999993E-3</v>
      </c>
      <c r="J56" s="190">
        <v>0.24199999999999999</v>
      </c>
      <c r="K56" s="174">
        <f t="shared" si="6"/>
        <v>49017.625265555507</v>
      </c>
      <c r="L56" s="235">
        <f t="shared" si="8"/>
        <v>1893.3846669098691</v>
      </c>
      <c r="M56" s="238">
        <f t="shared" si="3"/>
        <v>50911.009932465378</v>
      </c>
      <c r="N56" s="208">
        <f t="shared" si="0"/>
        <v>50911.009932465378</v>
      </c>
      <c r="O56">
        <f>INDEX('[1]Cluster Inputs- PiN &amp; trageted'!$J:$J, MATCH(B56, '[1]Cluster Inputs- PiN &amp; trageted'!$D:$D, 0))</f>
        <v>34004</v>
      </c>
      <c r="P56">
        <f>INDEX('[1]Cluster Inputs- PiN &amp; trageted'!$T:$T, MATCH(B56, '[1]Cluster Inputs- PiN &amp; trageted'!$D:$D, 0))</f>
        <v>0</v>
      </c>
    </row>
    <row r="57" spans="1:16" x14ac:dyDescent="0.45">
      <c r="A57" s="176"/>
      <c r="B57" s="196" t="s">
        <v>118</v>
      </c>
      <c r="C57" s="177">
        <v>164226.21257492076</v>
      </c>
      <c r="D57" s="177">
        <v>0</v>
      </c>
      <c r="E57" s="179">
        <f t="shared" si="5"/>
        <v>164226.21257492076</v>
      </c>
      <c r="F57" s="230">
        <v>0.13500000000000001</v>
      </c>
      <c r="G57" s="216">
        <v>0.623</v>
      </c>
      <c r="H57" s="216">
        <v>0.23300000000000001</v>
      </c>
      <c r="I57" s="164">
        <v>8.9999999999999993E-3</v>
      </c>
      <c r="J57" s="190">
        <v>0.24199999999999999</v>
      </c>
      <c r="K57" s="174">
        <f t="shared" si="6"/>
        <v>38264.70752995654</v>
      </c>
      <c r="L57" s="235">
        <f t="shared" si="8"/>
        <v>1478.0359131742869</v>
      </c>
      <c r="M57" s="238">
        <f t="shared" si="3"/>
        <v>39742.743443130828</v>
      </c>
      <c r="N57" s="208">
        <f t="shared" si="0"/>
        <v>39742.743443130828</v>
      </c>
      <c r="O57">
        <f>INDEX('[1]Cluster Inputs- PiN &amp; trageted'!$J:$J, MATCH(B57, '[1]Cluster Inputs- PiN &amp; trageted'!$D:$D, 0))</f>
        <v>23000</v>
      </c>
      <c r="P57">
        <f>INDEX('[1]Cluster Inputs- PiN &amp; trageted'!$T:$T, MATCH(B57, '[1]Cluster Inputs- PiN &amp; trageted'!$D:$D, 0))</f>
        <v>0</v>
      </c>
    </row>
    <row r="58" spans="1:16" x14ac:dyDescent="0.45">
      <c r="A58" s="176"/>
      <c r="B58" s="196" t="s">
        <v>119</v>
      </c>
      <c r="C58" s="177">
        <v>229296.14023645499</v>
      </c>
      <c r="D58" s="177">
        <v>0</v>
      </c>
      <c r="E58" s="179">
        <f t="shared" si="5"/>
        <v>229296.14023645499</v>
      </c>
      <c r="F58" s="230">
        <v>0.13500000000000001</v>
      </c>
      <c r="G58" s="216">
        <v>0.623</v>
      </c>
      <c r="H58" s="216">
        <v>0.23300000000000001</v>
      </c>
      <c r="I58" s="164">
        <v>8.9999999999999993E-3</v>
      </c>
      <c r="J58" s="190">
        <v>0.24199999999999999</v>
      </c>
      <c r="K58" s="174">
        <f t="shared" si="6"/>
        <v>53426.000675094016</v>
      </c>
      <c r="L58" s="235">
        <f t="shared" si="8"/>
        <v>2063.6652621280946</v>
      </c>
      <c r="M58" s="238">
        <f t="shared" si="3"/>
        <v>55489.665937222111</v>
      </c>
      <c r="N58" s="208">
        <f t="shared" si="0"/>
        <v>55489.665937222111</v>
      </c>
      <c r="O58">
        <f>INDEX('[1]Cluster Inputs- PiN &amp; trageted'!$J:$J, MATCH(B58, '[1]Cluster Inputs- PiN &amp; trageted'!$D:$D, 0))</f>
        <v>55489.665937222111</v>
      </c>
      <c r="P58">
        <f>INDEX('[1]Cluster Inputs- PiN &amp; trageted'!$T:$T, MATCH(B58, '[1]Cluster Inputs- PiN &amp; trageted'!$D:$D, 0))</f>
        <v>10000</v>
      </c>
    </row>
    <row r="59" spans="1:16" x14ac:dyDescent="0.45">
      <c r="A59" s="165"/>
      <c r="B59" s="209" t="s">
        <v>120</v>
      </c>
      <c r="C59" s="166">
        <v>253869.98090638287</v>
      </c>
      <c r="D59" s="166">
        <v>0</v>
      </c>
      <c r="E59" s="167">
        <f t="shared" si="5"/>
        <v>253869.98090638287</v>
      </c>
      <c r="F59" s="231">
        <v>0.13500000000000001</v>
      </c>
      <c r="G59" s="217">
        <v>0.623</v>
      </c>
      <c r="H59" s="217">
        <v>0.23300000000000001</v>
      </c>
      <c r="I59" s="168">
        <v>8.9999999999999993E-3</v>
      </c>
      <c r="J59" s="191">
        <v>0.24199999999999999</v>
      </c>
      <c r="K59" s="175">
        <f t="shared" si="6"/>
        <v>59151.705551187209</v>
      </c>
      <c r="L59" s="250">
        <f t="shared" si="8"/>
        <v>2284.8298281574457</v>
      </c>
      <c r="M59" s="239">
        <f t="shared" si="3"/>
        <v>61436.535379344656</v>
      </c>
      <c r="N59" s="210">
        <f t="shared" si="0"/>
        <v>61436.535379344656</v>
      </c>
      <c r="O59">
        <f>INDEX('[1]Cluster Inputs- PiN &amp; trageted'!$J:$J, MATCH(B59, '[1]Cluster Inputs- PiN &amp; trageted'!$D:$D, 0))</f>
        <v>61436.535379344656</v>
      </c>
      <c r="P59">
        <f>INDEX('[1]Cluster Inputs- PiN &amp; trageted'!$T:$T, MATCH(B59, '[1]Cluster Inputs- PiN &amp; trageted'!$D:$D, 0))</f>
        <v>10000</v>
      </c>
    </row>
    <row r="60" spans="1:16" x14ac:dyDescent="0.45">
      <c r="A60" s="243" t="s">
        <v>40</v>
      </c>
      <c r="B60" s="244" t="s">
        <v>69</v>
      </c>
      <c r="C60" s="223">
        <v>2172727</v>
      </c>
      <c r="D60" s="223">
        <v>218681</v>
      </c>
      <c r="E60" s="223">
        <v>1954046</v>
      </c>
      <c r="F60" s="229">
        <v>2.1000000000000001E-2</v>
      </c>
      <c r="G60" s="224">
        <v>0.57999999999999996</v>
      </c>
      <c r="H60" s="224">
        <v>0.34599999999999997</v>
      </c>
      <c r="I60" s="172">
        <v>5.3999999999999999E-2</v>
      </c>
      <c r="J60" s="192">
        <v>0.4</v>
      </c>
      <c r="K60" s="290">
        <v>676100</v>
      </c>
      <c r="L60" s="291">
        <v>105518</v>
      </c>
      <c r="M60" s="237">
        <v>781618</v>
      </c>
      <c r="N60" s="246">
        <f t="shared" si="4"/>
        <v>1000299</v>
      </c>
      <c r="O60" t="e">
        <f>INDEX('[1]Cluster Inputs- PiN &amp; trageted'!$J:$J, MATCH(B60, '[1]Cluster Inputs- PiN &amp; trageted'!$D:$D, 0))</f>
        <v>#N/A</v>
      </c>
      <c r="P60" t="e">
        <f>INDEX('[1]Cluster Inputs- PiN &amp; trageted'!$T:$T, MATCH(B60, '[1]Cluster Inputs- PiN &amp; trageted'!$D:$D, 0))</f>
        <v>#N/A</v>
      </c>
    </row>
    <row r="61" spans="1:16" x14ac:dyDescent="0.45">
      <c r="A61" s="176"/>
      <c r="B61" s="196" t="s">
        <v>121</v>
      </c>
      <c r="C61" s="177">
        <v>123930.35613315948</v>
      </c>
      <c r="D61" s="177">
        <v>3984</v>
      </c>
      <c r="E61" s="179">
        <f t="shared" si="5"/>
        <v>119946.35613315948</v>
      </c>
      <c r="F61" s="230">
        <v>2.1000000000000001E-2</v>
      </c>
      <c r="G61" s="216">
        <v>0.57999999999999996</v>
      </c>
      <c r="H61" s="216">
        <v>0.34599999999999997</v>
      </c>
      <c r="I61" s="164">
        <v>5.3999999999999999E-2</v>
      </c>
      <c r="J61" s="190">
        <v>0.4</v>
      </c>
      <c r="K61" s="174">
        <f t="shared" si="6"/>
        <v>41501.439222073175</v>
      </c>
      <c r="L61" s="235">
        <f t="shared" si="8"/>
        <v>6477.103231190612</v>
      </c>
      <c r="M61" s="238">
        <f t="shared" si="3"/>
        <v>47978.542453263784</v>
      </c>
      <c r="N61" s="208">
        <f t="shared" si="0"/>
        <v>51962.542453263784</v>
      </c>
      <c r="O61">
        <f>INDEX('[1]Cluster Inputs- PiN &amp; trageted'!$J:$J, MATCH(B61, '[1]Cluster Inputs- PiN &amp; trageted'!$D:$D, 0))</f>
        <v>51962.542453263784</v>
      </c>
      <c r="P61">
        <f>INDEX('[1]Cluster Inputs- PiN &amp; trageted'!$T:$T, MATCH(B61, '[1]Cluster Inputs- PiN &amp; trageted'!$D:$D, 0))</f>
        <v>1000</v>
      </c>
    </row>
    <row r="62" spans="1:16" x14ac:dyDescent="0.45">
      <c r="A62" s="176"/>
      <c r="B62" s="196" t="s">
        <v>122</v>
      </c>
      <c r="C62" s="177">
        <v>57501.308380108792</v>
      </c>
      <c r="D62" s="177">
        <v>7030</v>
      </c>
      <c r="E62" s="179">
        <f t="shared" si="5"/>
        <v>50471.308380108792</v>
      </c>
      <c r="F62" s="230">
        <v>2.1000000000000001E-2</v>
      </c>
      <c r="G62" s="216">
        <v>0.57999999999999996</v>
      </c>
      <c r="H62" s="216">
        <v>0.34599999999999997</v>
      </c>
      <c r="I62" s="164">
        <v>5.3999999999999999E-2</v>
      </c>
      <c r="J62" s="190">
        <v>0.4</v>
      </c>
      <c r="K62" s="174">
        <f t="shared" si="6"/>
        <v>17463.072699517641</v>
      </c>
      <c r="L62" s="235">
        <f t="shared" si="8"/>
        <v>2725.4506525258748</v>
      </c>
      <c r="M62" s="238">
        <f t="shared" si="3"/>
        <v>20188.523352043514</v>
      </c>
      <c r="N62" s="208">
        <f t="shared" si="0"/>
        <v>27218.523352043514</v>
      </c>
      <c r="O62">
        <f>INDEX('[1]Cluster Inputs- PiN &amp; trageted'!$J:$J, MATCH(B62, '[1]Cluster Inputs- PiN &amp; trageted'!$D:$D, 0))</f>
        <v>27218.523352043514</v>
      </c>
      <c r="P62">
        <f>INDEX('[1]Cluster Inputs- PiN &amp; trageted'!$T:$T, MATCH(B62, '[1]Cluster Inputs- PiN &amp; trageted'!$D:$D, 0))</f>
        <v>25000</v>
      </c>
    </row>
    <row r="63" spans="1:16" x14ac:dyDescent="0.45">
      <c r="A63" s="176"/>
      <c r="B63" s="196" t="s">
        <v>123</v>
      </c>
      <c r="C63" s="177">
        <v>68340.064321052851</v>
      </c>
      <c r="D63" s="177">
        <v>0</v>
      </c>
      <c r="E63" s="179">
        <f t="shared" si="5"/>
        <v>68340.064321052851</v>
      </c>
      <c r="F63" s="230">
        <v>2.1000000000000001E-2</v>
      </c>
      <c r="G63" s="216">
        <v>0.57999999999999996</v>
      </c>
      <c r="H63" s="216">
        <v>0.34599999999999997</v>
      </c>
      <c r="I63" s="164">
        <v>5.3999999999999999E-2</v>
      </c>
      <c r="J63" s="190">
        <v>0.4</v>
      </c>
      <c r="K63" s="174">
        <f t="shared" si="6"/>
        <v>23645.662255084284</v>
      </c>
      <c r="L63" s="235">
        <f t="shared" si="8"/>
        <v>3690.363473336854</v>
      </c>
      <c r="M63" s="238">
        <f t="shared" si="3"/>
        <v>27336.025728421137</v>
      </c>
      <c r="N63" s="208">
        <f t="shared" si="0"/>
        <v>27336.025728421137</v>
      </c>
      <c r="O63">
        <f>INDEX('[1]Cluster Inputs- PiN &amp; trageted'!$J:$J, MATCH(B63, '[1]Cluster Inputs- PiN &amp; trageted'!$D:$D, 0))</f>
        <v>12000</v>
      </c>
      <c r="P63">
        <f>INDEX('[1]Cluster Inputs- PiN &amp; trageted'!$T:$T, MATCH(B63, '[1]Cluster Inputs- PiN &amp; trageted'!$D:$D, 0))</f>
        <v>0</v>
      </c>
    </row>
    <row r="64" spans="1:16" x14ac:dyDescent="0.45">
      <c r="A64" s="176"/>
      <c r="B64" s="196" t="s">
        <v>124</v>
      </c>
      <c r="C64" s="177">
        <v>171175.73756895756</v>
      </c>
      <c r="D64" s="177">
        <v>1001</v>
      </c>
      <c r="E64" s="179">
        <f t="shared" si="5"/>
        <v>170174.73756895756</v>
      </c>
      <c r="F64" s="230">
        <v>2.1000000000000001E-2</v>
      </c>
      <c r="G64" s="216">
        <v>0.57999999999999996</v>
      </c>
      <c r="H64" s="216">
        <v>0.34599999999999997</v>
      </c>
      <c r="I64" s="164">
        <v>5.3999999999999999E-2</v>
      </c>
      <c r="J64" s="190">
        <v>0.4</v>
      </c>
      <c r="K64" s="174">
        <f t="shared" si="6"/>
        <v>58880.459198859309</v>
      </c>
      <c r="L64" s="235">
        <f t="shared" si="8"/>
        <v>9189.4358287237083</v>
      </c>
      <c r="M64" s="238">
        <f t="shared" si="3"/>
        <v>68069.895027583014</v>
      </c>
      <c r="N64" s="208">
        <f t="shared" si="0"/>
        <v>69070.895027583014</v>
      </c>
      <c r="O64">
        <f>INDEX('[1]Cluster Inputs- PiN &amp; trageted'!$J:$J, MATCH(B64, '[1]Cluster Inputs- PiN &amp; trageted'!$D:$D, 0))</f>
        <v>47000</v>
      </c>
      <c r="P64">
        <f>INDEX('[1]Cluster Inputs- PiN &amp; trageted'!$T:$T, MATCH(B64, '[1]Cluster Inputs- PiN &amp; trageted'!$D:$D, 0))</f>
        <v>0</v>
      </c>
    </row>
    <row r="65" spans="1:16" x14ac:dyDescent="0.45">
      <c r="A65" s="176"/>
      <c r="B65" s="196" t="s">
        <v>125</v>
      </c>
      <c r="C65" s="177">
        <v>179196.62400930474</v>
      </c>
      <c r="D65" s="177">
        <v>15095</v>
      </c>
      <c r="E65" s="179">
        <f t="shared" si="5"/>
        <v>164101.62400930474</v>
      </c>
      <c r="F65" s="230">
        <v>2.1000000000000001E-2</v>
      </c>
      <c r="G65" s="216">
        <v>0.57999999999999996</v>
      </c>
      <c r="H65" s="216">
        <v>0.34599999999999997</v>
      </c>
      <c r="I65" s="164">
        <v>5.3999999999999999E-2</v>
      </c>
      <c r="J65" s="190">
        <v>0.4</v>
      </c>
      <c r="K65" s="174">
        <f t="shared" si="6"/>
        <v>56779.161907219437</v>
      </c>
      <c r="L65" s="235">
        <f t="shared" si="8"/>
        <v>8861.4876965024559</v>
      </c>
      <c r="M65" s="238">
        <f t="shared" si="3"/>
        <v>65640.649603721889</v>
      </c>
      <c r="N65" s="208">
        <f t="shared" si="0"/>
        <v>80735.649603721889</v>
      </c>
      <c r="O65">
        <f>INDEX('[1]Cluster Inputs- PiN &amp; trageted'!$J:$J, MATCH(B65, '[1]Cluster Inputs- PiN &amp; trageted'!$D:$D, 0))</f>
        <v>80735.649603721889</v>
      </c>
      <c r="P65">
        <f>INDEX('[1]Cluster Inputs- PiN &amp; trageted'!$T:$T, MATCH(B65, '[1]Cluster Inputs- PiN &amp; trageted'!$D:$D, 0))</f>
        <v>40000</v>
      </c>
    </row>
    <row r="66" spans="1:16" x14ac:dyDescent="0.45">
      <c r="A66" s="176"/>
      <c r="B66" s="196" t="s">
        <v>126</v>
      </c>
      <c r="C66" s="177">
        <v>42221.457598032895</v>
      </c>
      <c r="D66" s="177">
        <v>0</v>
      </c>
      <c r="E66" s="179">
        <f t="shared" si="5"/>
        <v>42221.457598032895</v>
      </c>
      <c r="F66" s="230">
        <v>2.1000000000000001E-2</v>
      </c>
      <c r="G66" s="216">
        <v>0.57999999999999996</v>
      </c>
      <c r="H66" s="216">
        <v>0.34599999999999997</v>
      </c>
      <c r="I66" s="164">
        <v>5.3999999999999999E-2</v>
      </c>
      <c r="J66" s="190">
        <v>0.4</v>
      </c>
      <c r="K66" s="174">
        <f t="shared" si="6"/>
        <v>14608.624328919381</v>
      </c>
      <c r="L66" s="235">
        <f t="shared" si="8"/>
        <v>2279.9587102937762</v>
      </c>
      <c r="M66" s="238">
        <f t="shared" si="3"/>
        <v>16888.583039213157</v>
      </c>
      <c r="N66" s="208">
        <f t="shared" si="0"/>
        <v>16888.583039213157</v>
      </c>
      <c r="O66">
        <f>INDEX('[1]Cluster Inputs- PiN &amp; trageted'!$J:$J, MATCH(B66, '[1]Cluster Inputs- PiN &amp; trageted'!$D:$D, 0))</f>
        <v>16888.583039213157</v>
      </c>
      <c r="P66">
        <f>INDEX('[1]Cluster Inputs- PiN &amp; trageted'!$T:$T, MATCH(B66, '[1]Cluster Inputs- PiN &amp; trageted'!$D:$D, 0))</f>
        <v>16889</v>
      </c>
    </row>
    <row r="67" spans="1:16" x14ac:dyDescent="0.45">
      <c r="A67" s="176"/>
      <c r="B67" s="196" t="s">
        <v>127</v>
      </c>
      <c r="C67" s="177">
        <v>175167.54682476277</v>
      </c>
      <c r="D67" s="177">
        <v>2922</v>
      </c>
      <c r="E67" s="179">
        <f t="shared" si="5"/>
        <v>172245.54682476277</v>
      </c>
      <c r="F67" s="230">
        <v>2.1000000000000001E-2</v>
      </c>
      <c r="G67" s="216">
        <v>0.57999999999999996</v>
      </c>
      <c r="H67" s="216">
        <v>0.34599999999999997</v>
      </c>
      <c r="I67" s="164">
        <v>5.3999999999999999E-2</v>
      </c>
      <c r="J67" s="190">
        <v>0.4</v>
      </c>
      <c r="K67" s="174">
        <f t="shared" si="6"/>
        <v>59596.959201367914</v>
      </c>
      <c r="L67" s="235">
        <f t="shared" si="8"/>
        <v>9301.2595285371899</v>
      </c>
      <c r="M67" s="238">
        <f t="shared" si="3"/>
        <v>68898.2187299051</v>
      </c>
      <c r="N67" s="208">
        <f t="shared" si="0"/>
        <v>71820.2187299051</v>
      </c>
      <c r="O67">
        <f>INDEX('[1]Cluster Inputs- PiN &amp; trageted'!$J:$J, MATCH(B67, '[1]Cluster Inputs- PiN &amp; trageted'!$D:$D, 0))</f>
        <v>71820.2187299051</v>
      </c>
      <c r="P67">
        <f>INDEX('[1]Cluster Inputs- PiN &amp; trageted'!$T:$T, MATCH(B67, '[1]Cluster Inputs- PiN &amp; trageted'!$D:$D, 0))</f>
        <v>50000</v>
      </c>
    </row>
    <row r="68" spans="1:16" x14ac:dyDescent="0.45">
      <c r="A68" s="176"/>
      <c r="B68" s="196" t="s">
        <v>128</v>
      </c>
      <c r="C68" s="177">
        <v>196308.81462093847</v>
      </c>
      <c r="D68" s="177">
        <v>22743</v>
      </c>
      <c r="E68" s="179">
        <f t="shared" si="5"/>
        <v>173565.81462093847</v>
      </c>
      <c r="F68" s="230">
        <v>2.1000000000000001E-2</v>
      </c>
      <c r="G68" s="216">
        <v>0.57999999999999996</v>
      </c>
      <c r="H68" s="216">
        <v>0.34599999999999997</v>
      </c>
      <c r="I68" s="164">
        <v>5.3999999999999999E-2</v>
      </c>
      <c r="J68" s="190">
        <v>0.4</v>
      </c>
      <c r="K68" s="174">
        <f t="shared" si="6"/>
        <v>60053.77185884471</v>
      </c>
      <c r="L68" s="235">
        <f t="shared" si="8"/>
        <v>9372.5539895306774</v>
      </c>
      <c r="M68" s="238">
        <f t="shared" si="3"/>
        <v>69426.325848375389</v>
      </c>
      <c r="N68" s="208">
        <f t="shared" si="0"/>
        <v>92169.325848375389</v>
      </c>
      <c r="O68">
        <f>INDEX('[1]Cluster Inputs- PiN &amp; trageted'!$J:$J, MATCH(B68, '[1]Cluster Inputs- PiN &amp; trageted'!$D:$D, 0))</f>
        <v>92169.325848375389</v>
      </c>
      <c r="P68">
        <f>INDEX('[1]Cluster Inputs- PiN &amp; trageted'!$T:$T, MATCH(B68, '[1]Cluster Inputs- PiN &amp; trageted'!$D:$D, 0))</f>
        <v>50000</v>
      </c>
    </row>
    <row r="69" spans="1:16" x14ac:dyDescent="0.45">
      <c r="A69" s="176"/>
      <c r="B69" s="196" t="s">
        <v>129</v>
      </c>
      <c r="C69" s="177">
        <v>58972.356344968524</v>
      </c>
      <c r="D69" s="177">
        <v>0</v>
      </c>
      <c r="E69" s="179">
        <f t="shared" si="5"/>
        <v>58972.356344968524</v>
      </c>
      <c r="F69" s="230">
        <v>2.1000000000000001E-2</v>
      </c>
      <c r="G69" s="216">
        <v>0.57999999999999996</v>
      </c>
      <c r="H69" s="216">
        <v>0.34599999999999997</v>
      </c>
      <c r="I69" s="164">
        <v>5.3999999999999999E-2</v>
      </c>
      <c r="J69" s="190">
        <v>0.4</v>
      </c>
      <c r="K69" s="174">
        <f t="shared" si="6"/>
        <v>20404.435295359108</v>
      </c>
      <c r="L69" s="235">
        <f t="shared" si="8"/>
        <v>3184.5072426283004</v>
      </c>
      <c r="M69" s="238">
        <f t="shared" si="3"/>
        <v>23588.942537987408</v>
      </c>
      <c r="N69" s="208">
        <f t="shared" ref="N69:N77" si="9">SUM(M69,D69)</f>
        <v>23588.942537987408</v>
      </c>
      <c r="O69">
        <f>INDEX('[1]Cluster Inputs- PiN &amp; trageted'!$J:$J, MATCH(B69, '[1]Cluster Inputs- PiN &amp; trageted'!$D:$D, 0))</f>
        <v>14000</v>
      </c>
      <c r="P69">
        <f>INDEX('[1]Cluster Inputs- PiN &amp; trageted'!$T:$T, MATCH(B69, '[1]Cluster Inputs- PiN &amp; trageted'!$D:$D, 0))</f>
        <v>0</v>
      </c>
    </row>
    <row r="70" spans="1:16" x14ac:dyDescent="0.45">
      <c r="A70" s="176"/>
      <c r="B70" s="196" t="s">
        <v>130</v>
      </c>
      <c r="C70" s="177">
        <v>142024.9707551043</v>
      </c>
      <c r="D70" s="177">
        <v>6579</v>
      </c>
      <c r="E70" s="179">
        <f t="shared" si="5"/>
        <v>135445.9707551043</v>
      </c>
      <c r="F70" s="230">
        <v>2.1000000000000001E-2</v>
      </c>
      <c r="G70" s="216">
        <v>0.57999999999999996</v>
      </c>
      <c r="H70" s="216">
        <v>0.34599999999999997</v>
      </c>
      <c r="I70" s="164">
        <v>5.3999999999999999E-2</v>
      </c>
      <c r="J70" s="190">
        <v>0.4</v>
      </c>
      <c r="K70" s="174">
        <f t="shared" si="6"/>
        <v>46864.305881266082</v>
      </c>
      <c r="L70" s="235">
        <f t="shared" si="8"/>
        <v>7314.0824207756323</v>
      </c>
      <c r="M70" s="238">
        <f t="shared" ref="M70:M133" si="10">K70+L70</f>
        <v>54178.388302041712</v>
      </c>
      <c r="N70" s="208">
        <f t="shared" si="9"/>
        <v>60757.388302041712</v>
      </c>
      <c r="O70">
        <f>INDEX('[1]Cluster Inputs- PiN &amp; trageted'!$J:$J, MATCH(B70, '[1]Cluster Inputs- PiN &amp; trageted'!$D:$D, 0))</f>
        <v>36000</v>
      </c>
      <c r="P70">
        <f>INDEX('[1]Cluster Inputs- PiN &amp; trageted'!$T:$T, MATCH(B70, '[1]Cluster Inputs- PiN &amp; trageted'!$D:$D, 0))</f>
        <v>0</v>
      </c>
    </row>
    <row r="71" spans="1:16" x14ac:dyDescent="0.45">
      <c r="A71" s="176"/>
      <c r="B71" s="196" t="s">
        <v>131</v>
      </c>
      <c r="C71" s="177">
        <v>151097.64096202247</v>
      </c>
      <c r="D71" s="177">
        <v>24429</v>
      </c>
      <c r="E71" s="179">
        <f t="shared" si="5"/>
        <v>126668.64096202247</v>
      </c>
      <c r="F71" s="230">
        <v>2.1000000000000001E-2</v>
      </c>
      <c r="G71" s="216">
        <v>0.57999999999999996</v>
      </c>
      <c r="H71" s="216">
        <v>0.34599999999999997</v>
      </c>
      <c r="I71" s="164">
        <v>5.3999999999999999E-2</v>
      </c>
      <c r="J71" s="190">
        <v>0.4</v>
      </c>
      <c r="K71" s="174">
        <f t="shared" si="6"/>
        <v>43827.349772859772</v>
      </c>
      <c r="L71" s="235">
        <f t="shared" si="8"/>
        <v>6840.1066119492134</v>
      </c>
      <c r="M71" s="238">
        <f t="shared" si="10"/>
        <v>50667.456384808989</v>
      </c>
      <c r="N71" s="208">
        <f t="shared" si="9"/>
        <v>75096.456384808989</v>
      </c>
      <c r="O71">
        <f>INDEX('[1]Cluster Inputs- PiN &amp; trageted'!$J:$J, MATCH(B71, '[1]Cluster Inputs- PiN &amp; trageted'!$D:$D, 0))</f>
        <v>50000</v>
      </c>
      <c r="P71">
        <f>INDEX('[1]Cluster Inputs- PiN &amp; trageted'!$T:$T, MATCH(B71, '[1]Cluster Inputs- PiN &amp; trageted'!$D:$D, 0))</f>
        <v>0</v>
      </c>
    </row>
    <row r="72" spans="1:16" x14ac:dyDescent="0.45">
      <c r="A72" s="176"/>
      <c r="B72" s="196" t="s">
        <v>132</v>
      </c>
      <c r="C72" s="177">
        <v>134322.93214950498</v>
      </c>
      <c r="D72" s="177">
        <v>2889</v>
      </c>
      <c r="E72" s="179">
        <f t="shared" si="5"/>
        <v>131433.93214950498</v>
      </c>
      <c r="F72" s="230">
        <v>2.1000000000000001E-2</v>
      </c>
      <c r="G72" s="216">
        <v>0.57999999999999996</v>
      </c>
      <c r="H72" s="216">
        <v>0.34599999999999997</v>
      </c>
      <c r="I72" s="164">
        <v>5.3999999999999999E-2</v>
      </c>
      <c r="J72" s="190">
        <v>0.4</v>
      </c>
      <c r="K72" s="174">
        <f t="shared" si="6"/>
        <v>45476.140523728718</v>
      </c>
      <c r="L72" s="235">
        <f t="shared" si="8"/>
        <v>7097.4323360732687</v>
      </c>
      <c r="M72" s="238">
        <f t="shared" si="10"/>
        <v>52573.572859801985</v>
      </c>
      <c r="N72" s="208">
        <f t="shared" si="9"/>
        <v>55462.572859801985</v>
      </c>
      <c r="O72">
        <f>INDEX('[1]Cluster Inputs- PiN &amp; trageted'!$J:$J, MATCH(B72, '[1]Cluster Inputs- PiN &amp; trageted'!$D:$D, 0))</f>
        <v>37000</v>
      </c>
      <c r="P72">
        <f>INDEX('[1]Cluster Inputs- PiN &amp; trageted'!$T:$T, MATCH(B72, '[1]Cluster Inputs- PiN &amp; trageted'!$D:$D, 0))</f>
        <v>0</v>
      </c>
    </row>
    <row r="73" spans="1:16" x14ac:dyDescent="0.45">
      <c r="A73" s="176"/>
      <c r="B73" s="196" t="s">
        <v>133</v>
      </c>
      <c r="C73" s="177">
        <v>101338.74477697774</v>
      </c>
      <c r="D73" s="177">
        <v>0</v>
      </c>
      <c r="E73" s="179">
        <f t="shared" si="5"/>
        <v>101338.74477697774</v>
      </c>
      <c r="F73" s="230">
        <v>2.1000000000000001E-2</v>
      </c>
      <c r="G73" s="216">
        <v>0.57999999999999996</v>
      </c>
      <c r="H73" s="216">
        <v>0.34599999999999997</v>
      </c>
      <c r="I73" s="164">
        <v>5.3999999999999999E-2</v>
      </c>
      <c r="J73" s="190">
        <v>0.4</v>
      </c>
      <c r="K73" s="174">
        <f t="shared" si="6"/>
        <v>35063.205692834294</v>
      </c>
      <c r="L73" s="235">
        <f t="shared" si="8"/>
        <v>5472.2922179567977</v>
      </c>
      <c r="M73" s="238">
        <f t="shared" si="10"/>
        <v>40535.497910791091</v>
      </c>
      <c r="N73" s="208">
        <f t="shared" si="9"/>
        <v>40535.497910791091</v>
      </c>
      <c r="O73">
        <f>INDEX('[1]Cluster Inputs- PiN &amp; trageted'!$J:$J, MATCH(B73, '[1]Cluster Inputs- PiN &amp; trageted'!$D:$D, 0))</f>
        <v>26000</v>
      </c>
      <c r="P73">
        <f>INDEX('[1]Cluster Inputs- PiN &amp; trageted'!$T:$T, MATCH(B73, '[1]Cluster Inputs- PiN &amp; trageted'!$D:$D, 0))</f>
        <v>0</v>
      </c>
    </row>
    <row r="74" spans="1:16" x14ac:dyDescent="0.45">
      <c r="A74" s="176"/>
      <c r="B74" s="196" t="s">
        <v>134</v>
      </c>
      <c r="C74" s="177">
        <v>115917.75145475383</v>
      </c>
      <c r="D74" s="177">
        <v>19553</v>
      </c>
      <c r="E74" s="179">
        <f t="shared" si="5"/>
        <v>96364.75145475383</v>
      </c>
      <c r="F74" s="230">
        <v>2.1000000000000001E-2</v>
      </c>
      <c r="G74" s="216">
        <v>0.57999999999999996</v>
      </c>
      <c r="H74" s="216">
        <v>0.34599999999999997</v>
      </c>
      <c r="I74" s="164">
        <v>5.3999999999999999E-2</v>
      </c>
      <c r="J74" s="190">
        <v>0.4</v>
      </c>
      <c r="K74" s="174">
        <f t="shared" si="6"/>
        <v>33342.204003344821</v>
      </c>
      <c r="L74" s="235">
        <f t="shared" si="8"/>
        <v>5203.6965785567072</v>
      </c>
      <c r="M74" s="238">
        <f t="shared" si="10"/>
        <v>38545.900581901529</v>
      </c>
      <c r="N74" s="208">
        <f t="shared" si="9"/>
        <v>58098.900581901529</v>
      </c>
      <c r="O74">
        <f>INDEX('[1]Cluster Inputs- PiN &amp; trageted'!$J:$J, MATCH(B74, '[1]Cluster Inputs- PiN &amp; trageted'!$D:$D, 0))</f>
        <v>58098.900581901529</v>
      </c>
      <c r="P74">
        <f>INDEX('[1]Cluster Inputs- PiN &amp; trageted'!$T:$T, MATCH(B74, '[1]Cluster Inputs- PiN &amp; trageted'!$D:$D, 0))</f>
        <v>10000</v>
      </c>
    </row>
    <row r="75" spans="1:16" x14ac:dyDescent="0.45">
      <c r="A75" s="176"/>
      <c r="B75" s="196" t="s">
        <v>135</v>
      </c>
      <c r="C75" s="177">
        <v>153108.03867332271</v>
      </c>
      <c r="D75" s="177">
        <v>112456</v>
      </c>
      <c r="E75" s="179">
        <f t="shared" si="5"/>
        <v>40652.038673322706</v>
      </c>
      <c r="F75" s="230">
        <v>2.1000000000000001E-2</v>
      </c>
      <c r="G75" s="216">
        <v>0.57999999999999996</v>
      </c>
      <c r="H75" s="216">
        <v>0.34599999999999997</v>
      </c>
      <c r="I75" s="164">
        <v>5.3999999999999999E-2</v>
      </c>
      <c r="J75" s="190">
        <v>0.4</v>
      </c>
      <c r="K75" s="174">
        <f t="shared" si="6"/>
        <v>14065.605380969655</v>
      </c>
      <c r="L75" s="235">
        <f t="shared" si="8"/>
        <v>2195.2100883594262</v>
      </c>
      <c r="M75" s="238">
        <f t="shared" si="10"/>
        <v>16260.815469329082</v>
      </c>
      <c r="N75" s="208">
        <f t="shared" si="9"/>
        <v>128716.81546932909</v>
      </c>
      <c r="O75">
        <f>INDEX('[1]Cluster Inputs- PiN &amp; trageted'!$J:$J, MATCH(B75, '[1]Cluster Inputs- PiN &amp; trageted'!$D:$D, 0))</f>
        <v>128716.81546932909</v>
      </c>
      <c r="P75">
        <f>INDEX('[1]Cluster Inputs- PiN &amp; trageted'!$T:$T, MATCH(B75, '[1]Cluster Inputs- PiN &amp; trageted'!$D:$D, 0))</f>
        <v>80000</v>
      </c>
    </row>
    <row r="76" spans="1:16" x14ac:dyDescent="0.45">
      <c r="A76" s="176"/>
      <c r="B76" s="196" t="s">
        <v>136</v>
      </c>
      <c r="C76" s="177">
        <v>138185.33887497411</v>
      </c>
      <c r="D76" s="177">
        <v>0</v>
      </c>
      <c r="E76" s="179">
        <f t="shared" si="5"/>
        <v>138185.33887497411</v>
      </c>
      <c r="F76" s="230">
        <v>2.1000000000000001E-2</v>
      </c>
      <c r="G76" s="216">
        <v>0.57999999999999996</v>
      </c>
      <c r="H76" s="216">
        <v>0.34599999999999997</v>
      </c>
      <c r="I76" s="164">
        <v>5.3999999999999999E-2</v>
      </c>
      <c r="J76" s="190">
        <v>0.4</v>
      </c>
      <c r="K76" s="174">
        <f t="shared" si="6"/>
        <v>47812.127250741039</v>
      </c>
      <c r="L76" s="235">
        <f t="shared" si="8"/>
        <v>7462.0082992486023</v>
      </c>
      <c r="M76" s="238">
        <f t="shared" si="10"/>
        <v>55274.135549989645</v>
      </c>
      <c r="N76" s="208">
        <f t="shared" si="9"/>
        <v>55274.135549989645</v>
      </c>
      <c r="O76">
        <f>INDEX('[1]Cluster Inputs- PiN &amp; trageted'!$J:$J, MATCH(B76, '[1]Cluster Inputs- PiN &amp; trageted'!$D:$D, 0))</f>
        <v>36000</v>
      </c>
      <c r="P76">
        <f>INDEX('[1]Cluster Inputs- PiN &amp; trageted'!$T:$T, MATCH(B76, '[1]Cluster Inputs- PiN &amp; trageted'!$D:$D, 0))</f>
        <v>0</v>
      </c>
    </row>
    <row r="77" spans="1:16" x14ac:dyDescent="0.45">
      <c r="A77" s="165"/>
      <c r="B77" s="209" t="s">
        <v>137</v>
      </c>
      <c r="C77" s="166">
        <v>163917.80844747147</v>
      </c>
      <c r="D77" s="166">
        <v>0</v>
      </c>
      <c r="E77" s="167">
        <f t="shared" si="5"/>
        <v>163917.80844747147</v>
      </c>
      <c r="F77" s="231">
        <v>2.1000000000000001E-2</v>
      </c>
      <c r="G77" s="217">
        <v>0.57999999999999996</v>
      </c>
      <c r="H77" s="217">
        <v>0.34599999999999997</v>
      </c>
      <c r="I77" s="168">
        <v>5.3999999999999999E-2</v>
      </c>
      <c r="J77" s="191">
        <v>0.4</v>
      </c>
      <c r="K77" s="175">
        <f t="shared" si="6"/>
        <v>56715.561722825121</v>
      </c>
      <c r="L77" s="250">
        <f t="shared" si="8"/>
        <v>8851.5616561634597</v>
      </c>
      <c r="M77" s="239">
        <f t="shared" si="10"/>
        <v>65567.123378988588</v>
      </c>
      <c r="N77" s="210">
        <f t="shared" si="9"/>
        <v>65567.123378988588</v>
      </c>
      <c r="O77">
        <f>INDEX('[1]Cluster Inputs- PiN &amp; trageted'!$J:$J, MATCH(B77, '[1]Cluster Inputs- PiN &amp; trageted'!$D:$D, 0))</f>
        <v>44000</v>
      </c>
      <c r="P77">
        <f>INDEX('[1]Cluster Inputs- PiN &amp; trageted'!$T:$T, MATCH(B77, '[1]Cluster Inputs- PiN &amp; trageted'!$D:$D, 0))</f>
        <v>0</v>
      </c>
    </row>
    <row r="78" spans="1:16" x14ac:dyDescent="0.45">
      <c r="A78" s="243" t="s">
        <v>41</v>
      </c>
      <c r="B78" s="244" t="s">
        <v>69</v>
      </c>
      <c r="C78" s="223">
        <v>8566000</v>
      </c>
      <c r="D78" s="194">
        <v>0</v>
      </c>
      <c r="E78" s="223">
        <v>8566000</v>
      </c>
      <c r="F78" s="229">
        <v>0.151</v>
      </c>
      <c r="G78" s="224">
        <v>0.624</v>
      </c>
      <c r="H78" s="224">
        <v>0.216</v>
      </c>
      <c r="I78" s="172">
        <v>8.0000000000000002E-3</v>
      </c>
      <c r="J78" s="192">
        <v>0.224</v>
      </c>
      <c r="K78" s="290">
        <v>1850256</v>
      </c>
      <c r="L78" s="291">
        <v>68528</v>
      </c>
      <c r="M78" s="237">
        <v>1918784</v>
      </c>
      <c r="N78" s="254">
        <f t="shared" si="4"/>
        <v>1918784</v>
      </c>
      <c r="O78" t="e">
        <f>INDEX('[1]Cluster Inputs- PiN &amp; trageted'!$J:$J, MATCH(B78, '[1]Cluster Inputs- PiN &amp; trageted'!$D:$D, 0))</f>
        <v>#N/A</v>
      </c>
      <c r="P78" t="e">
        <f>INDEX('[1]Cluster Inputs- PiN &amp; trageted'!$T:$T, MATCH(B78, '[1]Cluster Inputs- PiN &amp; trageted'!$D:$D, 0))</f>
        <v>#N/A</v>
      </c>
    </row>
    <row r="79" spans="1:16" x14ac:dyDescent="0.45">
      <c r="A79" s="181"/>
      <c r="B79" s="196" t="s">
        <v>138</v>
      </c>
      <c r="C79" s="177">
        <v>64567.039378279907</v>
      </c>
      <c r="D79" s="178">
        <v>0</v>
      </c>
      <c r="E79" s="179">
        <f t="shared" si="5"/>
        <v>64567.039378279907</v>
      </c>
      <c r="F79" s="230">
        <v>0.151</v>
      </c>
      <c r="G79" s="216">
        <v>0.624</v>
      </c>
      <c r="H79" s="216">
        <v>0.216</v>
      </c>
      <c r="I79" s="164">
        <v>8.0000000000000002E-3</v>
      </c>
      <c r="J79" s="190">
        <v>0.224</v>
      </c>
      <c r="K79" s="174">
        <f t="shared" si="6"/>
        <v>13946.48050570846</v>
      </c>
      <c r="L79" s="235">
        <f t="shared" si="8"/>
        <v>516.53631502623932</v>
      </c>
      <c r="M79" s="238">
        <f t="shared" si="10"/>
        <v>14463.0168207347</v>
      </c>
      <c r="N79" s="251">
        <f t="shared" si="4"/>
        <v>14463.0168207347</v>
      </c>
      <c r="O79">
        <f>INDEX('[1]Cluster Inputs- PiN &amp; trageted'!$J:$J, MATCH(B79, '[1]Cluster Inputs- PiN &amp; trageted'!$D:$D, 0))</f>
        <v>18078.771025918373</v>
      </c>
      <c r="P79">
        <f>INDEX('[1]Cluster Inputs- PiN &amp; trageted'!$T:$T, MATCH(B79, '[1]Cluster Inputs- PiN &amp; trageted'!$D:$D, 0))</f>
        <v>18079</v>
      </c>
    </row>
    <row r="80" spans="1:16" x14ac:dyDescent="0.45">
      <c r="A80" s="181"/>
      <c r="B80" s="196" t="s">
        <v>139</v>
      </c>
      <c r="C80" s="177">
        <v>112571.62418693941</v>
      </c>
      <c r="D80" s="178">
        <v>0</v>
      </c>
      <c r="E80" s="179">
        <f t="shared" si="5"/>
        <v>112571.62418693941</v>
      </c>
      <c r="F80" s="230">
        <v>0.151</v>
      </c>
      <c r="G80" s="216">
        <v>0.624</v>
      </c>
      <c r="H80" s="216">
        <v>0.216</v>
      </c>
      <c r="I80" s="164">
        <v>8.0000000000000002E-3</v>
      </c>
      <c r="J80" s="190">
        <v>0.224</v>
      </c>
      <c r="K80" s="174">
        <f t="shared" si="6"/>
        <v>24315.470824378914</v>
      </c>
      <c r="L80" s="235">
        <f t="shared" si="8"/>
        <v>900.57299349551533</v>
      </c>
      <c r="M80" s="238">
        <f t="shared" si="10"/>
        <v>25216.04381787443</v>
      </c>
      <c r="N80" s="251">
        <f t="shared" si="4"/>
        <v>25216.04381787443</v>
      </c>
      <c r="O80">
        <f>INDEX('[1]Cluster Inputs- PiN &amp; trageted'!$J:$J, MATCH(B80, '[1]Cluster Inputs- PiN &amp; trageted'!$D:$D, 0))</f>
        <v>31520.054772343035</v>
      </c>
      <c r="P80">
        <f>INDEX('[1]Cluster Inputs- PiN &amp; trageted'!$T:$T, MATCH(B80, '[1]Cluster Inputs- PiN &amp; trageted'!$D:$D, 0))</f>
        <v>31520</v>
      </c>
    </row>
    <row r="81" spans="1:16" x14ac:dyDescent="0.45">
      <c r="A81" s="181"/>
      <c r="B81" s="196" t="s">
        <v>140</v>
      </c>
      <c r="C81" s="177">
        <v>47707.829193478705</v>
      </c>
      <c r="D81" s="178">
        <v>0</v>
      </c>
      <c r="E81" s="179">
        <f t="shared" si="5"/>
        <v>47707.829193478705</v>
      </c>
      <c r="F81" s="230">
        <v>0.151</v>
      </c>
      <c r="G81" s="216">
        <v>0.624</v>
      </c>
      <c r="H81" s="216">
        <v>0.216</v>
      </c>
      <c r="I81" s="164">
        <v>8.0000000000000002E-3</v>
      </c>
      <c r="J81" s="190">
        <v>0.224</v>
      </c>
      <c r="K81" s="174">
        <f t="shared" si="6"/>
        <v>10304.891105791399</v>
      </c>
      <c r="L81" s="235">
        <f t="shared" si="8"/>
        <v>381.66263354782967</v>
      </c>
      <c r="M81" s="238">
        <f t="shared" si="10"/>
        <v>10686.55373933923</v>
      </c>
      <c r="N81" s="251">
        <f t="shared" si="4"/>
        <v>10686.55373933923</v>
      </c>
      <c r="O81">
        <f>INDEX('[1]Cluster Inputs- PiN &amp; trageted'!$J:$J, MATCH(B81, '[1]Cluster Inputs- PiN &amp; trageted'!$D:$D, 0))</f>
        <v>13358.192174174037</v>
      </c>
      <c r="P81">
        <f>INDEX('[1]Cluster Inputs- PiN &amp; trageted'!$T:$T, MATCH(B81, '[1]Cluster Inputs- PiN &amp; trageted'!$D:$D, 0))</f>
        <v>13358</v>
      </c>
    </row>
    <row r="82" spans="1:16" x14ac:dyDescent="0.45">
      <c r="A82" s="181"/>
      <c r="B82" s="196" t="s">
        <v>141</v>
      </c>
      <c r="C82" s="177">
        <v>2257.670170395138</v>
      </c>
      <c r="D82" s="178">
        <v>0</v>
      </c>
      <c r="E82" s="179">
        <f t="shared" si="5"/>
        <v>2257.670170395138</v>
      </c>
      <c r="F82" s="230">
        <v>0.151</v>
      </c>
      <c r="G82" s="216">
        <v>0.624</v>
      </c>
      <c r="H82" s="216">
        <v>0.216</v>
      </c>
      <c r="I82" s="164">
        <v>8.0000000000000002E-3</v>
      </c>
      <c r="J82" s="190">
        <v>0.224</v>
      </c>
      <c r="K82" s="174">
        <f t="shared" si="6"/>
        <v>487.6567568053498</v>
      </c>
      <c r="L82" s="235">
        <f t="shared" si="8"/>
        <v>18.061361363161105</v>
      </c>
      <c r="M82" s="238">
        <f t="shared" si="10"/>
        <v>505.7181181685109</v>
      </c>
      <c r="N82" s="251">
        <f t="shared" si="4"/>
        <v>505.7181181685109</v>
      </c>
      <c r="O82">
        <f>INDEX('[1]Cluster Inputs- PiN &amp; trageted'!$J:$J, MATCH(B82, '[1]Cluster Inputs- PiN &amp; trageted'!$D:$D, 0))</f>
        <v>632.14764771063858</v>
      </c>
      <c r="P82">
        <f>INDEX('[1]Cluster Inputs- PiN &amp; trageted'!$T:$T, MATCH(B82, '[1]Cluster Inputs- PiN &amp; trageted'!$D:$D, 0))</f>
        <v>632</v>
      </c>
    </row>
    <row r="83" spans="1:16" x14ac:dyDescent="0.45">
      <c r="A83" s="181"/>
      <c r="B83" s="196" t="s">
        <v>142</v>
      </c>
      <c r="C83" s="177">
        <v>29189.115058685999</v>
      </c>
      <c r="D83" s="178">
        <v>0</v>
      </c>
      <c r="E83" s="179">
        <f t="shared" si="5"/>
        <v>29189.115058685999</v>
      </c>
      <c r="F83" s="230">
        <v>0.151</v>
      </c>
      <c r="G83" s="216">
        <v>0.624</v>
      </c>
      <c r="H83" s="216">
        <v>0.216</v>
      </c>
      <c r="I83" s="164">
        <v>8.0000000000000002E-3</v>
      </c>
      <c r="J83" s="190">
        <v>0.224</v>
      </c>
      <c r="K83" s="174">
        <f t="shared" si="6"/>
        <v>6304.8488526761757</v>
      </c>
      <c r="L83" s="235">
        <f t="shared" si="8"/>
        <v>233.51292046948799</v>
      </c>
      <c r="M83" s="238">
        <f t="shared" si="10"/>
        <v>6538.3617731456634</v>
      </c>
      <c r="N83" s="251">
        <f t="shared" si="4"/>
        <v>6538.3617731456634</v>
      </c>
      <c r="O83">
        <f>INDEX('[1]Cluster Inputs- PiN &amp; trageted'!$J:$J, MATCH(B83, '[1]Cluster Inputs- PiN &amp; trageted'!$D:$D, 0))</f>
        <v>8172.9522164320788</v>
      </c>
      <c r="P83">
        <f>INDEX('[1]Cluster Inputs- PiN &amp; trageted'!$T:$T, MATCH(B83, '[1]Cluster Inputs- PiN &amp; trageted'!$D:$D, 0))</f>
        <v>8173</v>
      </c>
    </row>
    <row r="84" spans="1:16" x14ac:dyDescent="0.45">
      <c r="A84" s="181"/>
      <c r="B84" s="196" t="s">
        <v>143</v>
      </c>
      <c r="C84" s="177">
        <v>192749.17267124011</v>
      </c>
      <c r="D84" s="178">
        <v>0</v>
      </c>
      <c r="E84" s="179">
        <f t="shared" si="5"/>
        <v>192749.17267124011</v>
      </c>
      <c r="F84" s="230">
        <v>0.151</v>
      </c>
      <c r="G84" s="216">
        <v>0.624</v>
      </c>
      <c r="H84" s="216">
        <v>0.216</v>
      </c>
      <c r="I84" s="164">
        <v>8.0000000000000002E-3</v>
      </c>
      <c r="J84" s="190">
        <v>0.224</v>
      </c>
      <c r="K84" s="174">
        <f t="shared" si="6"/>
        <v>41633.821296987866</v>
      </c>
      <c r="L84" s="235">
        <f t="shared" si="8"/>
        <v>1541.9933813699211</v>
      </c>
      <c r="M84" s="238">
        <f t="shared" si="10"/>
        <v>43175.81467835779</v>
      </c>
      <c r="N84" s="251">
        <f t="shared" si="4"/>
        <v>43175.81467835779</v>
      </c>
      <c r="O84">
        <f>INDEX('[1]Cluster Inputs- PiN &amp; trageted'!$J:$J, MATCH(B84, '[1]Cluster Inputs- PiN &amp; trageted'!$D:$D, 0))</f>
        <v>53969.76834794724</v>
      </c>
      <c r="P84">
        <f>INDEX('[1]Cluster Inputs- PiN &amp; trageted'!$T:$T, MATCH(B84, '[1]Cluster Inputs- PiN &amp; trageted'!$D:$D, 0))</f>
        <v>53970</v>
      </c>
    </row>
    <row r="85" spans="1:16" x14ac:dyDescent="0.45">
      <c r="A85" s="181"/>
      <c r="B85" s="196" t="s">
        <v>144</v>
      </c>
      <c r="C85" s="177">
        <v>237343.97727409672</v>
      </c>
      <c r="D85" s="178">
        <v>0</v>
      </c>
      <c r="E85" s="179">
        <f t="shared" si="5"/>
        <v>237343.97727409672</v>
      </c>
      <c r="F85" s="230">
        <v>0.151</v>
      </c>
      <c r="G85" s="216">
        <v>0.624</v>
      </c>
      <c r="H85" s="216">
        <v>0.216</v>
      </c>
      <c r="I85" s="164">
        <v>8.0000000000000002E-3</v>
      </c>
      <c r="J85" s="190">
        <v>0.224</v>
      </c>
      <c r="K85" s="174">
        <f t="shared" si="6"/>
        <v>51266.299091204892</v>
      </c>
      <c r="L85" s="235">
        <f t="shared" si="8"/>
        <v>1898.7518181927737</v>
      </c>
      <c r="M85" s="238">
        <f t="shared" si="10"/>
        <v>53165.050909397665</v>
      </c>
      <c r="N85" s="251">
        <f t="shared" si="4"/>
        <v>53165.050909397665</v>
      </c>
      <c r="O85">
        <f>INDEX('[1]Cluster Inputs- PiN &amp; trageted'!$J:$J, MATCH(B85, '[1]Cluster Inputs- PiN &amp; trageted'!$D:$D, 0))</f>
        <v>66456.313636747087</v>
      </c>
      <c r="P85">
        <f>INDEX('[1]Cluster Inputs- PiN &amp; trageted'!$T:$T, MATCH(B85, '[1]Cluster Inputs- PiN &amp; trageted'!$D:$D, 0))</f>
        <v>66456</v>
      </c>
    </row>
    <row r="86" spans="1:16" x14ac:dyDescent="0.45">
      <c r="A86" s="181"/>
      <c r="B86" s="196" t="s">
        <v>145</v>
      </c>
      <c r="C86" s="177">
        <v>194867.19314037371</v>
      </c>
      <c r="D86" s="178">
        <v>0</v>
      </c>
      <c r="E86" s="179">
        <f t="shared" si="5"/>
        <v>194867.19314037371</v>
      </c>
      <c r="F86" s="230">
        <v>0.151</v>
      </c>
      <c r="G86" s="216">
        <v>0.624</v>
      </c>
      <c r="H86" s="216">
        <v>0.216</v>
      </c>
      <c r="I86" s="164">
        <v>8.0000000000000002E-3</v>
      </c>
      <c r="J86" s="190">
        <v>0.224</v>
      </c>
      <c r="K86" s="174">
        <f t="shared" si="6"/>
        <v>42091.313718320722</v>
      </c>
      <c r="L86" s="235">
        <f t="shared" si="8"/>
        <v>1558.9375451229898</v>
      </c>
      <c r="M86" s="238">
        <f t="shared" si="10"/>
        <v>43650.251263443715</v>
      </c>
      <c r="N86" s="251">
        <f t="shared" si="4"/>
        <v>43650.251263443715</v>
      </c>
      <c r="O86">
        <f>INDEX('[1]Cluster Inputs- PiN &amp; trageted'!$J:$J, MATCH(B86, '[1]Cluster Inputs- PiN &amp; trageted'!$D:$D, 0))</f>
        <v>54562.814079304648</v>
      </c>
      <c r="P86">
        <f>INDEX('[1]Cluster Inputs- PiN &amp; trageted'!$T:$T, MATCH(B86, '[1]Cluster Inputs- PiN &amp; trageted'!$D:$D, 0))</f>
        <v>54563</v>
      </c>
    </row>
    <row r="87" spans="1:16" x14ac:dyDescent="0.45">
      <c r="A87" s="181"/>
      <c r="B87" s="196" t="s">
        <v>146</v>
      </c>
      <c r="C87" s="177">
        <v>432502.10729209863</v>
      </c>
      <c r="D87" s="178">
        <v>0</v>
      </c>
      <c r="E87" s="179">
        <f t="shared" si="5"/>
        <v>432502.10729209863</v>
      </c>
      <c r="F87" s="230">
        <v>0.151</v>
      </c>
      <c r="G87" s="216">
        <v>0.624</v>
      </c>
      <c r="H87" s="216">
        <v>0.216</v>
      </c>
      <c r="I87" s="164">
        <v>8.0000000000000002E-3</v>
      </c>
      <c r="J87" s="190">
        <v>0.224</v>
      </c>
      <c r="K87" s="174">
        <f t="shared" si="6"/>
        <v>93420.455175093302</v>
      </c>
      <c r="L87" s="235">
        <f t="shared" si="8"/>
        <v>3460.016858336789</v>
      </c>
      <c r="M87" s="238">
        <f t="shared" si="10"/>
        <v>96880.472033430095</v>
      </c>
      <c r="N87" s="251">
        <f t="shared" si="4"/>
        <v>96880.472033430095</v>
      </c>
      <c r="O87">
        <f>INDEX('[1]Cluster Inputs- PiN &amp; trageted'!$J:$J, MATCH(B87, '[1]Cluster Inputs- PiN &amp; trageted'!$D:$D, 0))</f>
        <v>121100.59004178763</v>
      </c>
      <c r="P87">
        <f>INDEX('[1]Cluster Inputs- PiN &amp; trageted'!$T:$T, MATCH(B87, '[1]Cluster Inputs- PiN &amp; trageted'!$D:$D, 0))</f>
        <v>121101</v>
      </c>
    </row>
    <row r="88" spans="1:16" x14ac:dyDescent="0.45">
      <c r="A88" s="181"/>
      <c r="B88" s="196" t="s">
        <v>147</v>
      </c>
      <c r="C88" s="177">
        <v>201161.9034247383</v>
      </c>
      <c r="D88" s="178">
        <v>0</v>
      </c>
      <c r="E88" s="179">
        <f t="shared" ref="E88:E151" si="11">C88-D88</f>
        <v>201161.9034247383</v>
      </c>
      <c r="F88" s="230">
        <v>0.151</v>
      </c>
      <c r="G88" s="216">
        <v>0.624</v>
      </c>
      <c r="H88" s="216">
        <v>0.216</v>
      </c>
      <c r="I88" s="164">
        <v>8.0000000000000002E-3</v>
      </c>
      <c r="J88" s="190">
        <v>0.224</v>
      </c>
      <c r="K88" s="174">
        <f t="shared" si="6"/>
        <v>43450.971139743473</v>
      </c>
      <c r="L88" s="235">
        <f t="shared" si="8"/>
        <v>1609.2952273979065</v>
      </c>
      <c r="M88" s="238">
        <f t="shared" si="10"/>
        <v>45060.266367141383</v>
      </c>
      <c r="N88" s="251">
        <f t="shared" si="4"/>
        <v>45060.266367141383</v>
      </c>
      <c r="O88">
        <f>INDEX('[1]Cluster Inputs- PiN &amp; trageted'!$J:$J, MATCH(B88, '[1]Cluster Inputs- PiN &amp; trageted'!$D:$D, 0))</f>
        <v>56325.33295892673</v>
      </c>
      <c r="P88">
        <f>INDEX('[1]Cluster Inputs- PiN &amp; trageted'!$T:$T, MATCH(B88, '[1]Cluster Inputs- PiN &amp; trageted'!$D:$D, 0))</f>
        <v>56325</v>
      </c>
    </row>
    <row r="89" spans="1:16" x14ac:dyDescent="0.45">
      <c r="A89" s="181"/>
      <c r="B89" s="196" t="s">
        <v>148</v>
      </c>
      <c r="C89" s="177">
        <v>87659.281229388551</v>
      </c>
      <c r="D89" s="178">
        <v>0</v>
      </c>
      <c r="E89" s="179">
        <f t="shared" si="11"/>
        <v>87659.281229388551</v>
      </c>
      <c r="F89" s="230">
        <v>0.151</v>
      </c>
      <c r="G89" s="216">
        <v>0.624</v>
      </c>
      <c r="H89" s="216">
        <v>0.216</v>
      </c>
      <c r="I89" s="164">
        <v>8.0000000000000002E-3</v>
      </c>
      <c r="J89" s="190">
        <v>0.224</v>
      </c>
      <c r="K89" s="174">
        <f t="shared" ref="K89:K123" si="12">E89*H89</f>
        <v>18934.404745547927</v>
      </c>
      <c r="L89" s="235">
        <f t="shared" si="8"/>
        <v>701.27424983510844</v>
      </c>
      <c r="M89" s="238">
        <f t="shared" si="10"/>
        <v>19635.678995383034</v>
      </c>
      <c r="N89" s="251">
        <f t="shared" si="4"/>
        <v>19635.678995383034</v>
      </c>
      <c r="O89">
        <f>INDEX('[1]Cluster Inputs- PiN &amp; trageted'!$J:$J, MATCH(B89, '[1]Cluster Inputs- PiN &amp; trageted'!$D:$D, 0))</f>
        <v>24544.598744228791</v>
      </c>
      <c r="P89">
        <f>INDEX('[1]Cluster Inputs- PiN &amp; trageted'!$T:$T, MATCH(B89, '[1]Cluster Inputs- PiN &amp; trageted'!$D:$D, 0))</f>
        <v>24545</v>
      </c>
    </row>
    <row r="90" spans="1:16" x14ac:dyDescent="0.45">
      <c r="A90" s="181"/>
      <c r="B90" s="196" t="s">
        <v>149</v>
      </c>
      <c r="C90" s="177">
        <v>186556.8721678007</v>
      </c>
      <c r="D90" s="178">
        <v>0</v>
      </c>
      <c r="E90" s="179">
        <f t="shared" si="11"/>
        <v>186556.8721678007</v>
      </c>
      <c r="F90" s="230">
        <v>0.151</v>
      </c>
      <c r="G90" s="216">
        <v>0.624</v>
      </c>
      <c r="H90" s="216">
        <v>0.216</v>
      </c>
      <c r="I90" s="164">
        <v>8.0000000000000002E-3</v>
      </c>
      <c r="J90" s="190">
        <v>0.224</v>
      </c>
      <c r="K90" s="174">
        <f t="shared" si="12"/>
        <v>40296.284388244952</v>
      </c>
      <c r="L90" s="235">
        <f t="shared" si="8"/>
        <v>1492.4549773424055</v>
      </c>
      <c r="M90" s="238">
        <f t="shared" si="10"/>
        <v>41788.73936558736</v>
      </c>
      <c r="N90" s="251">
        <f t="shared" si="4"/>
        <v>41788.73936558736</v>
      </c>
      <c r="O90">
        <f>INDEX('[1]Cluster Inputs- PiN &amp; trageted'!$J:$J, MATCH(B90, '[1]Cluster Inputs- PiN &amp; trageted'!$D:$D, 0))</f>
        <v>52235.9242069842</v>
      </c>
      <c r="P90">
        <f>INDEX('[1]Cluster Inputs- PiN &amp; trageted'!$T:$T, MATCH(B90, '[1]Cluster Inputs- PiN &amp; trageted'!$D:$D, 0))</f>
        <v>52236</v>
      </c>
    </row>
    <row r="91" spans="1:16" x14ac:dyDescent="0.45">
      <c r="A91" s="181"/>
      <c r="B91" s="196" t="s">
        <v>150</v>
      </c>
      <c r="C91" s="177">
        <v>800503.50881401671</v>
      </c>
      <c r="D91" s="178">
        <v>0</v>
      </c>
      <c r="E91" s="179">
        <f t="shared" si="11"/>
        <v>800503.50881401671</v>
      </c>
      <c r="F91" s="230">
        <v>0.151</v>
      </c>
      <c r="G91" s="216">
        <v>0.624</v>
      </c>
      <c r="H91" s="216">
        <v>0.216</v>
      </c>
      <c r="I91" s="164">
        <v>8.0000000000000002E-3</v>
      </c>
      <c r="J91" s="190">
        <v>0.224</v>
      </c>
      <c r="K91" s="174">
        <f t="shared" si="12"/>
        <v>172908.75790382762</v>
      </c>
      <c r="L91" s="235">
        <f t="shared" si="8"/>
        <v>6404.028070512134</v>
      </c>
      <c r="M91" s="238">
        <f t="shared" si="10"/>
        <v>179312.78597433976</v>
      </c>
      <c r="N91" s="251">
        <f t="shared" si="4"/>
        <v>179312.78597433976</v>
      </c>
      <c r="O91">
        <f>INDEX('[1]Cluster Inputs- PiN &amp; trageted'!$J:$J, MATCH(B91, '[1]Cluster Inputs- PiN &amp; trageted'!$D:$D, 0))</f>
        <v>227976</v>
      </c>
      <c r="P91">
        <f>INDEX('[1]Cluster Inputs- PiN &amp; trageted'!$T:$T, MATCH(B91, '[1]Cluster Inputs- PiN &amp; trageted'!$D:$D, 0))</f>
        <v>227976</v>
      </c>
    </row>
    <row r="92" spans="1:16" x14ac:dyDescent="0.45">
      <c r="A92" s="181"/>
      <c r="B92" s="196" t="s">
        <v>151</v>
      </c>
      <c r="C92" s="177">
        <v>315074.16474378871</v>
      </c>
      <c r="D92" s="178">
        <v>0</v>
      </c>
      <c r="E92" s="179">
        <f t="shared" si="11"/>
        <v>315074.16474378871</v>
      </c>
      <c r="F92" s="230">
        <v>0.151</v>
      </c>
      <c r="G92" s="216">
        <v>0.624</v>
      </c>
      <c r="H92" s="216">
        <v>0.216</v>
      </c>
      <c r="I92" s="164">
        <v>8.0000000000000002E-3</v>
      </c>
      <c r="J92" s="190">
        <v>0.224</v>
      </c>
      <c r="K92" s="174">
        <f t="shared" si="12"/>
        <v>68056.019584658367</v>
      </c>
      <c r="L92" s="235">
        <f t="shared" si="8"/>
        <v>2520.5933179503099</v>
      </c>
      <c r="M92" s="238">
        <f t="shared" si="10"/>
        <v>70576.612902608671</v>
      </c>
      <c r="N92" s="251">
        <f t="shared" si="4"/>
        <v>70576.612902608671</v>
      </c>
      <c r="O92">
        <f>INDEX('[1]Cluster Inputs- PiN &amp; trageted'!$J:$J, MATCH(B92, '[1]Cluster Inputs- PiN &amp; trageted'!$D:$D, 0))</f>
        <v>88220.766128260846</v>
      </c>
      <c r="P92">
        <f>INDEX('[1]Cluster Inputs- PiN &amp; trageted'!$T:$T, MATCH(B92, '[1]Cluster Inputs- PiN &amp; trageted'!$D:$D, 0))</f>
        <v>88221</v>
      </c>
    </row>
    <row r="93" spans="1:16" x14ac:dyDescent="0.45">
      <c r="A93" s="181"/>
      <c r="B93" s="196" t="s">
        <v>152</v>
      </c>
      <c r="C93" s="177">
        <v>284660.78730404301</v>
      </c>
      <c r="D93" s="178">
        <v>0</v>
      </c>
      <c r="E93" s="179">
        <f t="shared" si="11"/>
        <v>284660.78730404301</v>
      </c>
      <c r="F93" s="230">
        <v>0.151</v>
      </c>
      <c r="G93" s="216">
        <v>0.624</v>
      </c>
      <c r="H93" s="216">
        <v>0.216</v>
      </c>
      <c r="I93" s="164">
        <v>8.0000000000000002E-3</v>
      </c>
      <c r="J93" s="190">
        <v>0.224</v>
      </c>
      <c r="K93" s="174">
        <f t="shared" si="12"/>
        <v>61486.730057673289</v>
      </c>
      <c r="L93" s="235">
        <f t="shared" si="8"/>
        <v>2277.2862984323442</v>
      </c>
      <c r="M93" s="238">
        <f t="shared" si="10"/>
        <v>63764.016356105632</v>
      </c>
      <c r="N93" s="251">
        <f t="shared" si="4"/>
        <v>63764.016356105632</v>
      </c>
      <c r="O93">
        <f>INDEX('[1]Cluster Inputs- PiN &amp; trageted'!$J:$J, MATCH(B93, '[1]Cluster Inputs- PiN &amp; trageted'!$D:$D, 0))</f>
        <v>79705.020445132046</v>
      </c>
      <c r="P93">
        <f>INDEX('[1]Cluster Inputs- PiN &amp; trageted'!$T:$T, MATCH(B93, '[1]Cluster Inputs- PiN &amp; trageted'!$D:$D, 0))</f>
        <v>79705</v>
      </c>
    </row>
    <row r="94" spans="1:16" x14ac:dyDescent="0.45">
      <c r="A94" s="181"/>
      <c r="B94" s="196" t="s">
        <v>153</v>
      </c>
      <c r="C94" s="177">
        <v>169665.07705270514</v>
      </c>
      <c r="D94" s="178">
        <v>0</v>
      </c>
      <c r="E94" s="179">
        <f t="shared" si="11"/>
        <v>169665.07705270514</v>
      </c>
      <c r="F94" s="230">
        <v>0.151</v>
      </c>
      <c r="G94" s="216">
        <v>0.624</v>
      </c>
      <c r="H94" s="216">
        <v>0.216</v>
      </c>
      <c r="I94" s="164">
        <v>8.0000000000000002E-3</v>
      </c>
      <c r="J94" s="190">
        <v>0.224</v>
      </c>
      <c r="K94" s="174">
        <f t="shared" si="12"/>
        <v>36647.656643384311</v>
      </c>
      <c r="L94" s="235">
        <f t="shared" si="8"/>
        <v>1357.320616421641</v>
      </c>
      <c r="M94" s="238">
        <f t="shared" si="10"/>
        <v>38004.97725980595</v>
      </c>
      <c r="N94" s="251">
        <f t="shared" si="4"/>
        <v>38004.97725980595</v>
      </c>
      <c r="O94">
        <f>INDEX('[1]Cluster Inputs- PiN &amp; trageted'!$J:$J, MATCH(B94, '[1]Cluster Inputs- PiN &amp; trageted'!$D:$D, 0))</f>
        <v>27945.226844743411</v>
      </c>
      <c r="P94">
        <f>INDEX('[1]Cluster Inputs- PiN &amp; trageted'!$T:$T, MATCH(B94, '[1]Cluster Inputs- PiN &amp; trageted'!$D:$D, 0))</f>
        <v>2795</v>
      </c>
    </row>
    <row r="95" spans="1:16" x14ac:dyDescent="0.45">
      <c r="A95" s="181"/>
      <c r="B95" s="196" t="s">
        <v>154</v>
      </c>
      <c r="C95" s="177">
        <v>355272.33125192724</v>
      </c>
      <c r="D95" s="178">
        <v>0</v>
      </c>
      <c r="E95" s="179">
        <f t="shared" si="11"/>
        <v>355272.33125192724</v>
      </c>
      <c r="F95" s="230">
        <v>0.151</v>
      </c>
      <c r="G95" s="216">
        <v>0.624</v>
      </c>
      <c r="H95" s="216">
        <v>0.216</v>
      </c>
      <c r="I95" s="164">
        <v>8.0000000000000002E-3</v>
      </c>
      <c r="J95" s="190">
        <v>0.224</v>
      </c>
      <c r="K95" s="174">
        <f t="shared" si="12"/>
        <v>76738.823550416288</v>
      </c>
      <c r="L95" s="235">
        <f t="shared" si="8"/>
        <v>2842.178650015418</v>
      </c>
      <c r="M95" s="238">
        <f t="shared" si="10"/>
        <v>79581.0022004317</v>
      </c>
      <c r="N95" s="251">
        <f t="shared" si="4"/>
        <v>79581.0022004317</v>
      </c>
      <c r="O95">
        <f>INDEX('[1]Cluster Inputs- PiN &amp; trageted'!$J:$J, MATCH(B95, '[1]Cluster Inputs- PiN &amp; trageted'!$D:$D, 0))</f>
        <v>99476.252750539628</v>
      </c>
      <c r="P95">
        <f>INDEX('[1]Cluster Inputs- PiN &amp; trageted'!$T:$T, MATCH(B95, '[1]Cluster Inputs- PiN &amp; trageted'!$D:$D, 0))</f>
        <v>99476</v>
      </c>
    </row>
    <row r="96" spans="1:16" x14ac:dyDescent="0.45">
      <c r="A96" s="181"/>
      <c r="B96" s="196" t="s">
        <v>155</v>
      </c>
      <c r="C96" s="177">
        <v>98416.963216570293</v>
      </c>
      <c r="D96" s="178">
        <v>0</v>
      </c>
      <c r="E96" s="179">
        <f t="shared" si="11"/>
        <v>98416.963216570293</v>
      </c>
      <c r="F96" s="230">
        <v>0.151</v>
      </c>
      <c r="G96" s="216">
        <v>0.624</v>
      </c>
      <c r="H96" s="216">
        <v>0.216</v>
      </c>
      <c r="I96" s="164">
        <v>8.0000000000000002E-3</v>
      </c>
      <c r="J96" s="190">
        <v>0.224</v>
      </c>
      <c r="K96" s="174">
        <f t="shared" si="12"/>
        <v>21258.064054779185</v>
      </c>
      <c r="L96" s="235">
        <f t="shared" ref="L96:L160" si="13">I96*E96</f>
        <v>787.33570573256236</v>
      </c>
      <c r="M96" s="238">
        <f t="shared" si="10"/>
        <v>22045.399760511747</v>
      </c>
      <c r="N96" s="251">
        <f t="shared" si="4"/>
        <v>22045.399760511747</v>
      </c>
      <c r="O96">
        <f>INDEX('[1]Cluster Inputs- PiN &amp; trageted'!$J:$J, MATCH(B96, '[1]Cluster Inputs- PiN &amp; trageted'!$D:$D, 0))</f>
        <v>27556.749700639684</v>
      </c>
      <c r="P96">
        <f>INDEX('[1]Cluster Inputs- PiN &amp; trageted'!$T:$T, MATCH(B96, '[1]Cluster Inputs- PiN &amp; trageted'!$D:$D, 0))</f>
        <v>27557</v>
      </c>
    </row>
    <row r="97" spans="1:16" x14ac:dyDescent="0.45">
      <c r="A97" s="181"/>
      <c r="B97" s="196" t="s">
        <v>156</v>
      </c>
      <c r="C97" s="177">
        <v>138544.14112656761</v>
      </c>
      <c r="D97" s="178">
        <v>0</v>
      </c>
      <c r="E97" s="179">
        <f t="shared" si="11"/>
        <v>138544.14112656761</v>
      </c>
      <c r="F97" s="230">
        <v>0.151</v>
      </c>
      <c r="G97" s="216">
        <v>0.624</v>
      </c>
      <c r="H97" s="216">
        <v>0.216</v>
      </c>
      <c r="I97" s="164">
        <v>8.0000000000000002E-3</v>
      </c>
      <c r="J97" s="190">
        <v>0.224</v>
      </c>
      <c r="K97" s="174">
        <f t="shared" si="12"/>
        <v>29925.534483338604</v>
      </c>
      <c r="L97" s="235">
        <f t="shared" si="13"/>
        <v>1108.3531290125409</v>
      </c>
      <c r="M97" s="238">
        <f t="shared" si="10"/>
        <v>31033.887612351144</v>
      </c>
      <c r="N97" s="251">
        <f t="shared" si="4"/>
        <v>31033.887612351144</v>
      </c>
      <c r="O97">
        <f>INDEX('[1]Cluster Inputs- PiN &amp; trageted'!$J:$J, MATCH(B97, '[1]Cluster Inputs- PiN &amp; trageted'!$D:$D, 0))</f>
        <v>38792.359515438933</v>
      </c>
      <c r="P97">
        <f>INDEX('[1]Cluster Inputs- PiN &amp; trageted'!$T:$T, MATCH(B97, '[1]Cluster Inputs- PiN &amp; trageted'!$D:$D, 0))</f>
        <v>38792</v>
      </c>
    </row>
    <row r="98" spans="1:16" x14ac:dyDescent="0.45">
      <c r="A98" s="181"/>
      <c r="B98" s="196" t="s">
        <v>157</v>
      </c>
      <c r="C98" s="177">
        <v>183894.21786374706</v>
      </c>
      <c r="D98" s="178">
        <v>0</v>
      </c>
      <c r="E98" s="179">
        <f t="shared" si="11"/>
        <v>183894.21786374706</v>
      </c>
      <c r="F98" s="230">
        <v>0.151</v>
      </c>
      <c r="G98" s="216">
        <v>0.624</v>
      </c>
      <c r="H98" s="216">
        <v>0.216</v>
      </c>
      <c r="I98" s="164">
        <v>8.0000000000000002E-3</v>
      </c>
      <c r="J98" s="190">
        <v>0.224</v>
      </c>
      <c r="K98" s="174">
        <f t="shared" si="12"/>
        <v>39721.151058569369</v>
      </c>
      <c r="L98" s="235">
        <f t="shared" si="13"/>
        <v>1471.1537429099765</v>
      </c>
      <c r="M98" s="238">
        <f t="shared" si="10"/>
        <v>41192.304801479346</v>
      </c>
      <c r="N98" s="251">
        <f t="shared" si="4"/>
        <v>41192.304801479346</v>
      </c>
      <c r="O98">
        <f>INDEX('[1]Cluster Inputs- PiN &amp; trageted'!$J:$J, MATCH(B98, '[1]Cluster Inputs- PiN &amp; trageted'!$D:$D, 0))</f>
        <v>51490.381001849179</v>
      </c>
      <c r="P98">
        <f>INDEX('[1]Cluster Inputs- PiN &amp; trageted'!$T:$T, MATCH(B98, '[1]Cluster Inputs- PiN &amp; trageted'!$D:$D, 0))</f>
        <v>51490</v>
      </c>
    </row>
    <row r="99" spans="1:16" x14ac:dyDescent="0.45">
      <c r="A99" s="181"/>
      <c r="B99" s="196" t="s">
        <v>158</v>
      </c>
      <c r="C99" s="177">
        <v>129911.46209358246</v>
      </c>
      <c r="D99" s="178">
        <v>0</v>
      </c>
      <c r="E99" s="179">
        <f t="shared" si="11"/>
        <v>129911.46209358246</v>
      </c>
      <c r="F99" s="230">
        <v>0.151</v>
      </c>
      <c r="G99" s="216">
        <v>0.624</v>
      </c>
      <c r="H99" s="216">
        <v>0.216</v>
      </c>
      <c r="I99" s="164">
        <v>8.0000000000000002E-3</v>
      </c>
      <c r="J99" s="190">
        <v>0.224</v>
      </c>
      <c r="K99" s="174">
        <f t="shared" si="12"/>
        <v>28060.875812213813</v>
      </c>
      <c r="L99" s="235">
        <f t="shared" si="13"/>
        <v>1039.2916967486597</v>
      </c>
      <c r="M99" s="238">
        <f t="shared" si="10"/>
        <v>29100.167508962473</v>
      </c>
      <c r="N99" s="251">
        <f t="shared" si="4"/>
        <v>29100.167508962473</v>
      </c>
      <c r="O99">
        <f>INDEX('[1]Cluster Inputs- PiN &amp; trageted'!$J:$J, MATCH(B99, '[1]Cluster Inputs- PiN &amp; trageted'!$D:$D, 0))</f>
        <v>36375.209386203089</v>
      </c>
      <c r="P99">
        <f>INDEX('[1]Cluster Inputs- PiN &amp; trageted'!$T:$T, MATCH(B99, '[1]Cluster Inputs- PiN &amp; trageted'!$D:$D, 0))</f>
        <v>36375</v>
      </c>
    </row>
    <row r="100" spans="1:16" x14ac:dyDescent="0.45">
      <c r="A100" s="181"/>
      <c r="B100" s="196" t="s">
        <v>159</v>
      </c>
      <c r="C100" s="177">
        <v>34741.354431343323</v>
      </c>
      <c r="D100" s="178">
        <v>0</v>
      </c>
      <c r="E100" s="179">
        <f t="shared" si="11"/>
        <v>34741.354431343323</v>
      </c>
      <c r="F100" s="230">
        <v>0.151</v>
      </c>
      <c r="G100" s="216">
        <v>0.624</v>
      </c>
      <c r="H100" s="216">
        <v>0.216</v>
      </c>
      <c r="I100" s="164">
        <v>8.0000000000000002E-3</v>
      </c>
      <c r="J100" s="190">
        <v>0.224</v>
      </c>
      <c r="K100" s="174">
        <f t="shared" si="12"/>
        <v>7504.1325571701573</v>
      </c>
      <c r="L100" s="235">
        <f t="shared" si="13"/>
        <v>277.9308354507466</v>
      </c>
      <c r="M100" s="238">
        <f t="shared" si="10"/>
        <v>7782.0633926209039</v>
      </c>
      <c r="N100" s="251">
        <f t="shared" si="4"/>
        <v>7782.0633926209039</v>
      </c>
      <c r="O100">
        <f>INDEX('[1]Cluster Inputs- PiN &amp; trageted'!$J:$J, MATCH(B100, '[1]Cluster Inputs- PiN &amp; trageted'!$D:$D, 0))</f>
        <v>9727.5792407761292</v>
      </c>
      <c r="P100">
        <f>INDEX('[1]Cluster Inputs- PiN &amp; trageted'!$T:$T, MATCH(B100, '[1]Cluster Inputs- PiN &amp; trageted'!$D:$D, 0))</f>
        <v>9728</v>
      </c>
    </row>
    <row r="101" spans="1:16" x14ac:dyDescent="0.45">
      <c r="A101" s="181"/>
      <c r="B101" s="196" t="s">
        <v>160</v>
      </c>
      <c r="C101" s="177">
        <v>194867.19314037371</v>
      </c>
      <c r="D101" s="178">
        <v>0</v>
      </c>
      <c r="E101" s="179">
        <f t="shared" si="11"/>
        <v>194867.19314037371</v>
      </c>
      <c r="F101" s="230">
        <v>0.151</v>
      </c>
      <c r="G101" s="216">
        <v>0.624</v>
      </c>
      <c r="H101" s="216">
        <v>0.216</v>
      </c>
      <c r="I101" s="164">
        <v>8.0000000000000002E-3</v>
      </c>
      <c r="J101" s="190">
        <v>0.224</v>
      </c>
      <c r="K101" s="174">
        <f t="shared" si="12"/>
        <v>42091.313718320722</v>
      </c>
      <c r="L101" s="235">
        <f t="shared" si="13"/>
        <v>1558.9375451229898</v>
      </c>
      <c r="M101" s="238">
        <f t="shared" si="10"/>
        <v>43650.251263443715</v>
      </c>
      <c r="N101" s="251">
        <f t="shared" si="4"/>
        <v>43650.251263443715</v>
      </c>
      <c r="O101">
        <f>INDEX('[1]Cluster Inputs- PiN &amp; trageted'!$J:$J, MATCH(B101, '[1]Cluster Inputs- PiN &amp; trageted'!$D:$D, 0))</f>
        <v>54562.814079304648</v>
      </c>
      <c r="P101">
        <f>INDEX('[1]Cluster Inputs- PiN &amp; trageted'!$T:$T, MATCH(B101, '[1]Cluster Inputs- PiN &amp; trageted'!$D:$D, 0))</f>
        <v>54563</v>
      </c>
    </row>
    <row r="102" spans="1:16" x14ac:dyDescent="0.45">
      <c r="A102" s="181"/>
      <c r="B102" s="196" t="s">
        <v>161</v>
      </c>
      <c r="C102" s="177">
        <v>129774.13988734195</v>
      </c>
      <c r="D102" s="178">
        <v>0</v>
      </c>
      <c r="E102" s="179">
        <f t="shared" si="11"/>
        <v>129774.13988734195</v>
      </c>
      <c r="F102" s="230">
        <v>0.151</v>
      </c>
      <c r="G102" s="216">
        <v>0.624</v>
      </c>
      <c r="H102" s="216">
        <v>0.216</v>
      </c>
      <c r="I102" s="164">
        <v>8.0000000000000002E-3</v>
      </c>
      <c r="J102" s="190">
        <v>0.224</v>
      </c>
      <c r="K102" s="174">
        <f t="shared" si="12"/>
        <v>28031.214215665863</v>
      </c>
      <c r="L102" s="235">
        <f t="shared" si="13"/>
        <v>1038.1931190987357</v>
      </c>
      <c r="M102" s="238">
        <f t="shared" si="10"/>
        <v>29069.407334764597</v>
      </c>
      <c r="N102" s="251">
        <f t="shared" si="4"/>
        <v>29069.407334764597</v>
      </c>
      <c r="O102">
        <f>INDEX('[1]Cluster Inputs- PiN &amp; trageted'!$J:$J, MATCH(B102, '[1]Cluster Inputs- PiN &amp; trageted'!$D:$D, 0))</f>
        <v>36336.759168455748</v>
      </c>
      <c r="P102">
        <f>INDEX('[1]Cluster Inputs- PiN &amp; trageted'!$T:$T, MATCH(B102, '[1]Cluster Inputs- PiN &amp; trageted'!$D:$D, 0))</f>
        <v>36337</v>
      </c>
    </row>
    <row r="103" spans="1:16" x14ac:dyDescent="0.45">
      <c r="A103" s="181"/>
      <c r="B103" s="196" t="s">
        <v>162</v>
      </c>
      <c r="C103" s="177">
        <v>54882.332595791086</v>
      </c>
      <c r="D103" s="178">
        <v>0</v>
      </c>
      <c r="E103" s="179">
        <f t="shared" si="11"/>
        <v>54882.332595791086</v>
      </c>
      <c r="F103" s="230">
        <v>0.151</v>
      </c>
      <c r="G103" s="216">
        <v>0.624</v>
      </c>
      <c r="H103" s="216">
        <v>0.216</v>
      </c>
      <c r="I103" s="164">
        <v>8.0000000000000002E-3</v>
      </c>
      <c r="J103" s="190">
        <v>0.224</v>
      </c>
      <c r="K103" s="174">
        <f t="shared" si="12"/>
        <v>11854.583840690875</v>
      </c>
      <c r="L103" s="235">
        <f t="shared" si="13"/>
        <v>439.05866076632867</v>
      </c>
      <c r="M103" s="238">
        <f t="shared" si="10"/>
        <v>12293.642501457203</v>
      </c>
      <c r="N103" s="251">
        <f t="shared" si="4"/>
        <v>12293.642501457203</v>
      </c>
      <c r="O103">
        <f>INDEX('[1]Cluster Inputs- PiN &amp; trageted'!$J:$J, MATCH(B103, '[1]Cluster Inputs- PiN &amp; trageted'!$D:$D, 0))</f>
        <v>15367.053126821504</v>
      </c>
      <c r="P103">
        <f>INDEX('[1]Cluster Inputs- PiN &amp; trageted'!$T:$T, MATCH(B103, '[1]Cluster Inputs- PiN &amp; trageted'!$D:$D, 0))</f>
        <v>15367</v>
      </c>
    </row>
    <row r="104" spans="1:16" x14ac:dyDescent="0.45">
      <c r="A104" s="181"/>
      <c r="B104" s="196" t="s">
        <v>163</v>
      </c>
      <c r="C104" s="177">
        <v>29160.021370923179</v>
      </c>
      <c r="D104" s="178">
        <v>0</v>
      </c>
      <c r="E104" s="179">
        <f t="shared" si="11"/>
        <v>29160.021370923179</v>
      </c>
      <c r="F104" s="230">
        <v>0.151</v>
      </c>
      <c r="G104" s="216">
        <v>0.624</v>
      </c>
      <c r="H104" s="216">
        <v>0.216</v>
      </c>
      <c r="I104" s="164">
        <v>8.0000000000000002E-3</v>
      </c>
      <c r="J104" s="190">
        <v>0.224</v>
      </c>
      <c r="K104" s="174">
        <f t="shared" si="12"/>
        <v>6298.5646161194063</v>
      </c>
      <c r="L104" s="235">
        <f t="shared" si="13"/>
        <v>233.28017096738543</v>
      </c>
      <c r="M104" s="238">
        <f t="shared" si="10"/>
        <v>6531.8447870867922</v>
      </c>
      <c r="N104" s="251">
        <f t="shared" si="4"/>
        <v>6531.8447870867922</v>
      </c>
      <c r="O104">
        <f>INDEX('[1]Cluster Inputs- PiN &amp; trageted'!$J:$J, MATCH(B104, '[1]Cluster Inputs- PiN &amp; trageted'!$D:$D, 0))</f>
        <v>8164.8059838584904</v>
      </c>
      <c r="P104">
        <f>INDEX('[1]Cluster Inputs- PiN &amp; trageted'!$T:$T, MATCH(B104, '[1]Cluster Inputs- PiN &amp; trageted'!$D:$D, 0))</f>
        <v>8165</v>
      </c>
    </row>
    <row r="105" spans="1:16" x14ac:dyDescent="0.45">
      <c r="A105" s="181"/>
      <c r="B105" s="196" t="s">
        <v>164</v>
      </c>
      <c r="C105" s="177">
        <v>230553.51055025359</v>
      </c>
      <c r="D105" s="178">
        <v>0</v>
      </c>
      <c r="E105" s="179">
        <f t="shared" si="11"/>
        <v>230553.51055025359</v>
      </c>
      <c r="F105" s="230">
        <v>0.151</v>
      </c>
      <c r="G105" s="216">
        <v>0.624</v>
      </c>
      <c r="H105" s="216">
        <v>0.216</v>
      </c>
      <c r="I105" s="164">
        <v>8.0000000000000002E-3</v>
      </c>
      <c r="J105" s="190">
        <v>0.224</v>
      </c>
      <c r="K105" s="174">
        <f t="shared" si="12"/>
        <v>49799.558278854776</v>
      </c>
      <c r="L105" s="235">
        <f t="shared" si="13"/>
        <v>1844.4280844020288</v>
      </c>
      <c r="M105" s="238">
        <f t="shared" si="10"/>
        <v>51643.986363256809</v>
      </c>
      <c r="N105" s="251">
        <f t="shared" si="4"/>
        <v>51643.986363256809</v>
      </c>
      <c r="O105">
        <f>INDEX('[1]Cluster Inputs- PiN &amp; trageted'!$J:$J, MATCH(B105, '[1]Cluster Inputs- PiN &amp; trageted'!$D:$D, 0))</f>
        <v>64554.982954071013</v>
      </c>
      <c r="P105">
        <f>INDEX('[1]Cluster Inputs- PiN &amp; trageted'!$T:$T, MATCH(B105, '[1]Cluster Inputs- PiN &amp; trageted'!$D:$D, 0))</f>
        <v>64555</v>
      </c>
    </row>
    <row r="106" spans="1:16" x14ac:dyDescent="0.45">
      <c r="A106" s="181"/>
      <c r="B106" s="196" t="s">
        <v>165</v>
      </c>
      <c r="C106" s="177">
        <v>385882.38202094962</v>
      </c>
      <c r="D106" s="178">
        <v>0</v>
      </c>
      <c r="E106" s="179">
        <f t="shared" si="11"/>
        <v>385882.38202094962</v>
      </c>
      <c r="F106" s="230">
        <v>0.151</v>
      </c>
      <c r="G106" s="216">
        <v>0.624</v>
      </c>
      <c r="H106" s="216">
        <v>0.216</v>
      </c>
      <c r="I106" s="164">
        <v>8.0000000000000002E-3</v>
      </c>
      <c r="J106" s="190">
        <v>0.224</v>
      </c>
      <c r="K106" s="174">
        <f t="shared" si="12"/>
        <v>83350.594516525118</v>
      </c>
      <c r="L106" s="235">
        <f t="shared" si="13"/>
        <v>3087.0590561675972</v>
      </c>
      <c r="M106" s="238">
        <f t="shared" si="10"/>
        <v>86437.65357269271</v>
      </c>
      <c r="N106" s="251">
        <f t="shared" si="4"/>
        <v>86437.65357269271</v>
      </c>
      <c r="O106">
        <f>INDEX('[1]Cluster Inputs- PiN &amp; trageted'!$J:$J, MATCH(B106, '[1]Cluster Inputs- PiN &amp; trageted'!$D:$D, 0))</f>
        <v>108047.06696586589</v>
      </c>
      <c r="P106">
        <f>INDEX('[1]Cluster Inputs- PiN &amp; trageted'!$T:$T, MATCH(B106, '[1]Cluster Inputs- PiN &amp; trageted'!$D:$D, 0))</f>
        <v>108047</v>
      </c>
    </row>
    <row r="107" spans="1:16" x14ac:dyDescent="0.45">
      <c r="A107" s="181"/>
      <c r="B107" s="196" t="s">
        <v>166</v>
      </c>
      <c r="C107" s="177">
        <v>154189.56265790385</v>
      </c>
      <c r="D107" s="178">
        <v>0</v>
      </c>
      <c r="E107" s="179">
        <f t="shared" si="11"/>
        <v>154189.56265790385</v>
      </c>
      <c r="F107" s="230">
        <v>0.151</v>
      </c>
      <c r="G107" s="216">
        <v>0.624</v>
      </c>
      <c r="H107" s="216">
        <v>0.216</v>
      </c>
      <c r="I107" s="164">
        <v>8.0000000000000002E-3</v>
      </c>
      <c r="J107" s="190">
        <v>0.224</v>
      </c>
      <c r="K107" s="174">
        <f t="shared" si="12"/>
        <v>33304.945534107232</v>
      </c>
      <c r="L107" s="235">
        <f t="shared" si="13"/>
        <v>1233.5165012632308</v>
      </c>
      <c r="M107" s="238">
        <f t="shared" si="10"/>
        <v>34538.462035370459</v>
      </c>
      <c r="N107" s="251">
        <f t="shared" si="4"/>
        <v>34538.462035370459</v>
      </c>
      <c r="O107">
        <f>INDEX('[1]Cluster Inputs- PiN &amp; trageted'!$J:$J, MATCH(B107, '[1]Cluster Inputs- PiN &amp; trageted'!$D:$D, 0))</f>
        <v>43173.077544213076</v>
      </c>
      <c r="P107">
        <f>INDEX('[1]Cluster Inputs- PiN &amp; trageted'!$T:$T, MATCH(B107, '[1]Cluster Inputs- PiN &amp; trageted'!$D:$D, 0))</f>
        <v>43173</v>
      </c>
    </row>
    <row r="108" spans="1:16" x14ac:dyDescent="0.45">
      <c r="A108" s="181"/>
      <c r="B108" s="196" t="s">
        <v>167</v>
      </c>
      <c r="C108" s="177">
        <v>387868.89902139519</v>
      </c>
      <c r="D108" s="178">
        <v>0</v>
      </c>
      <c r="E108" s="179">
        <f t="shared" si="11"/>
        <v>387868.89902139519</v>
      </c>
      <c r="F108" s="230">
        <v>0.151</v>
      </c>
      <c r="G108" s="216">
        <v>0.624</v>
      </c>
      <c r="H108" s="216">
        <v>0.216</v>
      </c>
      <c r="I108" s="164">
        <v>8.0000000000000002E-3</v>
      </c>
      <c r="J108" s="190">
        <v>0.224</v>
      </c>
      <c r="K108" s="174">
        <f t="shared" si="12"/>
        <v>83779.682188621358</v>
      </c>
      <c r="L108" s="235">
        <f t="shared" si="13"/>
        <v>3102.9511921711614</v>
      </c>
      <c r="M108" s="238">
        <f t="shared" si="10"/>
        <v>86882.633380792526</v>
      </c>
      <c r="N108" s="251">
        <f t="shared" si="4"/>
        <v>86882.633380792526</v>
      </c>
      <c r="O108">
        <f>INDEX('[1]Cluster Inputs- PiN &amp; trageted'!$J:$J, MATCH(B108, '[1]Cluster Inputs- PiN &amp; trageted'!$D:$D, 0))</f>
        <v>108603.29172599065</v>
      </c>
      <c r="P108">
        <f>INDEX('[1]Cluster Inputs- PiN &amp; trageted'!$T:$T, MATCH(B108, '[1]Cluster Inputs- PiN &amp; trageted'!$D:$D, 0))</f>
        <v>108603</v>
      </c>
    </row>
    <row r="109" spans="1:16" x14ac:dyDescent="0.45">
      <c r="A109" s="181"/>
      <c r="B109" s="196" t="s">
        <v>168</v>
      </c>
      <c r="C109" s="177">
        <v>38794.687010459951</v>
      </c>
      <c r="D109" s="178">
        <v>0</v>
      </c>
      <c r="E109" s="179">
        <f t="shared" si="11"/>
        <v>38794.687010459951</v>
      </c>
      <c r="F109" s="230">
        <v>0.151</v>
      </c>
      <c r="G109" s="216">
        <v>0.624</v>
      </c>
      <c r="H109" s="216">
        <v>0.216</v>
      </c>
      <c r="I109" s="164">
        <v>8.0000000000000002E-3</v>
      </c>
      <c r="J109" s="190">
        <v>0.224</v>
      </c>
      <c r="K109" s="174">
        <f t="shared" si="12"/>
        <v>8379.6523942593485</v>
      </c>
      <c r="L109" s="235">
        <f t="shared" si="13"/>
        <v>310.35749608367962</v>
      </c>
      <c r="M109" s="238">
        <f t="shared" si="10"/>
        <v>8690.009890343028</v>
      </c>
      <c r="N109" s="251">
        <f t="shared" si="4"/>
        <v>8690.009890343028</v>
      </c>
      <c r="O109">
        <f>INDEX('[1]Cluster Inputs- PiN &amp; trageted'!$J:$J, MATCH(B109, '[1]Cluster Inputs- PiN &amp; trageted'!$D:$D, 0))</f>
        <v>10862.512362928785</v>
      </c>
      <c r="P109">
        <f>INDEX('[1]Cluster Inputs- PiN &amp; trageted'!$T:$T, MATCH(B109, '[1]Cluster Inputs- PiN &amp; trageted'!$D:$D, 0))</f>
        <v>10863</v>
      </c>
    </row>
    <row r="110" spans="1:16" x14ac:dyDescent="0.45">
      <c r="A110" s="181"/>
      <c r="B110" s="196" t="s">
        <v>169</v>
      </c>
      <c r="C110" s="177">
        <v>56389.38562190537</v>
      </c>
      <c r="D110" s="178">
        <v>0</v>
      </c>
      <c r="E110" s="179">
        <f t="shared" si="11"/>
        <v>56389.38562190537</v>
      </c>
      <c r="F110" s="230">
        <v>0.151</v>
      </c>
      <c r="G110" s="216">
        <v>0.624</v>
      </c>
      <c r="H110" s="216">
        <v>0.216</v>
      </c>
      <c r="I110" s="164">
        <v>8.0000000000000002E-3</v>
      </c>
      <c r="J110" s="190">
        <v>0.224</v>
      </c>
      <c r="K110" s="174">
        <f t="shared" si="12"/>
        <v>12180.107294331559</v>
      </c>
      <c r="L110" s="235">
        <f t="shared" si="13"/>
        <v>451.11508497524295</v>
      </c>
      <c r="M110" s="238">
        <f t="shared" si="10"/>
        <v>12631.222379306802</v>
      </c>
      <c r="N110" s="251">
        <f t="shared" si="4"/>
        <v>12631.222379306802</v>
      </c>
      <c r="O110">
        <f>INDEX('[1]Cluster Inputs- PiN &amp; trageted'!$J:$J, MATCH(B110, '[1]Cluster Inputs- PiN &amp; trageted'!$D:$D, 0))</f>
        <v>15789.027974133503</v>
      </c>
      <c r="P110">
        <f>INDEX('[1]Cluster Inputs- PiN &amp; trageted'!$T:$T, MATCH(B110, '[1]Cluster Inputs- PiN &amp; trageted'!$D:$D, 0))</f>
        <v>15789</v>
      </c>
    </row>
    <row r="111" spans="1:16" x14ac:dyDescent="0.45">
      <c r="A111" s="181"/>
      <c r="B111" s="196" t="s">
        <v>170</v>
      </c>
      <c r="C111" s="177">
        <v>115931.36324979032</v>
      </c>
      <c r="D111" s="178">
        <v>0</v>
      </c>
      <c r="E111" s="179">
        <f t="shared" si="11"/>
        <v>115931.36324979032</v>
      </c>
      <c r="F111" s="230">
        <v>0.151</v>
      </c>
      <c r="G111" s="216">
        <v>0.624</v>
      </c>
      <c r="H111" s="216">
        <v>0.216</v>
      </c>
      <c r="I111" s="164">
        <v>8.0000000000000002E-3</v>
      </c>
      <c r="J111" s="190">
        <v>0.224</v>
      </c>
      <c r="K111" s="174">
        <f t="shared" si="12"/>
        <v>25041.17446195471</v>
      </c>
      <c r="L111" s="235">
        <f t="shared" si="13"/>
        <v>927.45090599832258</v>
      </c>
      <c r="M111" s="238">
        <f t="shared" si="10"/>
        <v>25968.625367953031</v>
      </c>
      <c r="N111" s="251">
        <f t="shared" si="4"/>
        <v>25968.625367953031</v>
      </c>
      <c r="O111">
        <f>INDEX('[1]Cluster Inputs- PiN &amp; trageted'!$J:$J, MATCH(B111, '[1]Cluster Inputs- PiN &amp; trageted'!$D:$D, 0))</f>
        <v>32460.78170994129</v>
      </c>
      <c r="P111">
        <f>INDEX('[1]Cluster Inputs- PiN &amp; trageted'!$T:$T, MATCH(B111, '[1]Cluster Inputs- PiN &amp; trageted'!$D:$D, 0))</f>
        <v>32461</v>
      </c>
    </row>
    <row r="112" spans="1:16" x14ac:dyDescent="0.45">
      <c r="A112" s="181"/>
      <c r="B112" s="196" t="s">
        <v>171</v>
      </c>
      <c r="C112" s="177">
        <v>39570.906599972091</v>
      </c>
      <c r="D112" s="178">
        <v>0</v>
      </c>
      <c r="E112" s="179">
        <f t="shared" si="11"/>
        <v>39570.906599972091</v>
      </c>
      <c r="F112" s="230">
        <v>0.151</v>
      </c>
      <c r="G112" s="216">
        <v>0.624</v>
      </c>
      <c r="H112" s="216">
        <v>0.216</v>
      </c>
      <c r="I112" s="164">
        <v>8.0000000000000002E-3</v>
      </c>
      <c r="J112" s="190">
        <v>0.224</v>
      </c>
      <c r="K112" s="174">
        <f t="shared" si="12"/>
        <v>8547.3158255939725</v>
      </c>
      <c r="L112" s="235">
        <f t="shared" si="13"/>
        <v>316.56725279977672</v>
      </c>
      <c r="M112" s="238">
        <f t="shared" si="10"/>
        <v>8863.8830783937483</v>
      </c>
      <c r="N112" s="251">
        <f t="shared" si="4"/>
        <v>8863.8830783937483</v>
      </c>
      <c r="O112">
        <f>INDEX('[1]Cluster Inputs- PiN &amp; trageted'!$J:$J, MATCH(B112, '[1]Cluster Inputs- PiN &amp; trageted'!$D:$D, 0))</f>
        <v>11079.853847992184</v>
      </c>
      <c r="P112">
        <f>INDEX('[1]Cluster Inputs- PiN &amp; trageted'!$T:$T, MATCH(B112, '[1]Cluster Inputs- PiN &amp; trageted'!$D:$D, 0))</f>
        <v>11080</v>
      </c>
    </row>
    <row r="113" spans="1:16" x14ac:dyDescent="0.45">
      <c r="A113" s="181"/>
      <c r="B113" s="196" t="s">
        <v>172</v>
      </c>
      <c r="C113" s="177">
        <v>3288.7504647096184</v>
      </c>
      <c r="D113" s="178">
        <v>0</v>
      </c>
      <c r="E113" s="179">
        <f t="shared" si="11"/>
        <v>3288.7504647096184</v>
      </c>
      <c r="F113" s="230">
        <v>0.151</v>
      </c>
      <c r="G113" s="216">
        <v>0.624</v>
      </c>
      <c r="H113" s="216">
        <v>0.216</v>
      </c>
      <c r="I113" s="164">
        <v>8.0000000000000002E-3</v>
      </c>
      <c r="J113" s="190">
        <v>0.224</v>
      </c>
      <c r="K113" s="174">
        <f t="shared" si="12"/>
        <v>710.37010037727759</v>
      </c>
      <c r="L113" s="235">
        <f t="shared" si="13"/>
        <v>26.310003717676949</v>
      </c>
      <c r="M113" s="238">
        <f t="shared" si="10"/>
        <v>736.68010409495457</v>
      </c>
      <c r="N113" s="251">
        <f t="shared" si="4"/>
        <v>736.68010409495457</v>
      </c>
      <c r="O113">
        <f>INDEX('[1]Cluster Inputs- PiN &amp; trageted'!$J:$J, MATCH(B113, '[1]Cluster Inputs- PiN &amp; trageted'!$D:$D, 0))</f>
        <v>920.85013011869319</v>
      </c>
      <c r="P113">
        <f>INDEX('[1]Cluster Inputs- PiN &amp; trageted'!$T:$T, MATCH(B113, '[1]Cluster Inputs- PiN &amp; trageted'!$D:$D, 0))</f>
        <v>921</v>
      </c>
    </row>
    <row r="114" spans="1:16" x14ac:dyDescent="0.45">
      <c r="A114" s="181"/>
      <c r="B114" s="196" t="s">
        <v>173</v>
      </c>
      <c r="C114" s="177">
        <v>399777.52729647426</v>
      </c>
      <c r="D114" s="178">
        <v>0</v>
      </c>
      <c r="E114" s="179">
        <f t="shared" si="11"/>
        <v>399777.52729647426</v>
      </c>
      <c r="F114" s="230">
        <v>0.151</v>
      </c>
      <c r="G114" s="216">
        <v>0.624</v>
      </c>
      <c r="H114" s="216">
        <v>0.216</v>
      </c>
      <c r="I114" s="164">
        <v>8.0000000000000002E-3</v>
      </c>
      <c r="J114" s="190">
        <v>0.224</v>
      </c>
      <c r="K114" s="174">
        <f t="shared" si="12"/>
        <v>86351.945896038436</v>
      </c>
      <c r="L114" s="235">
        <f t="shared" si="13"/>
        <v>3198.2202183717941</v>
      </c>
      <c r="M114" s="238">
        <f t="shared" si="10"/>
        <v>89550.166114410225</v>
      </c>
      <c r="N114" s="251">
        <f t="shared" si="4"/>
        <v>89550.166114410225</v>
      </c>
      <c r="O114">
        <f>INDEX('[1]Cluster Inputs- PiN &amp; trageted'!$J:$J, MATCH(B114, '[1]Cluster Inputs- PiN &amp; trageted'!$D:$D, 0))</f>
        <v>111937.70764301278</v>
      </c>
      <c r="P114">
        <f>INDEX('[1]Cluster Inputs- PiN &amp; trageted'!$T:$T, MATCH(B114, '[1]Cluster Inputs- PiN &amp; trageted'!$D:$D, 0))</f>
        <v>111938</v>
      </c>
    </row>
    <row r="115" spans="1:16" x14ac:dyDescent="0.45">
      <c r="A115" s="181"/>
      <c r="B115" s="196" t="s">
        <v>174</v>
      </c>
      <c r="C115" s="177">
        <v>187509.9813789108</v>
      </c>
      <c r="D115" s="178">
        <v>0</v>
      </c>
      <c r="E115" s="179">
        <f t="shared" si="11"/>
        <v>187509.9813789108</v>
      </c>
      <c r="F115" s="230">
        <v>0.151</v>
      </c>
      <c r="G115" s="216">
        <v>0.624</v>
      </c>
      <c r="H115" s="216">
        <v>0.216</v>
      </c>
      <c r="I115" s="164">
        <v>8.0000000000000002E-3</v>
      </c>
      <c r="J115" s="190">
        <v>0.224</v>
      </c>
      <c r="K115" s="174">
        <f t="shared" si="12"/>
        <v>40502.155977844734</v>
      </c>
      <c r="L115" s="235">
        <f t="shared" si="13"/>
        <v>1500.0798510312864</v>
      </c>
      <c r="M115" s="238">
        <f t="shared" si="10"/>
        <v>42002.235828876022</v>
      </c>
      <c r="N115" s="251">
        <f t="shared" si="4"/>
        <v>42002.235828876022</v>
      </c>
      <c r="O115">
        <f>INDEX('[1]Cluster Inputs- PiN &amp; trageted'!$J:$J, MATCH(B115, '[1]Cluster Inputs- PiN &amp; trageted'!$D:$D, 0))</f>
        <v>52502.79478609503</v>
      </c>
      <c r="P115">
        <f>INDEX('[1]Cluster Inputs- PiN &amp; trageted'!$T:$T, MATCH(B115, '[1]Cluster Inputs- PiN &amp; trageted'!$D:$D, 0))</f>
        <v>52503</v>
      </c>
    </row>
    <row r="116" spans="1:16" x14ac:dyDescent="0.45">
      <c r="A116" s="181"/>
      <c r="B116" s="196" t="s">
        <v>175</v>
      </c>
      <c r="C116" s="177">
        <v>322669.94474490674</v>
      </c>
      <c r="D116" s="178">
        <v>0</v>
      </c>
      <c r="E116" s="179">
        <f t="shared" si="11"/>
        <v>322669.94474490674</v>
      </c>
      <c r="F116" s="230">
        <v>0.151</v>
      </c>
      <c r="G116" s="216">
        <v>0.624</v>
      </c>
      <c r="H116" s="216">
        <v>0.216</v>
      </c>
      <c r="I116" s="164">
        <v>8.0000000000000002E-3</v>
      </c>
      <c r="J116" s="190">
        <v>0.224</v>
      </c>
      <c r="K116" s="174">
        <f t="shared" si="12"/>
        <v>69696.708064899853</v>
      </c>
      <c r="L116" s="235">
        <f t="shared" si="13"/>
        <v>2581.3595579592538</v>
      </c>
      <c r="M116" s="238">
        <f t="shared" si="10"/>
        <v>72278.067622859104</v>
      </c>
      <c r="N116" s="251">
        <f t="shared" si="4"/>
        <v>72278.067622859104</v>
      </c>
      <c r="O116">
        <f>INDEX('[1]Cluster Inputs- PiN &amp; trageted'!$J:$J, MATCH(B116, '[1]Cluster Inputs- PiN &amp; trageted'!$D:$D, 0))</f>
        <v>90347.584528573876</v>
      </c>
      <c r="P116">
        <f>INDEX('[1]Cluster Inputs- PiN &amp; trageted'!$T:$T, MATCH(B116, '[1]Cluster Inputs- PiN &amp; trageted'!$D:$D, 0))</f>
        <v>90348</v>
      </c>
    </row>
    <row r="117" spans="1:16" x14ac:dyDescent="0.45">
      <c r="A117" s="181"/>
      <c r="B117" s="196" t="s">
        <v>176</v>
      </c>
      <c r="C117" s="177">
        <v>192382.59220542855</v>
      </c>
      <c r="D117" s="178">
        <v>0</v>
      </c>
      <c r="E117" s="179">
        <f t="shared" si="11"/>
        <v>192382.59220542855</v>
      </c>
      <c r="F117" s="230">
        <v>0.151</v>
      </c>
      <c r="G117" s="216">
        <v>0.624</v>
      </c>
      <c r="H117" s="216">
        <v>0.216</v>
      </c>
      <c r="I117" s="164">
        <v>8.0000000000000002E-3</v>
      </c>
      <c r="J117" s="190">
        <v>0.224</v>
      </c>
      <c r="K117" s="174">
        <f t="shared" si="12"/>
        <v>41554.639916372565</v>
      </c>
      <c r="L117" s="235">
        <f t="shared" si="13"/>
        <v>1539.0607376434284</v>
      </c>
      <c r="M117" s="238">
        <f t="shared" si="10"/>
        <v>43093.700654015993</v>
      </c>
      <c r="N117" s="251">
        <f t="shared" si="4"/>
        <v>43093.700654015993</v>
      </c>
      <c r="O117">
        <f>INDEX('[1]Cluster Inputs- PiN &amp; trageted'!$J:$J, MATCH(B117, '[1]Cluster Inputs- PiN &amp; trageted'!$D:$D, 0))</f>
        <v>53867.125817519991</v>
      </c>
      <c r="P117">
        <f>INDEX('[1]Cluster Inputs- PiN &amp; trageted'!$T:$T, MATCH(B117, '[1]Cluster Inputs- PiN &amp; trageted'!$D:$D, 0))</f>
        <v>53867</v>
      </c>
    </row>
    <row r="118" spans="1:16" x14ac:dyDescent="0.45">
      <c r="A118" s="181"/>
      <c r="B118" s="196" t="s">
        <v>177</v>
      </c>
      <c r="C118" s="177">
        <v>256671.49592869589</v>
      </c>
      <c r="D118" s="178">
        <v>0</v>
      </c>
      <c r="E118" s="179">
        <f t="shared" si="11"/>
        <v>256671.49592869589</v>
      </c>
      <c r="F118" s="230">
        <v>0.151</v>
      </c>
      <c r="G118" s="216">
        <v>0.624</v>
      </c>
      <c r="H118" s="216">
        <v>0.216</v>
      </c>
      <c r="I118" s="164">
        <v>8.0000000000000002E-3</v>
      </c>
      <c r="J118" s="190">
        <v>0.224</v>
      </c>
      <c r="K118" s="174">
        <f t="shared" si="12"/>
        <v>55441.043120598311</v>
      </c>
      <c r="L118" s="235">
        <f t="shared" si="13"/>
        <v>2053.3719674295671</v>
      </c>
      <c r="M118" s="238">
        <f t="shared" si="10"/>
        <v>57494.415088027876</v>
      </c>
      <c r="N118" s="251">
        <f t="shared" si="4"/>
        <v>57494.415088027876</v>
      </c>
      <c r="O118">
        <f>INDEX('[1]Cluster Inputs- PiN &amp; trageted'!$J:$J, MATCH(B118, '[1]Cluster Inputs- PiN &amp; trageted'!$D:$D, 0))</f>
        <v>71868.018860034848</v>
      </c>
      <c r="P118">
        <f>INDEX('[1]Cluster Inputs- PiN &amp; trageted'!$T:$T, MATCH(B118, '[1]Cluster Inputs- PiN &amp; trageted'!$D:$D, 0))</f>
        <v>71868</v>
      </c>
    </row>
    <row r="119" spans="1:16" x14ac:dyDescent="0.45">
      <c r="A119" s="181"/>
      <c r="B119" s="196" t="s">
        <v>178</v>
      </c>
      <c r="C119" s="177">
        <v>311957.64891063492</v>
      </c>
      <c r="D119" s="178">
        <v>0</v>
      </c>
      <c r="E119" s="179">
        <f t="shared" si="11"/>
        <v>311957.64891063492</v>
      </c>
      <c r="F119" s="230">
        <v>0.151</v>
      </c>
      <c r="G119" s="216">
        <v>0.624</v>
      </c>
      <c r="H119" s="216">
        <v>0.216</v>
      </c>
      <c r="I119" s="164">
        <v>8.0000000000000002E-3</v>
      </c>
      <c r="J119" s="190">
        <v>0.224</v>
      </c>
      <c r="K119" s="174">
        <f t="shared" si="12"/>
        <v>67382.852164697135</v>
      </c>
      <c r="L119" s="235">
        <f t="shared" si="13"/>
        <v>2495.6611912850794</v>
      </c>
      <c r="M119" s="238">
        <f t="shared" si="10"/>
        <v>69878.513355982213</v>
      </c>
      <c r="N119" s="251">
        <f t="shared" si="4"/>
        <v>69878.513355982213</v>
      </c>
      <c r="O119">
        <f>INDEX('[1]Cluster Inputs- PiN &amp; trageted'!$J:$J, MATCH(B119, '[1]Cluster Inputs- PiN &amp; trageted'!$D:$D, 0))</f>
        <v>87348.141694977763</v>
      </c>
      <c r="P119">
        <f>INDEX('[1]Cluster Inputs- PiN &amp; trageted'!$T:$T, MATCH(B119, '[1]Cluster Inputs- PiN &amp; trageted'!$D:$D, 0))</f>
        <v>87348</v>
      </c>
    </row>
    <row r="120" spans="1:16" x14ac:dyDescent="0.45">
      <c r="A120" s="181"/>
      <c r="B120" s="196" t="s">
        <v>179</v>
      </c>
      <c r="C120" s="177">
        <v>243788.81098731741</v>
      </c>
      <c r="D120" s="178">
        <v>0</v>
      </c>
      <c r="E120" s="179">
        <f t="shared" si="11"/>
        <v>243788.81098731741</v>
      </c>
      <c r="F120" s="230">
        <v>0.151</v>
      </c>
      <c r="G120" s="216">
        <v>0.624</v>
      </c>
      <c r="H120" s="216">
        <v>0.216</v>
      </c>
      <c r="I120" s="164">
        <v>8.0000000000000002E-3</v>
      </c>
      <c r="J120" s="190">
        <v>0.224</v>
      </c>
      <c r="K120" s="174">
        <f t="shared" si="12"/>
        <v>52658.383173260561</v>
      </c>
      <c r="L120" s="235">
        <f t="shared" si="13"/>
        <v>1950.3104878985393</v>
      </c>
      <c r="M120" s="238">
        <f t="shared" si="10"/>
        <v>54608.693661159101</v>
      </c>
      <c r="N120" s="251">
        <f t="shared" si="4"/>
        <v>54608.693661159101</v>
      </c>
      <c r="O120">
        <f>INDEX('[1]Cluster Inputs- PiN &amp; trageted'!$J:$J, MATCH(B120, '[1]Cluster Inputs- PiN &amp; trageted'!$D:$D, 0))</f>
        <v>68260.867076448878</v>
      </c>
      <c r="P120">
        <f>INDEX('[1]Cluster Inputs- PiN &amp; trageted'!$T:$T, MATCH(B120, '[1]Cluster Inputs- PiN &amp; trageted'!$D:$D, 0))</f>
        <v>68261</v>
      </c>
    </row>
    <row r="121" spans="1:16" x14ac:dyDescent="0.45">
      <c r="A121" s="181"/>
      <c r="B121" s="196" t="s">
        <v>180</v>
      </c>
      <c r="C121" s="177">
        <v>183727.80196974368</v>
      </c>
      <c r="D121" s="178">
        <v>0</v>
      </c>
      <c r="E121" s="179">
        <f t="shared" si="11"/>
        <v>183727.80196974368</v>
      </c>
      <c r="F121" s="230">
        <v>0.151</v>
      </c>
      <c r="G121" s="216">
        <v>0.624</v>
      </c>
      <c r="H121" s="216">
        <v>0.216</v>
      </c>
      <c r="I121" s="164">
        <v>8.0000000000000002E-3</v>
      </c>
      <c r="J121" s="190">
        <v>0.224</v>
      </c>
      <c r="K121" s="174">
        <f t="shared" si="12"/>
        <v>39685.205225464633</v>
      </c>
      <c r="L121" s="235">
        <f t="shared" si="13"/>
        <v>1469.8224157579496</v>
      </c>
      <c r="M121" s="238">
        <f t="shared" si="10"/>
        <v>41155.027641222579</v>
      </c>
      <c r="N121" s="251">
        <f t="shared" si="4"/>
        <v>41155.027641222579</v>
      </c>
      <c r="O121">
        <f>INDEX('[1]Cluster Inputs- PiN &amp; trageted'!$J:$J, MATCH(B121, '[1]Cluster Inputs- PiN &amp; trageted'!$D:$D, 0))</f>
        <v>51443.784551528224</v>
      </c>
      <c r="P121">
        <f>INDEX('[1]Cluster Inputs- PiN &amp; trageted'!$T:$T, MATCH(B121, '[1]Cluster Inputs- PiN &amp; trageted'!$D:$D, 0))</f>
        <v>51444</v>
      </c>
    </row>
    <row r="122" spans="1:16" x14ac:dyDescent="0.45">
      <c r="A122" s="181"/>
      <c r="B122" s="196" t="s">
        <v>181</v>
      </c>
      <c r="C122" s="177">
        <v>263979.83029471722</v>
      </c>
      <c r="D122" s="178">
        <v>0</v>
      </c>
      <c r="E122" s="179">
        <f t="shared" si="11"/>
        <v>263979.83029471722</v>
      </c>
      <c r="F122" s="230">
        <v>0.151</v>
      </c>
      <c r="G122" s="216">
        <v>0.624</v>
      </c>
      <c r="H122" s="216">
        <v>0.216</v>
      </c>
      <c r="I122" s="164">
        <v>8.0000000000000002E-3</v>
      </c>
      <c r="J122" s="190">
        <v>0.224</v>
      </c>
      <c r="K122" s="174">
        <f t="shared" si="12"/>
        <v>57019.643343658921</v>
      </c>
      <c r="L122" s="235">
        <f t="shared" si="13"/>
        <v>2111.8386423577376</v>
      </c>
      <c r="M122" s="238">
        <f t="shared" si="10"/>
        <v>59131.481986016661</v>
      </c>
      <c r="N122" s="251">
        <f t="shared" si="4"/>
        <v>59131.481986016661</v>
      </c>
      <c r="O122">
        <f>INDEX('[1]Cluster Inputs- PiN &amp; trageted'!$J:$J, MATCH(B122, '[1]Cluster Inputs- PiN &amp; trageted'!$D:$D, 0))</f>
        <v>73914.35248252083</v>
      </c>
      <c r="P122">
        <f>INDEX('[1]Cluster Inputs- PiN &amp; trageted'!$T:$T, MATCH(B122, '[1]Cluster Inputs- PiN &amp; trageted'!$D:$D, 0))</f>
        <v>73914</v>
      </c>
    </row>
    <row r="123" spans="1:16" x14ac:dyDescent="0.45">
      <c r="A123" s="252"/>
      <c r="B123" s="209" t="s">
        <v>182</v>
      </c>
      <c r="C123" s="166">
        <v>82563.230880852308</v>
      </c>
      <c r="D123" s="180">
        <v>0</v>
      </c>
      <c r="E123" s="167">
        <f t="shared" si="11"/>
        <v>82563.230880852308</v>
      </c>
      <c r="F123" s="231">
        <v>0.151</v>
      </c>
      <c r="G123" s="217">
        <v>0.624</v>
      </c>
      <c r="H123" s="217">
        <v>0.216</v>
      </c>
      <c r="I123" s="168">
        <v>8.0000000000000002E-3</v>
      </c>
      <c r="J123" s="191">
        <v>0.224</v>
      </c>
      <c r="K123" s="175">
        <f t="shared" si="12"/>
        <v>17833.657870264098</v>
      </c>
      <c r="L123" s="250">
        <f t="shared" si="13"/>
        <v>660.50584704681853</v>
      </c>
      <c r="M123" s="239">
        <f t="shared" si="10"/>
        <v>18494.163717310916</v>
      </c>
      <c r="N123" s="253">
        <f t="shared" si="4"/>
        <v>18494.163717310916</v>
      </c>
      <c r="O123">
        <f>INDEX('[1]Cluster Inputs- PiN &amp; trageted'!$J:$J, MATCH(B123, '[1]Cluster Inputs- PiN &amp; trageted'!$D:$D, 0))</f>
        <v>23117.704646638645</v>
      </c>
      <c r="P123">
        <f>INDEX('[1]Cluster Inputs- PiN &amp; trageted'!$T:$T, MATCH(B123, '[1]Cluster Inputs- PiN &amp; trageted'!$D:$D, 0))</f>
        <v>23118</v>
      </c>
    </row>
    <row r="124" spans="1:16" s="173" customFormat="1" x14ac:dyDescent="0.45">
      <c r="A124" s="243" t="s">
        <v>42</v>
      </c>
      <c r="B124" s="244" t="s">
        <v>69</v>
      </c>
      <c r="C124" s="223">
        <v>3798061</v>
      </c>
      <c r="D124" s="223">
        <v>15449</v>
      </c>
      <c r="E124" s="223">
        <f t="shared" si="11"/>
        <v>3782612</v>
      </c>
      <c r="F124" s="229">
        <v>0.158</v>
      </c>
      <c r="G124" s="224">
        <v>0.47499999999999998</v>
      </c>
      <c r="H124" s="224">
        <v>0.35199999999999998</v>
      </c>
      <c r="I124" s="172">
        <v>1.6E-2</v>
      </c>
      <c r="J124" s="193">
        <v>0.36799999999999999</v>
      </c>
      <c r="K124" s="290">
        <v>1331479.42</v>
      </c>
      <c r="L124" s="291">
        <v>60521.79</v>
      </c>
      <c r="M124" s="237">
        <v>1392001</v>
      </c>
      <c r="N124" s="246">
        <f t="shared" si="4"/>
        <v>1407450</v>
      </c>
      <c r="O124" t="e">
        <f>INDEX('[1]Cluster Inputs- PiN &amp; trageted'!$J:$J, MATCH(B124, '[1]Cluster Inputs- PiN &amp; trageted'!$D:$D, 0))</f>
        <v>#N/A</v>
      </c>
      <c r="P124" t="e">
        <f>INDEX('[1]Cluster Inputs- PiN &amp; trageted'!$T:$T, MATCH(B124, '[1]Cluster Inputs- PiN &amp; trageted'!$D:$D, 0))</f>
        <v>#N/A</v>
      </c>
    </row>
    <row r="125" spans="1:16" x14ac:dyDescent="0.45">
      <c r="A125" s="176" t="s">
        <v>193</v>
      </c>
      <c r="B125" s="196" t="s">
        <v>183</v>
      </c>
      <c r="C125" s="177">
        <v>190678.07106639686</v>
      </c>
      <c r="D125" s="177">
        <v>0</v>
      </c>
      <c r="E125" s="179">
        <f t="shared" si="11"/>
        <v>190678.07106639686</v>
      </c>
      <c r="F125" s="230">
        <v>0.158</v>
      </c>
      <c r="G125" s="216">
        <v>0.47499999999999998</v>
      </c>
      <c r="H125" s="216">
        <v>0.35199999999999998</v>
      </c>
      <c r="I125" s="164">
        <v>1.6E-2</v>
      </c>
      <c r="J125" s="190">
        <v>0.36799999999999999</v>
      </c>
      <c r="K125" s="174">
        <f t="shared" ref="K125:K188" si="14">E125*H125</f>
        <v>67118.681015371694</v>
      </c>
      <c r="L125" s="235">
        <f t="shared" si="13"/>
        <v>3050.8491370623501</v>
      </c>
      <c r="M125" s="238">
        <f t="shared" si="10"/>
        <v>70169.530152434047</v>
      </c>
      <c r="N125" s="208">
        <f t="shared" si="4"/>
        <v>70169.530152434047</v>
      </c>
      <c r="O125">
        <f>INDEX('[1]Cluster Inputs- PiN &amp; trageted'!$J:$J, MATCH(B125, '[1]Cluster Inputs- PiN &amp; trageted'!$D:$D, 0))</f>
        <v>70169.530152434047</v>
      </c>
      <c r="P125">
        <f>INDEX('[1]Cluster Inputs- PiN &amp; trageted'!$T:$T, MATCH(B125, '[1]Cluster Inputs- PiN &amp; trageted'!$D:$D, 0))</f>
        <v>25000</v>
      </c>
    </row>
    <row r="126" spans="1:16" x14ac:dyDescent="0.45">
      <c r="A126" s="176" t="s">
        <v>193</v>
      </c>
      <c r="B126" s="196" t="s">
        <v>184</v>
      </c>
      <c r="C126" s="177">
        <v>33949.185057131006</v>
      </c>
      <c r="D126" s="177">
        <v>0</v>
      </c>
      <c r="E126" s="179">
        <f t="shared" si="11"/>
        <v>33949.185057131006</v>
      </c>
      <c r="F126" s="230">
        <v>0.158</v>
      </c>
      <c r="G126" s="216">
        <v>0.47499999999999998</v>
      </c>
      <c r="H126" s="216">
        <v>0.35199999999999998</v>
      </c>
      <c r="I126" s="164">
        <v>1.6E-2</v>
      </c>
      <c r="J126" s="190">
        <v>0.36799999999999999</v>
      </c>
      <c r="K126" s="174">
        <f t="shared" si="14"/>
        <v>11950.113140110114</v>
      </c>
      <c r="L126" s="235">
        <f t="shared" si="13"/>
        <v>543.18696091409606</v>
      </c>
      <c r="M126" s="238">
        <f t="shared" si="10"/>
        <v>12493.30010102421</v>
      </c>
      <c r="N126" s="208">
        <f t="shared" si="4"/>
        <v>12493.30010102421</v>
      </c>
      <c r="O126">
        <f>INDEX('[1]Cluster Inputs- PiN &amp; trageted'!$J:$J, MATCH(B126, '[1]Cluster Inputs- PiN &amp; trageted'!$D:$D, 0))</f>
        <v>4500</v>
      </c>
      <c r="P126">
        <f>INDEX('[1]Cluster Inputs- PiN &amp; trageted'!$T:$T, MATCH(B126, '[1]Cluster Inputs- PiN &amp; trageted'!$D:$D, 0))</f>
        <v>0</v>
      </c>
    </row>
    <row r="127" spans="1:16" x14ac:dyDescent="0.45">
      <c r="A127" s="176" t="s">
        <v>193</v>
      </c>
      <c r="B127" s="196" t="s">
        <v>185</v>
      </c>
      <c r="C127" s="177">
        <v>116270.07026586277</v>
      </c>
      <c r="D127" s="177">
        <v>0</v>
      </c>
      <c r="E127" s="179">
        <f t="shared" si="11"/>
        <v>116270.07026586277</v>
      </c>
      <c r="F127" s="230">
        <v>0.158</v>
      </c>
      <c r="G127" s="216">
        <v>0.47499999999999998</v>
      </c>
      <c r="H127" s="216">
        <v>0.35199999999999998</v>
      </c>
      <c r="I127" s="164">
        <v>1.6E-2</v>
      </c>
      <c r="J127" s="190">
        <v>0.36799999999999999</v>
      </c>
      <c r="K127" s="174">
        <f t="shared" si="14"/>
        <v>40927.064733583691</v>
      </c>
      <c r="L127" s="235">
        <f t="shared" si="13"/>
        <v>1860.3211242538043</v>
      </c>
      <c r="M127" s="238">
        <f t="shared" si="10"/>
        <v>42787.385857837493</v>
      </c>
      <c r="N127" s="208">
        <f t="shared" si="4"/>
        <v>42787.385857837493</v>
      </c>
      <c r="O127">
        <f>INDEX('[1]Cluster Inputs- PiN &amp; trageted'!$J:$J, MATCH(B127, '[1]Cluster Inputs- PiN &amp; trageted'!$D:$D, 0))</f>
        <v>42787.385857837493</v>
      </c>
      <c r="P127">
        <f>INDEX('[1]Cluster Inputs- PiN &amp; trageted'!$T:$T, MATCH(B127, '[1]Cluster Inputs- PiN &amp; trageted'!$D:$D, 0))</f>
        <v>10000</v>
      </c>
    </row>
    <row r="128" spans="1:16" x14ac:dyDescent="0.45">
      <c r="A128" s="176" t="s">
        <v>193</v>
      </c>
      <c r="B128" s="196" t="s">
        <v>186</v>
      </c>
      <c r="C128" s="177">
        <v>49472.748796437016</v>
      </c>
      <c r="D128" s="177">
        <v>0</v>
      </c>
      <c r="E128" s="179">
        <f t="shared" si="11"/>
        <v>49472.748796437016</v>
      </c>
      <c r="F128" s="230">
        <v>0.158</v>
      </c>
      <c r="G128" s="216">
        <v>0.47499999999999998</v>
      </c>
      <c r="H128" s="216">
        <v>0.35199999999999998</v>
      </c>
      <c r="I128" s="164">
        <v>1.6E-2</v>
      </c>
      <c r="J128" s="190">
        <v>0.36799999999999999</v>
      </c>
      <c r="K128" s="174">
        <f t="shared" si="14"/>
        <v>17414.407576345828</v>
      </c>
      <c r="L128" s="235">
        <f t="shared" si="13"/>
        <v>791.56398074299227</v>
      </c>
      <c r="M128" s="238">
        <f t="shared" si="10"/>
        <v>18205.971557088818</v>
      </c>
      <c r="N128" s="208">
        <f t="shared" si="4"/>
        <v>18205.971557088818</v>
      </c>
      <c r="O128">
        <f>INDEX('[1]Cluster Inputs- PiN &amp; trageted'!$J:$J, MATCH(B128, '[1]Cluster Inputs- PiN &amp; trageted'!$D:$D, 0))</f>
        <v>7000</v>
      </c>
      <c r="P128">
        <f>INDEX('[1]Cluster Inputs- PiN &amp; trageted'!$T:$T, MATCH(B128, '[1]Cluster Inputs- PiN &amp; trageted'!$D:$D, 0))</f>
        <v>0</v>
      </c>
    </row>
    <row r="129" spans="1:16" x14ac:dyDescent="0.45">
      <c r="A129" s="176" t="s">
        <v>193</v>
      </c>
      <c r="B129" s="196" t="s">
        <v>187</v>
      </c>
      <c r="C129" s="177">
        <v>47850.618603237279</v>
      </c>
      <c r="D129" s="177">
        <v>0</v>
      </c>
      <c r="E129" s="179">
        <f t="shared" si="11"/>
        <v>47850.618603237279</v>
      </c>
      <c r="F129" s="230">
        <v>0.158</v>
      </c>
      <c r="G129" s="216">
        <v>0.47499999999999998</v>
      </c>
      <c r="H129" s="216">
        <v>0.35199999999999998</v>
      </c>
      <c r="I129" s="164">
        <v>1.6E-2</v>
      </c>
      <c r="J129" s="190">
        <v>0.36799999999999999</v>
      </c>
      <c r="K129" s="174">
        <f t="shared" si="14"/>
        <v>16843.417748339521</v>
      </c>
      <c r="L129" s="235">
        <f t="shared" si="13"/>
        <v>765.60989765179647</v>
      </c>
      <c r="M129" s="238">
        <f t="shared" si="10"/>
        <v>17609.027645991318</v>
      </c>
      <c r="N129" s="208">
        <f t="shared" si="4"/>
        <v>17609.027645991318</v>
      </c>
      <c r="O129">
        <f>INDEX('[1]Cluster Inputs- PiN &amp; trageted'!$J:$J, MATCH(B129, '[1]Cluster Inputs- PiN &amp; trageted'!$D:$D, 0))</f>
        <v>7000</v>
      </c>
      <c r="P129">
        <f>INDEX('[1]Cluster Inputs- PiN &amp; trageted'!$T:$T, MATCH(B129, '[1]Cluster Inputs- PiN &amp; trageted'!$D:$D, 0))</f>
        <v>0</v>
      </c>
    </row>
    <row r="130" spans="1:16" x14ac:dyDescent="0.45">
      <c r="A130" s="176" t="s">
        <v>193</v>
      </c>
      <c r="B130" s="196" t="s">
        <v>188</v>
      </c>
      <c r="C130" s="177">
        <v>76476.772320902557</v>
      </c>
      <c r="D130" s="177">
        <v>0</v>
      </c>
      <c r="E130" s="179">
        <f t="shared" si="11"/>
        <v>76476.772320902557</v>
      </c>
      <c r="F130" s="230">
        <v>0.158</v>
      </c>
      <c r="G130" s="216">
        <v>0.47499999999999998</v>
      </c>
      <c r="H130" s="216">
        <v>0.35199999999999998</v>
      </c>
      <c r="I130" s="164">
        <v>1.6E-2</v>
      </c>
      <c r="J130" s="190">
        <v>0.36799999999999999</v>
      </c>
      <c r="K130" s="174">
        <f t="shared" si="14"/>
        <v>26919.823856957697</v>
      </c>
      <c r="L130" s="235">
        <f t="shared" si="13"/>
        <v>1223.6283571344409</v>
      </c>
      <c r="M130" s="238">
        <f t="shared" si="10"/>
        <v>28143.452214092136</v>
      </c>
      <c r="N130" s="208">
        <f t="shared" si="4"/>
        <v>28143.452214092136</v>
      </c>
      <c r="O130">
        <f>INDEX('[1]Cluster Inputs- PiN &amp; trageted'!$J:$J, MATCH(B130, '[1]Cluster Inputs- PiN &amp; trageted'!$D:$D, 0))</f>
        <v>11000</v>
      </c>
      <c r="P130">
        <f>INDEX('[1]Cluster Inputs- PiN &amp; trageted'!$T:$T, MATCH(B130, '[1]Cluster Inputs- PiN &amp; trageted'!$D:$D, 0))</f>
        <v>0</v>
      </c>
    </row>
    <row r="131" spans="1:16" x14ac:dyDescent="0.45">
      <c r="A131" s="176" t="s">
        <v>193</v>
      </c>
      <c r="B131" s="196" t="s">
        <v>189</v>
      </c>
      <c r="C131" s="177">
        <v>77872.248706285362</v>
      </c>
      <c r="D131" s="177">
        <v>0</v>
      </c>
      <c r="E131" s="179">
        <f t="shared" si="11"/>
        <v>77872.248706285362</v>
      </c>
      <c r="F131" s="230">
        <v>0.158</v>
      </c>
      <c r="G131" s="216">
        <v>0.47499999999999998</v>
      </c>
      <c r="H131" s="216">
        <v>0.35199999999999998</v>
      </c>
      <c r="I131" s="164">
        <v>1.6E-2</v>
      </c>
      <c r="J131" s="190">
        <v>0.36799999999999999</v>
      </c>
      <c r="K131" s="174">
        <f t="shared" si="14"/>
        <v>27411.031544612444</v>
      </c>
      <c r="L131" s="235">
        <f t="shared" si="13"/>
        <v>1245.9559793005658</v>
      </c>
      <c r="M131" s="238">
        <f t="shared" si="10"/>
        <v>28656.987523913009</v>
      </c>
      <c r="N131" s="208">
        <f t="shared" si="4"/>
        <v>28656.987523913009</v>
      </c>
      <c r="O131">
        <f>INDEX('[1]Cluster Inputs- PiN &amp; trageted'!$J:$J, MATCH(B131, '[1]Cluster Inputs- PiN &amp; trageted'!$D:$D, 0))</f>
        <v>11500</v>
      </c>
      <c r="P131">
        <f>INDEX('[1]Cluster Inputs- PiN &amp; trageted'!$T:$T, MATCH(B131, '[1]Cluster Inputs- PiN &amp; trageted'!$D:$D, 0))</f>
        <v>0</v>
      </c>
    </row>
    <row r="132" spans="1:16" x14ac:dyDescent="0.45">
      <c r="A132" s="176" t="s">
        <v>193</v>
      </c>
      <c r="B132" s="196" t="s">
        <v>190</v>
      </c>
      <c r="C132" s="177">
        <v>119598.77030615482</v>
      </c>
      <c r="D132" s="177">
        <v>0</v>
      </c>
      <c r="E132" s="179">
        <f t="shared" si="11"/>
        <v>119598.77030615482</v>
      </c>
      <c r="F132" s="230">
        <v>0.158</v>
      </c>
      <c r="G132" s="216">
        <v>0.47499999999999998</v>
      </c>
      <c r="H132" s="216">
        <v>0.35199999999999998</v>
      </c>
      <c r="I132" s="164">
        <v>1.6E-2</v>
      </c>
      <c r="J132" s="190">
        <v>0.36799999999999999</v>
      </c>
      <c r="K132" s="174">
        <f t="shared" si="14"/>
        <v>42098.767147766499</v>
      </c>
      <c r="L132" s="235">
        <f t="shared" si="13"/>
        <v>1913.5803248984773</v>
      </c>
      <c r="M132" s="238">
        <f t="shared" si="10"/>
        <v>44012.347472664973</v>
      </c>
      <c r="N132" s="208">
        <f t="shared" si="4"/>
        <v>44012.347472664973</v>
      </c>
      <c r="O132">
        <f>INDEX('[1]Cluster Inputs- PiN &amp; trageted'!$J:$J, MATCH(B132, '[1]Cluster Inputs- PiN &amp; trageted'!$D:$D, 0))</f>
        <v>44012.347472664973</v>
      </c>
      <c r="P132">
        <f>INDEX('[1]Cluster Inputs- PiN &amp; trageted'!$T:$T, MATCH(B132, '[1]Cluster Inputs- PiN &amp; trageted'!$D:$D, 0))</f>
        <v>10000</v>
      </c>
    </row>
    <row r="133" spans="1:16" x14ac:dyDescent="0.45">
      <c r="A133" s="176" t="s">
        <v>193</v>
      </c>
      <c r="B133" s="196" t="s">
        <v>191</v>
      </c>
      <c r="C133" s="177">
        <v>88761.63091419675</v>
      </c>
      <c r="D133" s="177">
        <v>0</v>
      </c>
      <c r="E133" s="179">
        <f t="shared" si="11"/>
        <v>88761.63091419675</v>
      </c>
      <c r="F133" s="230">
        <v>0.158</v>
      </c>
      <c r="G133" s="216">
        <v>0.47499999999999998</v>
      </c>
      <c r="H133" s="216">
        <v>0.35199999999999998</v>
      </c>
      <c r="I133" s="164">
        <v>1.6E-2</v>
      </c>
      <c r="J133" s="190">
        <v>0.36799999999999999</v>
      </c>
      <c r="K133" s="174">
        <f t="shared" si="14"/>
        <v>31244.094081797255</v>
      </c>
      <c r="L133" s="235">
        <f t="shared" si="13"/>
        <v>1420.1860946271481</v>
      </c>
      <c r="M133" s="238">
        <f t="shared" si="10"/>
        <v>32664.280176424403</v>
      </c>
      <c r="N133" s="208">
        <f t="shared" si="4"/>
        <v>32664.280176424403</v>
      </c>
      <c r="O133">
        <f>INDEX('[1]Cluster Inputs- PiN &amp; trageted'!$J:$J, MATCH(B133, '[1]Cluster Inputs- PiN &amp; trageted'!$D:$D, 0))</f>
        <v>13000</v>
      </c>
      <c r="P133">
        <f>INDEX('[1]Cluster Inputs- PiN &amp; trageted'!$T:$T, MATCH(B133, '[1]Cluster Inputs- PiN &amp; trageted'!$D:$D, 0))</f>
        <v>0</v>
      </c>
    </row>
    <row r="134" spans="1:16" x14ac:dyDescent="0.45">
      <c r="A134" s="176" t="s">
        <v>193</v>
      </c>
      <c r="B134" s="196" t="s">
        <v>192</v>
      </c>
      <c r="C134" s="177">
        <v>197003.26777179833</v>
      </c>
      <c r="D134" s="177">
        <v>0</v>
      </c>
      <c r="E134" s="179">
        <f t="shared" si="11"/>
        <v>197003.26777179833</v>
      </c>
      <c r="F134" s="230">
        <v>0.158</v>
      </c>
      <c r="G134" s="216">
        <v>0.47499999999999998</v>
      </c>
      <c r="H134" s="216">
        <v>0.35199999999999998</v>
      </c>
      <c r="I134" s="164">
        <v>1.6E-2</v>
      </c>
      <c r="J134" s="190">
        <v>0.36799999999999999</v>
      </c>
      <c r="K134" s="174">
        <f t="shared" si="14"/>
        <v>69345.150255673012</v>
      </c>
      <c r="L134" s="235">
        <f t="shared" si="13"/>
        <v>3152.0522843487734</v>
      </c>
      <c r="M134" s="238">
        <f t="shared" ref="M134:M158" si="15">K134+L134</f>
        <v>72497.202540021783</v>
      </c>
      <c r="N134" s="208">
        <f t="shared" si="4"/>
        <v>72497.202540021783</v>
      </c>
      <c r="O134">
        <f>INDEX('[1]Cluster Inputs- PiN &amp; trageted'!$J:$J, MATCH(B134, '[1]Cluster Inputs- PiN &amp; trageted'!$D:$D, 0))</f>
        <v>72497.202540021783</v>
      </c>
      <c r="P134">
        <f>INDEX('[1]Cluster Inputs- PiN &amp; trageted'!$T:$T, MATCH(B134, '[1]Cluster Inputs- PiN &amp; trageted'!$D:$D, 0))</f>
        <v>25000</v>
      </c>
    </row>
    <row r="135" spans="1:16" x14ac:dyDescent="0.45">
      <c r="A135" s="176" t="s">
        <v>194</v>
      </c>
      <c r="B135" s="196" t="s">
        <v>195</v>
      </c>
      <c r="C135" s="177">
        <v>67885.037537331591</v>
      </c>
      <c r="D135" s="177">
        <v>0</v>
      </c>
      <c r="E135" s="179">
        <f t="shared" si="11"/>
        <v>67885.037537331591</v>
      </c>
      <c r="F135" s="230">
        <v>0.158</v>
      </c>
      <c r="G135" s="216">
        <v>0.47499999999999998</v>
      </c>
      <c r="H135" s="216">
        <v>0.35199999999999998</v>
      </c>
      <c r="I135" s="164">
        <v>1.6E-2</v>
      </c>
      <c r="J135" s="190">
        <v>0.36799999999999999</v>
      </c>
      <c r="K135" s="174">
        <f t="shared" si="14"/>
        <v>23895.533213140719</v>
      </c>
      <c r="L135" s="235">
        <f t="shared" si="13"/>
        <v>1086.1606005973056</v>
      </c>
      <c r="M135" s="238">
        <f t="shared" si="15"/>
        <v>24981.693813738024</v>
      </c>
      <c r="N135" s="208">
        <f t="shared" si="4"/>
        <v>24981.693813738024</v>
      </c>
      <c r="O135">
        <f>INDEX('[1]Cluster Inputs- PiN &amp; trageted'!$J:$J, MATCH(B135, '[1]Cluster Inputs- PiN &amp; trageted'!$D:$D, 0))</f>
        <v>11000</v>
      </c>
      <c r="P135">
        <f>INDEX('[1]Cluster Inputs- PiN &amp; trageted'!$T:$T, MATCH(B135, '[1]Cluster Inputs- PiN &amp; trageted'!$D:$D, 0))</f>
        <v>0</v>
      </c>
    </row>
    <row r="136" spans="1:16" x14ac:dyDescent="0.45">
      <c r="A136" s="176" t="s">
        <v>194</v>
      </c>
      <c r="B136" s="196" t="s">
        <v>196</v>
      </c>
      <c r="C136" s="177">
        <v>62954.206169235404</v>
      </c>
      <c r="D136" s="177">
        <v>267</v>
      </c>
      <c r="E136" s="179">
        <f t="shared" si="11"/>
        <v>62687.206169235404</v>
      </c>
      <c r="F136" s="230">
        <v>0.158</v>
      </c>
      <c r="G136" s="216">
        <v>0.47499999999999998</v>
      </c>
      <c r="H136" s="216">
        <v>0.35199999999999998</v>
      </c>
      <c r="I136" s="164">
        <v>1.6E-2</v>
      </c>
      <c r="J136" s="190">
        <v>0.36799999999999999</v>
      </c>
      <c r="K136" s="174">
        <f t="shared" si="14"/>
        <v>22065.896571570862</v>
      </c>
      <c r="L136" s="235">
        <f t="shared" si="13"/>
        <v>1002.9952987077664</v>
      </c>
      <c r="M136" s="238">
        <f t="shared" si="15"/>
        <v>23068.891870278629</v>
      </c>
      <c r="N136" s="208">
        <f t="shared" si="4"/>
        <v>23335.891870278629</v>
      </c>
      <c r="O136">
        <f>INDEX('[1]Cluster Inputs- PiN &amp; trageted'!$J:$J, MATCH(B136, '[1]Cluster Inputs- PiN &amp; trageted'!$D:$D, 0))</f>
        <v>23335.891870278629</v>
      </c>
      <c r="P136">
        <f>INDEX('[1]Cluster Inputs- PiN &amp; trageted'!$T:$T, MATCH(B136, '[1]Cluster Inputs- PiN &amp; trageted'!$D:$D, 0))</f>
        <v>5834</v>
      </c>
    </row>
    <row r="137" spans="1:16" x14ac:dyDescent="0.45">
      <c r="A137" s="176" t="s">
        <v>194</v>
      </c>
      <c r="B137" s="196" t="s">
        <v>197</v>
      </c>
      <c r="C137" s="177">
        <v>195720.0072422465</v>
      </c>
      <c r="D137" s="177">
        <v>310</v>
      </c>
      <c r="E137" s="179">
        <f t="shared" si="11"/>
        <v>195410.0072422465</v>
      </c>
      <c r="F137" s="230">
        <v>0.158</v>
      </c>
      <c r="G137" s="216">
        <v>0.47499999999999998</v>
      </c>
      <c r="H137" s="216">
        <v>0.35199999999999998</v>
      </c>
      <c r="I137" s="164">
        <v>1.6E-2</v>
      </c>
      <c r="J137" s="190">
        <v>0.36799999999999999</v>
      </c>
      <c r="K137" s="174">
        <f t="shared" si="14"/>
        <v>68784.322549270772</v>
      </c>
      <c r="L137" s="235">
        <f t="shared" si="13"/>
        <v>3126.5601158759441</v>
      </c>
      <c r="M137" s="238">
        <f t="shared" si="15"/>
        <v>71910.88266514671</v>
      </c>
      <c r="N137" s="208">
        <f t="shared" si="4"/>
        <v>72220.88266514671</v>
      </c>
      <c r="O137">
        <f>INDEX('[1]Cluster Inputs- PiN &amp; trageted'!$J:$J, MATCH(B137, '[1]Cluster Inputs- PiN &amp; trageted'!$D:$D, 0))</f>
        <v>72220.88266514671</v>
      </c>
      <c r="P137">
        <f>INDEX('[1]Cluster Inputs- PiN &amp; trageted'!$T:$T, MATCH(B137, '[1]Cluster Inputs- PiN &amp; trageted'!$D:$D, 0))</f>
        <v>18055</v>
      </c>
    </row>
    <row r="138" spans="1:16" x14ac:dyDescent="0.45">
      <c r="A138" s="176" t="s">
        <v>194</v>
      </c>
      <c r="B138" s="196" t="s">
        <v>198</v>
      </c>
      <c r="C138" s="177">
        <v>66731.769632851239</v>
      </c>
      <c r="D138" s="177">
        <v>0</v>
      </c>
      <c r="E138" s="179">
        <f t="shared" si="11"/>
        <v>66731.769632851239</v>
      </c>
      <c r="F138" s="230">
        <v>0.158</v>
      </c>
      <c r="G138" s="216">
        <v>0.47499999999999998</v>
      </c>
      <c r="H138" s="216">
        <v>0.35199999999999998</v>
      </c>
      <c r="I138" s="164">
        <v>1.6E-2</v>
      </c>
      <c r="J138" s="190">
        <v>0.36799999999999999</v>
      </c>
      <c r="K138" s="174">
        <f t="shared" si="14"/>
        <v>23489.582910763635</v>
      </c>
      <c r="L138" s="235">
        <f t="shared" si="13"/>
        <v>1067.7083141256198</v>
      </c>
      <c r="M138" s="238">
        <f t="shared" si="15"/>
        <v>24557.291224889253</v>
      </c>
      <c r="N138" s="208">
        <f t="shared" si="4"/>
        <v>24557.291224889253</v>
      </c>
      <c r="O138">
        <f>INDEX('[1]Cluster Inputs- PiN &amp; trageted'!$J:$J, MATCH(B138, '[1]Cluster Inputs- PiN &amp; trageted'!$D:$D, 0))</f>
        <v>21000</v>
      </c>
      <c r="P138">
        <f>INDEX('[1]Cluster Inputs- PiN &amp; trageted'!$T:$T, MATCH(B138, '[1]Cluster Inputs- PiN &amp; trageted'!$D:$D, 0))</f>
        <v>0</v>
      </c>
    </row>
    <row r="139" spans="1:16" x14ac:dyDescent="0.45">
      <c r="A139" s="176" t="s">
        <v>194</v>
      </c>
      <c r="B139" s="196" t="s">
        <v>199</v>
      </c>
      <c r="C139" s="177">
        <v>65300.739708987356</v>
      </c>
      <c r="D139" s="177">
        <v>0</v>
      </c>
      <c r="E139" s="179">
        <f t="shared" si="11"/>
        <v>65300.739708987356</v>
      </c>
      <c r="F139" s="230">
        <v>0.158</v>
      </c>
      <c r="G139" s="216">
        <v>0.47499999999999998</v>
      </c>
      <c r="H139" s="216">
        <v>0.35199999999999998</v>
      </c>
      <c r="I139" s="164">
        <v>1.6E-2</v>
      </c>
      <c r="J139" s="190">
        <v>0.36799999999999999</v>
      </c>
      <c r="K139" s="174">
        <f t="shared" si="14"/>
        <v>22985.860377563549</v>
      </c>
      <c r="L139" s="235">
        <f t="shared" si="13"/>
        <v>1044.8118353437976</v>
      </c>
      <c r="M139" s="238">
        <f t="shared" si="15"/>
        <v>24030.672212907346</v>
      </c>
      <c r="N139" s="208">
        <f t="shared" si="4"/>
        <v>24030.672212907346</v>
      </c>
      <c r="O139">
        <f>INDEX('[1]Cluster Inputs- PiN &amp; trageted'!$J:$J, MATCH(B139, '[1]Cluster Inputs- PiN &amp; trageted'!$D:$D, 0))</f>
        <v>24030.672212907346</v>
      </c>
      <c r="P139">
        <f>INDEX('[1]Cluster Inputs- PiN &amp; trageted'!$T:$T, MATCH(B139, '[1]Cluster Inputs- PiN &amp; trageted'!$D:$D, 0))</f>
        <v>6008</v>
      </c>
    </row>
    <row r="140" spans="1:16" x14ac:dyDescent="0.45">
      <c r="A140" s="176" t="s">
        <v>194</v>
      </c>
      <c r="B140" s="196" t="s">
        <v>200</v>
      </c>
      <c r="C140" s="177">
        <v>194046.76883748019</v>
      </c>
      <c r="D140" s="177">
        <v>4678</v>
      </c>
      <c r="E140" s="179">
        <f t="shared" si="11"/>
        <v>189368.76883748019</v>
      </c>
      <c r="F140" s="230">
        <v>0.158</v>
      </c>
      <c r="G140" s="216">
        <v>0.47499999999999998</v>
      </c>
      <c r="H140" s="216">
        <v>0.35199999999999998</v>
      </c>
      <c r="I140" s="164">
        <v>1.6E-2</v>
      </c>
      <c r="J140" s="190">
        <v>0.36799999999999999</v>
      </c>
      <c r="K140" s="174">
        <f t="shared" si="14"/>
        <v>66657.806630793028</v>
      </c>
      <c r="L140" s="235">
        <f t="shared" si="13"/>
        <v>3029.900301399683</v>
      </c>
      <c r="M140" s="238">
        <f t="shared" si="15"/>
        <v>69687.706932192712</v>
      </c>
      <c r="N140" s="208">
        <f t="shared" si="4"/>
        <v>74365.706932192712</v>
      </c>
      <c r="O140">
        <f>INDEX('[1]Cluster Inputs- PiN &amp; trageted'!$J:$J, MATCH(B140, '[1]Cluster Inputs- PiN &amp; trageted'!$D:$D, 0))</f>
        <v>74365.706932192712</v>
      </c>
      <c r="P140">
        <f>INDEX('[1]Cluster Inputs- PiN &amp; trageted'!$T:$T, MATCH(B140, '[1]Cluster Inputs- PiN &amp; trageted'!$D:$D, 0))</f>
        <v>18591</v>
      </c>
    </row>
    <row r="141" spans="1:16" x14ac:dyDescent="0.45">
      <c r="A141" s="176" t="s">
        <v>194</v>
      </c>
      <c r="B141" s="196" t="s">
        <v>201</v>
      </c>
      <c r="C141" s="177">
        <v>191221.37357631102</v>
      </c>
      <c r="D141" s="177">
        <v>5252</v>
      </c>
      <c r="E141" s="179">
        <f t="shared" si="11"/>
        <v>185969.37357631102</v>
      </c>
      <c r="F141" s="230">
        <v>0.158</v>
      </c>
      <c r="G141" s="216">
        <v>0.47499999999999998</v>
      </c>
      <c r="H141" s="216">
        <v>0.35199999999999998</v>
      </c>
      <c r="I141" s="164">
        <v>1.6E-2</v>
      </c>
      <c r="J141" s="190">
        <v>0.36799999999999999</v>
      </c>
      <c r="K141" s="174">
        <f t="shared" si="14"/>
        <v>65461.219498861472</v>
      </c>
      <c r="L141" s="235">
        <f t="shared" si="13"/>
        <v>2975.5099772209765</v>
      </c>
      <c r="M141" s="238">
        <f t="shared" si="15"/>
        <v>68436.729476082444</v>
      </c>
      <c r="N141" s="208">
        <f t="shared" si="4"/>
        <v>73688.729476082444</v>
      </c>
      <c r="O141">
        <f>INDEX('[1]Cluster Inputs- PiN &amp; trageted'!$J:$J, MATCH(B141, '[1]Cluster Inputs- PiN &amp; trageted'!$D:$D, 0))</f>
        <v>73688.729476082444</v>
      </c>
      <c r="P141">
        <f>INDEX('[1]Cluster Inputs- PiN &amp; trageted'!$T:$T, MATCH(B141, '[1]Cluster Inputs- PiN &amp; trageted'!$D:$D, 0))</f>
        <v>18422</v>
      </c>
    </row>
    <row r="142" spans="1:16" x14ac:dyDescent="0.45">
      <c r="A142" s="176" t="s">
        <v>194</v>
      </c>
      <c r="B142" s="196" t="s">
        <v>202</v>
      </c>
      <c r="C142" s="177">
        <v>359318.50351490552</v>
      </c>
      <c r="D142" s="177">
        <v>0</v>
      </c>
      <c r="E142" s="179">
        <f t="shared" si="11"/>
        <v>359318.50351490552</v>
      </c>
      <c r="F142" s="230">
        <v>0.158</v>
      </c>
      <c r="G142" s="216">
        <v>0.47499999999999998</v>
      </c>
      <c r="H142" s="216">
        <v>0.35199999999999998</v>
      </c>
      <c r="I142" s="164">
        <v>1.6E-2</v>
      </c>
      <c r="J142" s="190">
        <v>0.36799999999999999</v>
      </c>
      <c r="K142" s="174">
        <f t="shared" si="14"/>
        <v>126480.11323724674</v>
      </c>
      <c r="L142" s="235">
        <f t="shared" si="13"/>
        <v>5749.096056238488</v>
      </c>
      <c r="M142" s="238">
        <f t="shared" si="15"/>
        <v>132229.20929348524</v>
      </c>
      <c r="N142" s="208">
        <f t="shared" si="4"/>
        <v>132229.20929348524</v>
      </c>
      <c r="O142">
        <f>INDEX('[1]Cluster Inputs- PiN &amp; trageted'!$J:$J, MATCH(B142, '[1]Cluster Inputs- PiN &amp; trageted'!$D:$D, 0))</f>
        <v>132229.20929348524</v>
      </c>
      <c r="P142">
        <f>INDEX('[1]Cluster Inputs- PiN &amp; trageted'!$T:$T, MATCH(B142, '[1]Cluster Inputs- PiN &amp; trageted'!$D:$D, 0))</f>
        <v>40000</v>
      </c>
    </row>
    <row r="143" spans="1:16" x14ac:dyDescent="0.45">
      <c r="A143" s="176" t="s">
        <v>194</v>
      </c>
      <c r="B143" s="196" t="s">
        <v>203</v>
      </c>
      <c r="C143" s="177">
        <v>105382.9101541064</v>
      </c>
      <c r="D143" s="177">
        <v>1000</v>
      </c>
      <c r="E143" s="179">
        <f t="shared" si="11"/>
        <v>104382.9101541064</v>
      </c>
      <c r="F143" s="230">
        <v>0.158</v>
      </c>
      <c r="G143" s="216">
        <v>0.47499999999999998</v>
      </c>
      <c r="H143" s="216">
        <v>0.35199999999999998</v>
      </c>
      <c r="I143" s="164">
        <v>1.6E-2</v>
      </c>
      <c r="J143" s="190">
        <v>0.36799999999999999</v>
      </c>
      <c r="K143" s="174">
        <f t="shared" si="14"/>
        <v>36742.78437424545</v>
      </c>
      <c r="L143" s="235">
        <f t="shared" si="13"/>
        <v>1670.1265624657024</v>
      </c>
      <c r="M143" s="238">
        <f t="shared" si="15"/>
        <v>38412.910936711152</v>
      </c>
      <c r="N143" s="208">
        <f t="shared" si="4"/>
        <v>39412.910936711152</v>
      </c>
      <c r="O143">
        <f>INDEX('[1]Cluster Inputs- PiN &amp; trageted'!$J:$J, MATCH(B143, '[1]Cluster Inputs- PiN &amp; trageted'!$D:$D, 0))</f>
        <v>14000</v>
      </c>
      <c r="P143">
        <f>INDEX('[1]Cluster Inputs- PiN &amp; trageted'!$T:$T, MATCH(B143, '[1]Cluster Inputs- PiN &amp; trageted'!$D:$D, 0))</f>
        <v>0</v>
      </c>
    </row>
    <row r="144" spans="1:16" x14ac:dyDescent="0.45">
      <c r="A144" s="176" t="s">
        <v>194</v>
      </c>
      <c r="B144" s="196" t="s">
        <v>204</v>
      </c>
      <c r="C144" s="177">
        <v>52661.4567789598</v>
      </c>
      <c r="D144" s="177">
        <v>0</v>
      </c>
      <c r="E144" s="179">
        <f t="shared" si="11"/>
        <v>52661.4567789598</v>
      </c>
      <c r="F144" s="230">
        <v>0.158</v>
      </c>
      <c r="G144" s="216">
        <v>0.47499999999999998</v>
      </c>
      <c r="H144" s="216">
        <v>0.35199999999999998</v>
      </c>
      <c r="I144" s="164">
        <v>1.6E-2</v>
      </c>
      <c r="J144" s="190">
        <v>0.36799999999999999</v>
      </c>
      <c r="K144" s="174">
        <f t="shared" si="14"/>
        <v>18536.832786193849</v>
      </c>
      <c r="L144" s="235">
        <f t="shared" si="13"/>
        <v>842.58330846335684</v>
      </c>
      <c r="M144" s="238">
        <f t="shared" si="15"/>
        <v>19379.416094657205</v>
      </c>
      <c r="N144" s="208">
        <f t="shared" si="4"/>
        <v>19379.416094657205</v>
      </c>
      <c r="O144">
        <f>INDEX('[1]Cluster Inputs- PiN &amp; trageted'!$J:$J, MATCH(B144, '[1]Cluster Inputs- PiN &amp; trageted'!$D:$D, 0))</f>
        <v>19379.416094657205</v>
      </c>
      <c r="P144">
        <f>INDEX('[1]Cluster Inputs- PiN &amp; trageted'!$T:$T, MATCH(B144, '[1]Cluster Inputs- PiN &amp; trageted'!$D:$D, 0))</f>
        <v>4845</v>
      </c>
    </row>
    <row r="145" spans="1:16" x14ac:dyDescent="0.45">
      <c r="A145" s="176" t="s">
        <v>194</v>
      </c>
      <c r="B145" s="196" t="s">
        <v>205</v>
      </c>
      <c r="C145" s="177">
        <v>42887.566840892592</v>
      </c>
      <c r="D145" s="177">
        <v>304</v>
      </c>
      <c r="E145" s="179">
        <f t="shared" si="11"/>
        <v>42583.566840892592</v>
      </c>
      <c r="F145" s="230">
        <v>0.158</v>
      </c>
      <c r="G145" s="216">
        <v>0.47499999999999998</v>
      </c>
      <c r="H145" s="216">
        <v>0.35199999999999998</v>
      </c>
      <c r="I145" s="164">
        <v>1.6E-2</v>
      </c>
      <c r="J145" s="190">
        <v>0.36799999999999999</v>
      </c>
      <c r="K145" s="174">
        <f t="shared" si="14"/>
        <v>14989.415527994192</v>
      </c>
      <c r="L145" s="235">
        <f t="shared" si="13"/>
        <v>681.3370694542815</v>
      </c>
      <c r="M145" s="238">
        <f t="shared" si="15"/>
        <v>15670.752597448472</v>
      </c>
      <c r="N145" s="208">
        <f t="shared" si="4"/>
        <v>15974.752597448472</v>
      </c>
      <c r="O145">
        <f>INDEX('[1]Cluster Inputs- PiN &amp; trageted'!$J:$J, MATCH(B145, '[1]Cluster Inputs- PiN &amp; trageted'!$D:$D, 0))</f>
        <v>12000</v>
      </c>
      <c r="P145">
        <f>INDEX('[1]Cluster Inputs- PiN &amp; trageted'!$T:$T, MATCH(B145, '[1]Cluster Inputs- PiN &amp; trageted'!$D:$D, 0))</f>
        <v>0</v>
      </c>
    </row>
    <row r="146" spans="1:16" x14ac:dyDescent="0.45">
      <c r="A146" s="176" t="s">
        <v>194</v>
      </c>
      <c r="B146" s="196" t="s">
        <v>206</v>
      </c>
      <c r="C146" s="177">
        <v>21923.200665902245</v>
      </c>
      <c r="D146" s="177">
        <v>0</v>
      </c>
      <c r="E146" s="179">
        <f t="shared" si="11"/>
        <v>21923.200665902245</v>
      </c>
      <c r="F146" s="230">
        <v>0.158</v>
      </c>
      <c r="G146" s="216">
        <v>0.47499999999999998</v>
      </c>
      <c r="H146" s="216">
        <v>0.35199999999999998</v>
      </c>
      <c r="I146" s="164">
        <v>1.6E-2</v>
      </c>
      <c r="J146" s="190">
        <v>0.36799999999999999</v>
      </c>
      <c r="K146" s="174">
        <f t="shared" si="14"/>
        <v>7716.9666343975896</v>
      </c>
      <c r="L146" s="235">
        <f t="shared" si="13"/>
        <v>350.77121065443595</v>
      </c>
      <c r="M146" s="238">
        <f t="shared" si="15"/>
        <v>8067.7378450520255</v>
      </c>
      <c r="N146" s="208">
        <f t="shared" si="4"/>
        <v>8067.7378450520255</v>
      </c>
      <c r="O146">
        <f>INDEX('[1]Cluster Inputs- PiN &amp; trageted'!$J:$J, MATCH(B146, '[1]Cluster Inputs- PiN &amp; trageted'!$D:$D, 0))</f>
        <v>8067.7378450520255</v>
      </c>
      <c r="P146">
        <f>INDEX('[1]Cluster Inputs- PiN &amp; trageted'!$T:$T, MATCH(B146, '[1]Cluster Inputs- PiN &amp; trageted'!$D:$D, 0))</f>
        <v>2017</v>
      </c>
    </row>
    <row r="147" spans="1:16" x14ac:dyDescent="0.45">
      <c r="A147" s="176" t="s">
        <v>194</v>
      </c>
      <c r="B147" s="196" t="s">
        <v>207</v>
      </c>
      <c r="C147" s="177">
        <v>78532.211264340585</v>
      </c>
      <c r="D147" s="177">
        <v>0</v>
      </c>
      <c r="E147" s="179">
        <f t="shared" si="11"/>
        <v>78532.211264340585</v>
      </c>
      <c r="F147" s="230">
        <v>0.158</v>
      </c>
      <c r="G147" s="216">
        <v>0.47499999999999998</v>
      </c>
      <c r="H147" s="216">
        <v>0.35199999999999998</v>
      </c>
      <c r="I147" s="164">
        <v>1.6E-2</v>
      </c>
      <c r="J147" s="190">
        <v>0.36799999999999999</v>
      </c>
      <c r="K147" s="174">
        <f t="shared" si="14"/>
        <v>27643.338365047883</v>
      </c>
      <c r="L147" s="235">
        <f t="shared" si="13"/>
        <v>1256.5153802294494</v>
      </c>
      <c r="M147" s="238">
        <f t="shared" si="15"/>
        <v>28899.853745277331</v>
      </c>
      <c r="N147" s="208">
        <f t="shared" si="4"/>
        <v>28899.853745277331</v>
      </c>
      <c r="O147">
        <f>INDEX('[1]Cluster Inputs- PiN &amp; trageted'!$J:$J, MATCH(B147, '[1]Cluster Inputs- PiN &amp; trageted'!$D:$D, 0))</f>
        <v>14000</v>
      </c>
      <c r="P147">
        <f>INDEX('[1]Cluster Inputs- PiN &amp; trageted'!$T:$T, MATCH(B147, '[1]Cluster Inputs- PiN &amp; trageted'!$D:$D, 0))</f>
        <v>0</v>
      </c>
    </row>
    <row r="148" spans="1:16" x14ac:dyDescent="0.45">
      <c r="A148" s="176" t="s">
        <v>194</v>
      </c>
      <c r="B148" s="196" t="s">
        <v>208</v>
      </c>
      <c r="C148" s="177">
        <v>70362.674750232589</v>
      </c>
      <c r="D148" s="177">
        <v>0</v>
      </c>
      <c r="E148" s="179">
        <f t="shared" si="11"/>
        <v>70362.674750232589</v>
      </c>
      <c r="F148" s="230">
        <v>0.158</v>
      </c>
      <c r="G148" s="216">
        <v>0.47499999999999998</v>
      </c>
      <c r="H148" s="216">
        <v>0.35199999999999998</v>
      </c>
      <c r="I148" s="164">
        <v>1.6E-2</v>
      </c>
      <c r="J148" s="190">
        <v>0.36799999999999999</v>
      </c>
      <c r="K148" s="174">
        <f t="shared" si="14"/>
        <v>24767.661512081871</v>
      </c>
      <c r="L148" s="235">
        <f t="shared" si="13"/>
        <v>1125.8027960037214</v>
      </c>
      <c r="M148" s="238">
        <f t="shared" si="15"/>
        <v>25893.464308085593</v>
      </c>
      <c r="N148" s="208">
        <f t="shared" si="4"/>
        <v>25893.464308085593</v>
      </c>
      <c r="O148">
        <f>INDEX('[1]Cluster Inputs- PiN &amp; trageted'!$J:$J, MATCH(B148, '[1]Cluster Inputs- PiN &amp; trageted'!$D:$D, 0))</f>
        <v>25893.464308085593</v>
      </c>
      <c r="P148">
        <f>INDEX('[1]Cluster Inputs- PiN &amp; trageted'!$T:$T, MATCH(B148, '[1]Cluster Inputs- PiN &amp; trageted'!$D:$D, 0))</f>
        <v>6473</v>
      </c>
    </row>
    <row r="149" spans="1:16" x14ac:dyDescent="0.45">
      <c r="A149" s="176" t="s">
        <v>194</v>
      </c>
      <c r="B149" s="196" t="s">
        <v>209</v>
      </c>
      <c r="C149" s="177">
        <v>65969.59065166286</v>
      </c>
      <c r="D149" s="177">
        <v>0</v>
      </c>
      <c r="E149" s="179">
        <f t="shared" si="11"/>
        <v>65969.59065166286</v>
      </c>
      <c r="F149" s="230">
        <v>0.158</v>
      </c>
      <c r="G149" s="216">
        <v>0.47499999999999998</v>
      </c>
      <c r="H149" s="216">
        <v>0.35199999999999998</v>
      </c>
      <c r="I149" s="164">
        <v>1.6E-2</v>
      </c>
      <c r="J149" s="190">
        <v>0.36799999999999999</v>
      </c>
      <c r="K149" s="174">
        <f t="shared" si="14"/>
        <v>23221.295909385324</v>
      </c>
      <c r="L149" s="235">
        <f t="shared" si="13"/>
        <v>1055.5134504266057</v>
      </c>
      <c r="M149" s="238">
        <f t="shared" si="15"/>
        <v>24276.80935981193</v>
      </c>
      <c r="N149" s="208">
        <f t="shared" si="4"/>
        <v>24276.80935981193</v>
      </c>
      <c r="O149">
        <f>INDEX('[1]Cluster Inputs- PiN &amp; trageted'!$J:$J, MATCH(B149, '[1]Cluster Inputs- PiN &amp; trageted'!$D:$D, 0))</f>
        <v>24276.80935981193</v>
      </c>
      <c r="P149">
        <f>INDEX('[1]Cluster Inputs- PiN &amp; trageted'!$T:$T, MATCH(B149, '[1]Cluster Inputs- PiN &amp; trageted'!$D:$D, 0))</f>
        <v>6069</v>
      </c>
    </row>
    <row r="150" spans="1:16" x14ac:dyDescent="0.45">
      <c r="A150" s="176" t="s">
        <v>194</v>
      </c>
      <c r="B150" s="196" t="s">
        <v>210</v>
      </c>
      <c r="C150" s="177">
        <v>190888.05915305082</v>
      </c>
      <c r="D150" s="177">
        <v>1713</v>
      </c>
      <c r="E150" s="179">
        <f t="shared" si="11"/>
        <v>189175.05915305082</v>
      </c>
      <c r="F150" s="230">
        <v>0.158</v>
      </c>
      <c r="G150" s="216">
        <v>0.47499999999999998</v>
      </c>
      <c r="H150" s="216">
        <v>0.35199999999999998</v>
      </c>
      <c r="I150" s="164">
        <v>1.6E-2</v>
      </c>
      <c r="J150" s="190">
        <v>0.36799999999999999</v>
      </c>
      <c r="K150" s="174">
        <f t="shared" si="14"/>
        <v>66589.62082187389</v>
      </c>
      <c r="L150" s="235">
        <f t="shared" si="13"/>
        <v>3026.8009464488132</v>
      </c>
      <c r="M150" s="238">
        <f t="shared" si="15"/>
        <v>69616.421768322703</v>
      </c>
      <c r="N150" s="208">
        <f t="shared" si="4"/>
        <v>71329.421768322703</v>
      </c>
      <c r="O150">
        <f>INDEX('[1]Cluster Inputs- PiN &amp; trageted'!$J:$J, MATCH(B150, '[1]Cluster Inputs- PiN &amp; trageted'!$D:$D, 0))</f>
        <v>71329.421768322703</v>
      </c>
      <c r="P150">
        <f>INDEX('[1]Cluster Inputs- PiN &amp; trageted'!$T:$T, MATCH(B150, '[1]Cluster Inputs- PiN &amp; trageted'!$D:$D, 0))</f>
        <v>17832</v>
      </c>
    </row>
    <row r="151" spans="1:16" x14ac:dyDescent="0.45">
      <c r="A151" s="176" t="s">
        <v>194</v>
      </c>
      <c r="B151" s="196" t="s">
        <v>211</v>
      </c>
      <c r="C151" s="177">
        <v>118919.91993078153</v>
      </c>
      <c r="D151" s="177">
        <v>1294</v>
      </c>
      <c r="E151" s="179">
        <f t="shared" si="11"/>
        <v>117625.91993078153</v>
      </c>
      <c r="F151" s="230">
        <v>0.158</v>
      </c>
      <c r="G151" s="216">
        <v>0.47499999999999998</v>
      </c>
      <c r="H151" s="216">
        <v>0.35199999999999998</v>
      </c>
      <c r="I151" s="164">
        <v>1.6E-2</v>
      </c>
      <c r="J151" s="190">
        <v>0.36799999999999999</v>
      </c>
      <c r="K151" s="174">
        <f t="shared" si="14"/>
        <v>41404.323815635093</v>
      </c>
      <c r="L151" s="235">
        <f t="shared" si="13"/>
        <v>1882.0147188925046</v>
      </c>
      <c r="M151" s="238">
        <f t="shared" si="15"/>
        <v>43286.338534527596</v>
      </c>
      <c r="N151" s="208">
        <f t="shared" si="4"/>
        <v>44580.338534527596</v>
      </c>
      <c r="O151">
        <f>INDEX('[1]Cluster Inputs- PiN &amp; trageted'!$J:$J, MATCH(B151, '[1]Cluster Inputs- PiN &amp; trageted'!$D:$D, 0))</f>
        <v>32000</v>
      </c>
      <c r="P151">
        <f>INDEX('[1]Cluster Inputs- PiN &amp; trageted'!$T:$T, MATCH(B151, '[1]Cluster Inputs- PiN &amp; trageted'!$D:$D, 0))</f>
        <v>0</v>
      </c>
    </row>
    <row r="152" spans="1:16" x14ac:dyDescent="0.45">
      <c r="A152" s="176" t="s">
        <v>194</v>
      </c>
      <c r="B152" s="196" t="s">
        <v>212</v>
      </c>
      <c r="C152" s="177">
        <v>80222.115390269886</v>
      </c>
      <c r="D152" s="177">
        <v>0</v>
      </c>
      <c r="E152" s="179">
        <f t="shared" ref="E152:E158" si="16">C152-D152</f>
        <v>80222.115390269886</v>
      </c>
      <c r="F152" s="230">
        <v>0.158</v>
      </c>
      <c r="G152" s="216">
        <v>0.47499999999999998</v>
      </c>
      <c r="H152" s="216">
        <v>0.35199999999999998</v>
      </c>
      <c r="I152" s="164">
        <v>1.6E-2</v>
      </c>
      <c r="J152" s="190">
        <v>0.36799999999999999</v>
      </c>
      <c r="K152" s="174">
        <f t="shared" si="14"/>
        <v>28238.184617374998</v>
      </c>
      <c r="L152" s="235">
        <f t="shared" si="13"/>
        <v>1283.5538462443183</v>
      </c>
      <c r="M152" s="238">
        <f t="shared" si="15"/>
        <v>29521.738463619316</v>
      </c>
      <c r="N152" s="208">
        <f t="shared" si="4"/>
        <v>29521.738463619316</v>
      </c>
      <c r="O152">
        <f>INDEX('[1]Cluster Inputs- PiN &amp; trageted'!$J:$J, MATCH(B152, '[1]Cluster Inputs- PiN &amp; trageted'!$D:$D, 0))</f>
        <v>18000</v>
      </c>
      <c r="P152">
        <f>INDEX('[1]Cluster Inputs- PiN &amp; trageted'!$T:$T, MATCH(B152, '[1]Cluster Inputs- PiN &amp; trageted'!$D:$D, 0))</f>
        <v>0</v>
      </c>
    </row>
    <row r="153" spans="1:16" x14ac:dyDescent="0.45">
      <c r="A153" s="176" t="s">
        <v>194</v>
      </c>
      <c r="B153" s="196" t="s">
        <v>213</v>
      </c>
      <c r="C153" s="177">
        <v>56022.377213500353</v>
      </c>
      <c r="D153" s="177">
        <v>631</v>
      </c>
      <c r="E153" s="179">
        <f t="shared" si="16"/>
        <v>55391.377213500353</v>
      </c>
      <c r="F153" s="230">
        <v>0.158</v>
      </c>
      <c r="G153" s="216">
        <v>0.47499999999999998</v>
      </c>
      <c r="H153" s="216">
        <v>0.35199999999999998</v>
      </c>
      <c r="I153" s="164">
        <v>1.6E-2</v>
      </c>
      <c r="J153" s="190">
        <v>0.36799999999999999</v>
      </c>
      <c r="K153" s="174">
        <f t="shared" si="14"/>
        <v>19497.764779152123</v>
      </c>
      <c r="L153" s="235">
        <f t="shared" si="13"/>
        <v>886.26203541600569</v>
      </c>
      <c r="M153" s="238">
        <f t="shared" si="15"/>
        <v>20384.026814568129</v>
      </c>
      <c r="N153" s="208">
        <f t="shared" si="4"/>
        <v>21015.026814568129</v>
      </c>
      <c r="O153">
        <f>INDEX('[1]Cluster Inputs- PiN &amp; trageted'!$J:$J, MATCH(B153, '[1]Cluster Inputs- PiN &amp; trageted'!$D:$D, 0))</f>
        <v>21015.026814568129</v>
      </c>
      <c r="P153">
        <f>INDEX('[1]Cluster Inputs- PiN &amp; trageted'!$T:$T, MATCH(B153, '[1]Cluster Inputs- PiN &amp; trageted'!$D:$D, 0))</f>
        <v>5254</v>
      </c>
    </row>
    <row r="154" spans="1:16" x14ac:dyDescent="0.45">
      <c r="A154" s="176" t="s">
        <v>194</v>
      </c>
      <c r="B154" s="196" t="s">
        <v>214</v>
      </c>
      <c r="C154" s="177">
        <v>129081.56564790812</v>
      </c>
      <c r="D154" s="177">
        <v>0</v>
      </c>
      <c r="E154" s="179">
        <f t="shared" si="16"/>
        <v>129081.56564790812</v>
      </c>
      <c r="F154" s="230">
        <v>0.158</v>
      </c>
      <c r="G154" s="216">
        <v>0.47499999999999998</v>
      </c>
      <c r="H154" s="216">
        <v>0.35199999999999998</v>
      </c>
      <c r="I154" s="164">
        <v>1.6E-2</v>
      </c>
      <c r="J154" s="190">
        <v>0.36799999999999999</v>
      </c>
      <c r="K154" s="174">
        <f t="shared" si="14"/>
        <v>45436.711108063653</v>
      </c>
      <c r="L154" s="235">
        <f t="shared" si="13"/>
        <v>2065.3050503665299</v>
      </c>
      <c r="M154" s="238">
        <f t="shared" si="15"/>
        <v>47502.016158430182</v>
      </c>
      <c r="N154" s="208">
        <f t="shared" si="4"/>
        <v>47502.016158430182</v>
      </c>
      <c r="O154">
        <f>INDEX('[1]Cluster Inputs- PiN &amp; trageted'!$J:$J, MATCH(B154, '[1]Cluster Inputs- PiN &amp; trageted'!$D:$D, 0))</f>
        <v>47502.016158430182</v>
      </c>
      <c r="P154">
        <f>INDEX('[1]Cluster Inputs- PiN &amp; trageted'!$T:$T, MATCH(B154, '[1]Cluster Inputs- PiN &amp; trageted'!$D:$D, 0))</f>
        <v>11876</v>
      </c>
    </row>
    <row r="155" spans="1:16" x14ac:dyDescent="0.45">
      <c r="A155" s="176" t="s">
        <v>194</v>
      </c>
      <c r="B155" s="196" t="s">
        <v>215</v>
      </c>
      <c r="C155" s="177">
        <v>166481.66603385995</v>
      </c>
      <c r="D155" s="177">
        <v>0</v>
      </c>
      <c r="E155" s="179">
        <f t="shared" si="16"/>
        <v>166481.66603385995</v>
      </c>
      <c r="F155" s="230">
        <v>0.158</v>
      </c>
      <c r="G155" s="216">
        <v>0.47499999999999998</v>
      </c>
      <c r="H155" s="216">
        <v>0.35199999999999998</v>
      </c>
      <c r="I155" s="164">
        <v>1.6E-2</v>
      </c>
      <c r="J155" s="190">
        <v>0.36799999999999999</v>
      </c>
      <c r="K155" s="174">
        <f t="shared" si="14"/>
        <v>58601.546443918698</v>
      </c>
      <c r="L155" s="235">
        <f t="shared" si="13"/>
        <v>2663.706656541759</v>
      </c>
      <c r="M155" s="238">
        <f t="shared" si="15"/>
        <v>61265.253100460453</v>
      </c>
      <c r="N155" s="208">
        <f t="shared" si="4"/>
        <v>61265.253100460453</v>
      </c>
      <c r="O155">
        <f>INDEX('[1]Cluster Inputs- PiN &amp; trageted'!$J:$J, MATCH(B155, '[1]Cluster Inputs- PiN &amp; trageted'!$D:$D, 0))</f>
        <v>61265.253100460453</v>
      </c>
      <c r="P155">
        <f>INDEX('[1]Cluster Inputs- PiN &amp; trageted'!$T:$T, MATCH(B155, '[1]Cluster Inputs- PiN &amp; trageted'!$D:$D, 0))</f>
        <v>15316</v>
      </c>
    </row>
    <row r="156" spans="1:16" x14ac:dyDescent="0.45">
      <c r="A156" s="176" t="s">
        <v>194</v>
      </c>
      <c r="B156" s="196" t="s">
        <v>216</v>
      </c>
      <c r="C156" s="177">
        <v>117739.98687244033</v>
      </c>
      <c r="D156" s="177">
        <v>0</v>
      </c>
      <c r="E156" s="179">
        <f t="shared" si="16"/>
        <v>117739.98687244033</v>
      </c>
      <c r="F156" s="230">
        <v>0.158</v>
      </c>
      <c r="G156" s="216">
        <v>0.47499999999999998</v>
      </c>
      <c r="H156" s="216">
        <v>0.35199999999999998</v>
      </c>
      <c r="I156" s="164">
        <v>1.6E-2</v>
      </c>
      <c r="J156" s="190">
        <v>0.36799999999999999</v>
      </c>
      <c r="K156" s="174">
        <f t="shared" si="14"/>
        <v>41444.475379098993</v>
      </c>
      <c r="L156" s="235">
        <f t="shared" si="13"/>
        <v>1883.8397899590454</v>
      </c>
      <c r="M156" s="238">
        <f t="shared" si="15"/>
        <v>43328.315169058042</v>
      </c>
      <c r="N156" s="208">
        <f t="shared" si="4"/>
        <v>43328.315169058042</v>
      </c>
      <c r="O156">
        <f>INDEX('[1]Cluster Inputs- PiN &amp; trageted'!$J:$J, MATCH(B156, '[1]Cluster Inputs- PiN &amp; trageted'!$D:$D, 0))</f>
        <v>43328.315169058042</v>
      </c>
      <c r="P156">
        <f>INDEX('[1]Cluster Inputs- PiN &amp; trageted'!$T:$T, MATCH(B156, '[1]Cluster Inputs- PiN &amp; trageted'!$D:$D, 0))</f>
        <v>10832</v>
      </c>
    </row>
    <row r="157" spans="1:16" x14ac:dyDescent="0.45">
      <c r="A157" s="176" t="s">
        <v>194</v>
      </c>
      <c r="B157" s="196" t="s">
        <v>217</v>
      </c>
      <c r="C157" s="177">
        <v>107879.43518432547</v>
      </c>
      <c r="D157" s="177">
        <v>0</v>
      </c>
      <c r="E157" s="179">
        <f t="shared" si="16"/>
        <v>107879.43518432547</v>
      </c>
      <c r="F157" s="230">
        <v>0.158</v>
      </c>
      <c r="G157" s="216">
        <v>0.47499999999999998</v>
      </c>
      <c r="H157" s="216">
        <v>0.35199999999999998</v>
      </c>
      <c r="I157" s="164">
        <v>1.6E-2</v>
      </c>
      <c r="J157" s="190">
        <v>0.36799999999999999</v>
      </c>
      <c r="K157" s="174">
        <f t="shared" si="14"/>
        <v>37973.561184882565</v>
      </c>
      <c r="L157" s="235">
        <f t="shared" si="13"/>
        <v>1726.0709629492076</v>
      </c>
      <c r="M157" s="238">
        <f t="shared" si="15"/>
        <v>39699.63214783177</v>
      </c>
      <c r="N157" s="208">
        <f t="shared" si="4"/>
        <v>39699.63214783177</v>
      </c>
      <c r="O157">
        <f>INDEX('[1]Cluster Inputs- PiN &amp; trageted'!$J:$J, MATCH(B157, '[1]Cluster Inputs- PiN &amp; trageted'!$D:$D, 0))</f>
        <v>21000</v>
      </c>
      <c r="P157">
        <f>INDEX('[1]Cluster Inputs- PiN &amp; trageted'!$T:$T, MATCH(B157, '[1]Cluster Inputs- PiN &amp; trageted'!$D:$D, 0))</f>
        <v>0</v>
      </c>
    </row>
    <row r="158" spans="1:16" x14ac:dyDescent="0.45">
      <c r="A158" s="165" t="s">
        <v>194</v>
      </c>
      <c r="B158" s="209" t="s">
        <v>218</v>
      </c>
      <c r="C158" s="166">
        <v>191994.66303827474</v>
      </c>
      <c r="D158" s="166">
        <v>0</v>
      </c>
      <c r="E158" s="167">
        <f t="shared" si="16"/>
        <v>191994.66303827474</v>
      </c>
      <c r="F158" s="231">
        <v>0.158</v>
      </c>
      <c r="G158" s="217">
        <v>0.47499999999999998</v>
      </c>
      <c r="H158" s="217">
        <v>0.35199999999999998</v>
      </c>
      <c r="I158" s="168">
        <v>1.6E-2</v>
      </c>
      <c r="J158" s="191">
        <v>0.36799999999999999</v>
      </c>
      <c r="K158" s="175">
        <f t="shared" si="14"/>
        <v>67582.121389472697</v>
      </c>
      <c r="L158" s="250">
        <f t="shared" si="13"/>
        <v>3071.914608612396</v>
      </c>
      <c r="M158" s="239">
        <f t="shared" si="15"/>
        <v>70654.035998085092</v>
      </c>
      <c r="N158" s="210">
        <f t="shared" si="4"/>
        <v>70654.035998085092</v>
      </c>
      <c r="O158">
        <f>INDEX('[1]Cluster Inputs- PiN &amp; trageted'!$J:$J, MATCH(B158, '[1]Cluster Inputs- PiN &amp; trageted'!$D:$D, 0))</f>
        <v>70654.035998085092</v>
      </c>
      <c r="P158">
        <f>INDEX('[1]Cluster Inputs- PiN &amp; trageted'!$T:$T, MATCH(B158, '[1]Cluster Inputs- PiN &amp; trageted'!$D:$D, 0))</f>
        <v>17664</v>
      </c>
    </row>
    <row r="159" spans="1:16" s="173" customFormat="1" x14ac:dyDescent="0.45">
      <c r="A159" s="243" t="s">
        <v>43</v>
      </c>
      <c r="B159" s="244" t="s">
        <v>69</v>
      </c>
      <c r="C159" s="223">
        <v>6182966</v>
      </c>
      <c r="D159" s="194">
        <v>0</v>
      </c>
      <c r="E159" s="223">
        <v>6182966</v>
      </c>
      <c r="F159" s="229">
        <v>0.13900000000000001</v>
      </c>
      <c r="G159" s="224">
        <v>0.55800000000000005</v>
      </c>
      <c r="H159" s="224">
        <v>0.28499999999999998</v>
      </c>
      <c r="I159" s="172">
        <v>1.7999999999999999E-2</v>
      </c>
      <c r="J159" s="192">
        <v>0.30299999999999999</v>
      </c>
      <c r="K159" s="290">
        <v>1762145.31</v>
      </c>
      <c r="L159" s="291">
        <v>111293.39</v>
      </c>
      <c r="M159" s="237">
        <v>1873439</v>
      </c>
      <c r="N159" s="254">
        <f t="shared" si="4"/>
        <v>1873439</v>
      </c>
      <c r="O159" t="e">
        <f>INDEX('[1]Cluster Inputs- PiN &amp; trageted'!$J:$J, MATCH(B159, '[1]Cluster Inputs- PiN &amp; trageted'!$D:$D, 0))</f>
        <v>#N/A</v>
      </c>
      <c r="P159" t="e">
        <f>INDEX('[1]Cluster Inputs- PiN &amp; trageted'!$T:$T, MATCH(B159, '[1]Cluster Inputs- PiN &amp; trageted'!$D:$D, 0))</f>
        <v>#N/A</v>
      </c>
    </row>
    <row r="160" spans="1:16" s="173" customFormat="1" x14ac:dyDescent="0.45">
      <c r="A160" s="176"/>
      <c r="B160" s="196" t="s">
        <v>219</v>
      </c>
      <c r="C160" s="177">
        <v>322567.78432392236</v>
      </c>
      <c r="D160" s="182">
        <v>0</v>
      </c>
      <c r="E160" s="179">
        <f t="shared" ref="E160:E185" si="17">C160-D160</f>
        <v>322567.78432392236</v>
      </c>
      <c r="F160" s="230">
        <v>0.13900000000000001</v>
      </c>
      <c r="G160" s="216">
        <v>0.55800000000000005</v>
      </c>
      <c r="H160" s="216">
        <v>0.28499999999999998</v>
      </c>
      <c r="I160" s="164">
        <v>1.7999999999999999E-2</v>
      </c>
      <c r="J160" s="190">
        <v>0.30299999999999999</v>
      </c>
      <c r="K160" s="174">
        <f t="shared" si="14"/>
        <v>91931.818532317862</v>
      </c>
      <c r="L160" s="235">
        <f t="shared" si="13"/>
        <v>5806.2201178306022</v>
      </c>
      <c r="M160" s="238">
        <f t="shared" ref="M160:M223" si="18">K160+L160</f>
        <v>97738.038650148461</v>
      </c>
      <c r="N160" s="251">
        <f t="shared" si="4"/>
        <v>97738.038650148461</v>
      </c>
      <c r="O160">
        <f>INDEX('[1]Cluster Inputs- PiN &amp; trageted'!$J:$J, MATCH(B160, '[1]Cluster Inputs- PiN &amp; trageted'!$D:$D, 0))</f>
        <v>97738.038650148461</v>
      </c>
      <c r="P160">
        <f>INDEX('[1]Cluster Inputs- PiN &amp; trageted'!$T:$T, MATCH(B160, '[1]Cluster Inputs- PiN &amp; trageted'!$D:$D, 0))</f>
        <v>12706</v>
      </c>
    </row>
    <row r="161" spans="1:16" s="173" customFormat="1" x14ac:dyDescent="0.45">
      <c r="A161" s="176"/>
      <c r="B161" s="196" t="s">
        <v>220</v>
      </c>
      <c r="C161" s="177">
        <v>179298.96276896607</v>
      </c>
      <c r="D161" s="182">
        <v>0</v>
      </c>
      <c r="E161" s="179">
        <f t="shared" si="17"/>
        <v>179298.96276896607</v>
      </c>
      <c r="F161" s="230">
        <v>0.13900000000000001</v>
      </c>
      <c r="G161" s="216">
        <v>0.55800000000000005</v>
      </c>
      <c r="H161" s="216">
        <v>0.28499999999999998</v>
      </c>
      <c r="I161" s="164">
        <v>1.7999999999999999E-2</v>
      </c>
      <c r="J161" s="190">
        <v>0.30299999999999999</v>
      </c>
      <c r="K161" s="174">
        <f t="shared" si="14"/>
        <v>51100.204389155326</v>
      </c>
      <c r="L161" s="235">
        <f t="shared" ref="L161:L185" si="19">I161*E161</f>
        <v>3227.3813298413888</v>
      </c>
      <c r="M161" s="238">
        <f t="shared" si="18"/>
        <v>54327.585718996714</v>
      </c>
      <c r="N161" s="251">
        <f t="shared" si="4"/>
        <v>54327.585718996714</v>
      </c>
      <c r="O161">
        <f>INDEX('[1]Cluster Inputs- PiN &amp; trageted'!$J:$J, MATCH(B161, '[1]Cluster Inputs- PiN &amp; trageted'!$D:$D, 0))</f>
        <v>54327.585718996714</v>
      </c>
      <c r="P161">
        <f>INDEX('[1]Cluster Inputs- PiN &amp; trageted'!$T:$T, MATCH(B161, '[1]Cluster Inputs- PiN &amp; trageted'!$D:$D, 0))</f>
        <v>7063</v>
      </c>
    </row>
    <row r="162" spans="1:16" s="173" customFormat="1" x14ac:dyDescent="0.45">
      <c r="A162" s="176"/>
      <c r="B162" s="196" t="s">
        <v>221</v>
      </c>
      <c r="C162" s="177">
        <v>202864.86046430896</v>
      </c>
      <c r="D162" s="182">
        <v>0</v>
      </c>
      <c r="E162" s="179">
        <f t="shared" si="17"/>
        <v>202864.86046430896</v>
      </c>
      <c r="F162" s="230">
        <v>0.13900000000000001</v>
      </c>
      <c r="G162" s="216">
        <v>0.55800000000000005</v>
      </c>
      <c r="H162" s="216">
        <v>0.28499999999999998</v>
      </c>
      <c r="I162" s="164">
        <v>1.7999999999999999E-2</v>
      </c>
      <c r="J162" s="190">
        <v>0.30299999999999999</v>
      </c>
      <c r="K162" s="174">
        <f t="shared" si="14"/>
        <v>57816.48523232805</v>
      </c>
      <c r="L162" s="235">
        <f t="shared" si="19"/>
        <v>3651.5674883575612</v>
      </c>
      <c r="M162" s="238">
        <f t="shared" si="18"/>
        <v>61468.052720685613</v>
      </c>
      <c r="N162" s="251">
        <f t="shared" si="4"/>
        <v>61468.052720685613</v>
      </c>
      <c r="O162">
        <f>INDEX('[1]Cluster Inputs- PiN &amp; trageted'!$J:$J, MATCH(B162, '[1]Cluster Inputs- PiN &amp; trageted'!$D:$D, 0))</f>
        <v>61468.052720685613</v>
      </c>
      <c r="P162">
        <f>INDEX('[1]Cluster Inputs- PiN &amp; trageted'!$T:$T, MATCH(B162, '[1]Cluster Inputs- PiN &amp; trageted'!$D:$D, 0))</f>
        <v>7991</v>
      </c>
    </row>
    <row r="163" spans="1:16" s="173" customFormat="1" x14ac:dyDescent="0.45">
      <c r="A163" s="176"/>
      <c r="B163" s="196" t="s">
        <v>222</v>
      </c>
      <c r="C163" s="177">
        <v>194042.51934686952</v>
      </c>
      <c r="D163" s="182">
        <v>0</v>
      </c>
      <c r="E163" s="179">
        <f t="shared" si="17"/>
        <v>194042.51934686952</v>
      </c>
      <c r="F163" s="230">
        <v>0.13900000000000001</v>
      </c>
      <c r="G163" s="216">
        <v>0.55800000000000005</v>
      </c>
      <c r="H163" s="216">
        <v>0.28499999999999998</v>
      </c>
      <c r="I163" s="164">
        <v>1.7999999999999999E-2</v>
      </c>
      <c r="J163" s="190">
        <v>0.30299999999999999</v>
      </c>
      <c r="K163" s="174">
        <f t="shared" si="14"/>
        <v>55302.118013857806</v>
      </c>
      <c r="L163" s="235">
        <f t="shared" si="19"/>
        <v>3492.7653482436513</v>
      </c>
      <c r="M163" s="238">
        <f t="shared" si="18"/>
        <v>58794.883362101456</v>
      </c>
      <c r="N163" s="251">
        <f t="shared" si="4"/>
        <v>58794.883362101456</v>
      </c>
      <c r="O163">
        <f>INDEX('[1]Cluster Inputs- PiN &amp; trageted'!$J:$J, MATCH(B163, '[1]Cluster Inputs- PiN &amp; trageted'!$D:$D, 0))</f>
        <v>58794.883362101456</v>
      </c>
      <c r="P163">
        <f>INDEX('[1]Cluster Inputs- PiN &amp; trageted'!$T:$T, MATCH(B163, '[1]Cluster Inputs- PiN &amp; trageted'!$D:$D, 0))</f>
        <v>7643</v>
      </c>
    </row>
    <row r="164" spans="1:16" s="173" customFormat="1" x14ac:dyDescent="0.45">
      <c r="A164" s="176"/>
      <c r="B164" s="196" t="s">
        <v>223</v>
      </c>
      <c r="C164" s="177">
        <v>338333.03298364131</v>
      </c>
      <c r="D164" s="182">
        <v>0</v>
      </c>
      <c r="E164" s="179">
        <f t="shared" si="17"/>
        <v>338333.03298364131</v>
      </c>
      <c r="F164" s="230">
        <v>0.13900000000000001</v>
      </c>
      <c r="G164" s="216">
        <v>0.55800000000000005</v>
      </c>
      <c r="H164" s="216">
        <v>0.28499999999999998</v>
      </c>
      <c r="I164" s="164">
        <v>1.7999999999999999E-2</v>
      </c>
      <c r="J164" s="190">
        <v>0.30299999999999999</v>
      </c>
      <c r="K164" s="174">
        <f t="shared" si="14"/>
        <v>96424.914400337773</v>
      </c>
      <c r="L164" s="235">
        <f t="shared" si="19"/>
        <v>6089.9945937055436</v>
      </c>
      <c r="M164" s="238">
        <f t="shared" si="18"/>
        <v>102514.90899404332</v>
      </c>
      <c r="N164" s="251">
        <f t="shared" si="4"/>
        <v>102514.90899404332</v>
      </c>
      <c r="O164">
        <f>INDEX('[1]Cluster Inputs- PiN &amp; trageted'!$J:$J, MATCH(B164, '[1]Cluster Inputs- PiN &amp; trageted'!$D:$D, 0))</f>
        <v>102514.90899404332</v>
      </c>
      <c r="P164">
        <f>INDEX('[1]Cluster Inputs- PiN &amp; trageted'!$T:$T, MATCH(B164, '[1]Cluster Inputs- PiN &amp; trageted'!$D:$D, 0))</f>
        <v>13327</v>
      </c>
    </row>
    <row r="165" spans="1:16" s="173" customFormat="1" x14ac:dyDescent="0.45">
      <c r="A165" s="176"/>
      <c r="B165" s="196" t="s">
        <v>224</v>
      </c>
      <c r="C165" s="177">
        <v>214319.40828568256</v>
      </c>
      <c r="D165" s="182">
        <v>0</v>
      </c>
      <c r="E165" s="179">
        <f t="shared" si="17"/>
        <v>214319.40828568256</v>
      </c>
      <c r="F165" s="230">
        <v>0.13900000000000001</v>
      </c>
      <c r="G165" s="216">
        <v>0.55800000000000005</v>
      </c>
      <c r="H165" s="216">
        <v>0.28499999999999998</v>
      </c>
      <c r="I165" s="164">
        <v>1.7999999999999999E-2</v>
      </c>
      <c r="J165" s="190">
        <v>0.30299999999999999</v>
      </c>
      <c r="K165" s="174">
        <f t="shared" si="14"/>
        <v>61081.031361419526</v>
      </c>
      <c r="L165" s="235">
        <f t="shared" si="19"/>
        <v>3857.7493491422856</v>
      </c>
      <c r="M165" s="238">
        <f t="shared" si="18"/>
        <v>64938.780710561812</v>
      </c>
      <c r="N165" s="251">
        <f t="shared" si="4"/>
        <v>64938.780710561812</v>
      </c>
      <c r="O165">
        <f>INDEX('[1]Cluster Inputs- PiN &amp; trageted'!$J:$J, MATCH(B165, '[1]Cluster Inputs- PiN &amp; trageted'!$D:$D, 0))</f>
        <v>64938.780710561812</v>
      </c>
      <c r="P165">
        <f>INDEX('[1]Cluster Inputs- PiN &amp; trageted'!$T:$T, MATCH(B165, '[1]Cluster Inputs- PiN &amp; trageted'!$D:$D, 0))</f>
        <v>8442</v>
      </c>
    </row>
    <row r="166" spans="1:16" s="173" customFormat="1" x14ac:dyDescent="0.45">
      <c r="A166" s="176"/>
      <c r="B166" s="196" t="s">
        <v>225</v>
      </c>
      <c r="C166" s="177">
        <v>177936.37342697513</v>
      </c>
      <c r="D166" s="182">
        <v>0</v>
      </c>
      <c r="E166" s="179">
        <f t="shared" si="17"/>
        <v>177936.37342697513</v>
      </c>
      <c r="F166" s="230">
        <v>0.13900000000000001</v>
      </c>
      <c r="G166" s="216">
        <v>0.55800000000000005</v>
      </c>
      <c r="H166" s="216">
        <v>0.28499999999999998</v>
      </c>
      <c r="I166" s="164">
        <v>1.7999999999999999E-2</v>
      </c>
      <c r="J166" s="190">
        <v>0.30299999999999999</v>
      </c>
      <c r="K166" s="174">
        <f t="shared" si="14"/>
        <v>50711.866426687906</v>
      </c>
      <c r="L166" s="235">
        <f t="shared" si="19"/>
        <v>3202.8547216855522</v>
      </c>
      <c r="M166" s="238">
        <f t="shared" si="18"/>
        <v>53914.721148373457</v>
      </c>
      <c r="N166" s="251">
        <f t="shared" si="4"/>
        <v>53914.721148373457</v>
      </c>
      <c r="O166">
        <f>INDEX('[1]Cluster Inputs- PiN &amp; trageted'!$J:$J, MATCH(B166, '[1]Cluster Inputs- PiN &amp; trageted'!$D:$D, 0))</f>
        <v>53914.721148373457</v>
      </c>
      <c r="P166">
        <f>INDEX('[1]Cluster Inputs- PiN &amp; trageted'!$T:$T, MATCH(B166, '[1]Cluster Inputs- PiN &amp; trageted'!$D:$D, 0))</f>
        <v>7009</v>
      </c>
    </row>
    <row r="167" spans="1:16" s="173" customFormat="1" x14ac:dyDescent="0.45">
      <c r="A167" s="176"/>
      <c r="B167" s="196" t="s">
        <v>226</v>
      </c>
      <c r="C167" s="177">
        <v>193281.7486284138</v>
      </c>
      <c r="D167" s="182">
        <v>0</v>
      </c>
      <c r="E167" s="179">
        <f t="shared" si="17"/>
        <v>193281.7486284138</v>
      </c>
      <c r="F167" s="230">
        <v>0.13900000000000001</v>
      </c>
      <c r="G167" s="216">
        <v>0.55800000000000005</v>
      </c>
      <c r="H167" s="216">
        <v>0.28499999999999998</v>
      </c>
      <c r="I167" s="164">
        <v>1.7999999999999999E-2</v>
      </c>
      <c r="J167" s="190">
        <v>0.30299999999999999</v>
      </c>
      <c r="K167" s="174">
        <f t="shared" si="14"/>
        <v>55085.298359097927</v>
      </c>
      <c r="L167" s="235">
        <f t="shared" si="19"/>
        <v>3479.071475311448</v>
      </c>
      <c r="M167" s="238">
        <f t="shared" si="18"/>
        <v>58564.369834409372</v>
      </c>
      <c r="N167" s="251">
        <f t="shared" si="4"/>
        <v>58564.369834409372</v>
      </c>
      <c r="O167">
        <f>INDEX('[1]Cluster Inputs- PiN &amp; trageted'!$J:$J, MATCH(B167, '[1]Cluster Inputs- PiN &amp; trageted'!$D:$D, 0))</f>
        <v>58564.369834409372</v>
      </c>
      <c r="P167">
        <f>INDEX('[1]Cluster Inputs- PiN &amp; trageted'!$T:$T, MATCH(B167, '[1]Cluster Inputs- PiN &amp; trageted'!$D:$D, 0))</f>
        <v>7613</v>
      </c>
    </row>
    <row r="168" spans="1:16" s="173" customFormat="1" x14ac:dyDescent="0.45">
      <c r="A168" s="176"/>
      <c r="B168" s="196" t="s">
        <v>227</v>
      </c>
      <c r="C168" s="177">
        <v>96054.051171324521</v>
      </c>
      <c r="D168" s="182">
        <v>0</v>
      </c>
      <c r="E168" s="179">
        <f t="shared" si="17"/>
        <v>96054.051171324521</v>
      </c>
      <c r="F168" s="230">
        <v>0.13900000000000001</v>
      </c>
      <c r="G168" s="216">
        <v>0.55800000000000005</v>
      </c>
      <c r="H168" s="216">
        <v>0.28499999999999998</v>
      </c>
      <c r="I168" s="164">
        <v>1.7999999999999999E-2</v>
      </c>
      <c r="J168" s="190">
        <v>0.30299999999999999</v>
      </c>
      <c r="K168" s="174">
        <f t="shared" si="14"/>
        <v>27375.404583827487</v>
      </c>
      <c r="L168" s="235">
        <f t="shared" si="19"/>
        <v>1728.9729210838414</v>
      </c>
      <c r="M168" s="238">
        <f t="shared" si="18"/>
        <v>29104.377504911328</v>
      </c>
      <c r="N168" s="251">
        <f t="shared" si="4"/>
        <v>29104.377504911328</v>
      </c>
      <c r="O168">
        <f>INDEX('[1]Cluster Inputs- PiN &amp; trageted'!$J:$J, MATCH(B168, '[1]Cluster Inputs- PiN &amp; trageted'!$D:$D, 0))</f>
        <v>29104.377504911328</v>
      </c>
      <c r="P168">
        <f>INDEX('[1]Cluster Inputs- PiN &amp; trageted'!$T:$T, MATCH(B168, '[1]Cluster Inputs- PiN &amp; trageted'!$D:$D, 0))</f>
        <v>3784</v>
      </c>
    </row>
    <row r="169" spans="1:16" s="173" customFormat="1" x14ac:dyDescent="0.45">
      <c r="A169" s="176"/>
      <c r="B169" s="196" t="s">
        <v>228</v>
      </c>
      <c r="C169" s="177">
        <v>162985.87921606208</v>
      </c>
      <c r="D169" s="182">
        <v>0</v>
      </c>
      <c r="E169" s="179">
        <f t="shared" si="17"/>
        <v>162985.87921606208</v>
      </c>
      <c r="F169" s="230">
        <v>0.13900000000000001</v>
      </c>
      <c r="G169" s="216">
        <v>0.55800000000000005</v>
      </c>
      <c r="H169" s="216">
        <v>0.28499999999999998</v>
      </c>
      <c r="I169" s="164">
        <v>1.7999999999999999E-2</v>
      </c>
      <c r="J169" s="190">
        <v>0.30299999999999999</v>
      </c>
      <c r="K169" s="174">
        <f t="shared" si="14"/>
        <v>46450.975576577686</v>
      </c>
      <c r="L169" s="235">
        <f t="shared" si="19"/>
        <v>2933.745825889117</v>
      </c>
      <c r="M169" s="238">
        <f t="shared" si="18"/>
        <v>49384.721402466806</v>
      </c>
      <c r="N169" s="251">
        <f t="shared" si="4"/>
        <v>49384.721402466806</v>
      </c>
      <c r="O169">
        <f>INDEX('[1]Cluster Inputs- PiN &amp; trageted'!$J:$J, MATCH(B169, '[1]Cluster Inputs- PiN &amp; trageted'!$D:$D, 0))</f>
        <v>49384.721402466806</v>
      </c>
      <c r="P169">
        <f>INDEX('[1]Cluster Inputs- PiN &amp; trageted'!$T:$T, MATCH(B169, '[1]Cluster Inputs- PiN &amp; trageted'!$D:$D, 0))</f>
        <v>6420</v>
      </c>
    </row>
    <row r="170" spans="1:16" s="173" customFormat="1" x14ac:dyDescent="0.45">
      <c r="A170" s="176"/>
      <c r="B170" s="196" t="s">
        <v>229</v>
      </c>
      <c r="C170" s="177">
        <v>235655.97785729854</v>
      </c>
      <c r="D170" s="182">
        <v>0</v>
      </c>
      <c r="E170" s="179">
        <f t="shared" si="17"/>
        <v>235655.97785729854</v>
      </c>
      <c r="F170" s="230">
        <v>0.13900000000000001</v>
      </c>
      <c r="G170" s="216">
        <v>0.55800000000000005</v>
      </c>
      <c r="H170" s="216">
        <v>0.28499999999999998</v>
      </c>
      <c r="I170" s="164">
        <v>1.7999999999999999E-2</v>
      </c>
      <c r="J170" s="190">
        <v>0.30299999999999999</v>
      </c>
      <c r="K170" s="174">
        <f t="shared" si="14"/>
        <v>67161.953689330083</v>
      </c>
      <c r="L170" s="235">
        <f t="shared" si="19"/>
        <v>4241.8076014313738</v>
      </c>
      <c r="M170" s="238">
        <f t="shared" si="18"/>
        <v>71403.761290761453</v>
      </c>
      <c r="N170" s="251">
        <f t="shared" si="4"/>
        <v>71403.761290761453</v>
      </c>
      <c r="O170">
        <f>INDEX('[1]Cluster Inputs- PiN &amp; trageted'!$J:$J, MATCH(B170, '[1]Cluster Inputs- PiN &amp; trageted'!$D:$D, 0))</f>
        <v>71403.761290761453</v>
      </c>
      <c r="P170">
        <f>INDEX('[1]Cluster Inputs- PiN &amp; trageted'!$T:$T, MATCH(B170, '[1]Cluster Inputs- PiN &amp; trageted'!$D:$D, 0))</f>
        <v>9282</v>
      </c>
    </row>
    <row r="171" spans="1:16" s="173" customFormat="1" x14ac:dyDescent="0.45">
      <c r="A171" s="176"/>
      <c r="B171" s="196" t="s">
        <v>230</v>
      </c>
      <c r="C171" s="177">
        <v>315123.02802912652</v>
      </c>
      <c r="D171" s="182">
        <v>0</v>
      </c>
      <c r="E171" s="179">
        <f t="shared" si="17"/>
        <v>315123.02802912652</v>
      </c>
      <c r="F171" s="230">
        <v>0.13900000000000001</v>
      </c>
      <c r="G171" s="216">
        <v>0.55800000000000005</v>
      </c>
      <c r="H171" s="216">
        <v>0.28499999999999998</v>
      </c>
      <c r="I171" s="164">
        <v>1.7999999999999999E-2</v>
      </c>
      <c r="J171" s="190">
        <v>0.30299999999999999</v>
      </c>
      <c r="K171" s="174">
        <f t="shared" si="14"/>
        <v>89810.062988301055</v>
      </c>
      <c r="L171" s="235">
        <f t="shared" si="19"/>
        <v>5672.2145045242769</v>
      </c>
      <c r="M171" s="238">
        <f t="shared" si="18"/>
        <v>95482.277492825335</v>
      </c>
      <c r="N171" s="251">
        <f t="shared" si="4"/>
        <v>95482.277492825335</v>
      </c>
      <c r="O171">
        <f>INDEX('[1]Cluster Inputs- PiN &amp; trageted'!$J:$J, MATCH(B171, '[1]Cluster Inputs- PiN &amp; trageted'!$D:$D, 0))</f>
        <v>95482.277492825335</v>
      </c>
      <c r="P171">
        <f>INDEX('[1]Cluster Inputs- PiN &amp; trageted'!$T:$T, MATCH(B171, '[1]Cluster Inputs- PiN &amp; trageted'!$D:$D, 0))</f>
        <v>12413</v>
      </c>
    </row>
    <row r="172" spans="1:16" s="173" customFormat="1" x14ac:dyDescent="0.45">
      <c r="A172" s="176"/>
      <c r="B172" s="196" t="s">
        <v>231</v>
      </c>
      <c r="C172" s="177">
        <v>102992.95991876331</v>
      </c>
      <c r="D172" s="182">
        <v>0</v>
      </c>
      <c r="E172" s="179">
        <f t="shared" si="17"/>
        <v>102992.95991876331</v>
      </c>
      <c r="F172" s="230">
        <v>0.13900000000000001</v>
      </c>
      <c r="G172" s="216">
        <v>0.55800000000000005</v>
      </c>
      <c r="H172" s="216">
        <v>0.28499999999999998</v>
      </c>
      <c r="I172" s="164">
        <v>1.7999999999999999E-2</v>
      </c>
      <c r="J172" s="190">
        <v>0.30299999999999999</v>
      </c>
      <c r="K172" s="174">
        <f t="shared" si="14"/>
        <v>29352.993576847541</v>
      </c>
      <c r="L172" s="235">
        <f t="shared" si="19"/>
        <v>1853.8732785377395</v>
      </c>
      <c r="M172" s="238">
        <f t="shared" si="18"/>
        <v>31206.86685538528</v>
      </c>
      <c r="N172" s="251">
        <f t="shared" si="4"/>
        <v>31206.86685538528</v>
      </c>
      <c r="O172">
        <f>INDEX('[1]Cluster Inputs- PiN &amp; trageted'!$J:$J, MATCH(B172, '[1]Cluster Inputs- PiN &amp; trageted'!$D:$D, 0))</f>
        <v>31206.86685538528</v>
      </c>
      <c r="P172">
        <f>INDEX('[1]Cluster Inputs- PiN &amp; trageted'!$T:$T, MATCH(B172, '[1]Cluster Inputs- PiN &amp; trageted'!$D:$D, 0))</f>
        <v>4057</v>
      </c>
    </row>
    <row r="173" spans="1:16" s="173" customFormat="1" x14ac:dyDescent="0.45">
      <c r="A173" s="176"/>
      <c r="B173" s="196" t="s">
        <v>232</v>
      </c>
      <c r="C173" s="177">
        <v>313998.36698016123</v>
      </c>
      <c r="D173" s="182">
        <v>0</v>
      </c>
      <c r="E173" s="179">
        <f t="shared" si="17"/>
        <v>313998.36698016123</v>
      </c>
      <c r="F173" s="230">
        <v>0.13900000000000001</v>
      </c>
      <c r="G173" s="216">
        <v>0.55800000000000005</v>
      </c>
      <c r="H173" s="216">
        <v>0.28499999999999998</v>
      </c>
      <c r="I173" s="164">
        <v>1.7999999999999999E-2</v>
      </c>
      <c r="J173" s="190">
        <v>0.30299999999999999</v>
      </c>
      <c r="K173" s="174">
        <f t="shared" si="14"/>
        <v>89489.534589345945</v>
      </c>
      <c r="L173" s="235">
        <f t="shared" si="19"/>
        <v>5651.9706056429013</v>
      </c>
      <c r="M173" s="238">
        <f t="shared" si="18"/>
        <v>95141.505194988844</v>
      </c>
      <c r="N173" s="251">
        <f t="shared" si="4"/>
        <v>95141.505194988844</v>
      </c>
      <c r="O173">
        <f>INDEX('[1]Cluster Inputs- PiN &amp; trageted'!$J:$J, MATCH(B173, '[1]Cluster Inputs- PiN &amp; trageted'!$D:$D, 0))</f>
        <v>95141.505194988844</v>
      </c>
      <c r="P173">
        <f>INDEX('[1]Cluster Inputs- PiN &amp; trageted'!$T:$T, MATCH(B173, '[1]Cluster Inputs- PiN &amp; trageted'!$D:$D, 0))</f>
        <v>12368</v>
      </c>
    </row>
    <row r="174" spans="1:16" s="173" customFormat="1" x14ac:dyDescent="0.45">
      <c r="A174" s="176"/>
      <c r="B174" s="196" t="s">
        <v>233</v>
      </c>
      <c r="C174" s="177">
        <v>311246.19643100415</v>
      </c>
      <c r="D174" s="182">
        <v>0</v>
      </c>
      <c r="E174" s="179">
        <f t="shared" si="17"/>
        <v>311246.19643100415</v>
      </c>
      <c r="F174" s="230">
        <v>0.13900000000000001</v>
      </c>
      <c r="G174" s="216">
        <v>0.55800000000000005</v>
      </c>
      <c r="H174" s="216">
        <v>0.28499999999999998</v>
      </c>
      <c r="I174" s="164">
        <v>1.7999999999999999E-2</v>
      </c>
      <c r="J174" s="190">
        <v>0.30299999999999999</v>
      </c>
      <c r="K174" s="174">
        <f t="shared" si="14"/>
        <v>88705.165982836173</v>
      </c>
      <c r="L174" s="235">
        <f t="shared" si="19"/>
        <v>5602.4315357580745</v>
      </c>
      <c r="M174" s="238">
        <f t="shared" si="18"/>
        <v>94307.597518594252</v>
      </c>
      <c r="N174" s="251">
        <f t="shared" si="4"/>
        <v>94307.597518594252</v>
      </c>
      <c r="O174">
        <f>INDEX('[1]Cluster Inputs- PiN &amp; trageted'!$J:$J, MATCH(B174, '[1]Cluster Inputs- PiN &amp; trageted'!$D:$D, 0))</f>
        <v>94307.597518594252</v>
      </c>
      <c r="P174">
        <f>INDEX('[1]Cluster Inputs- PiN &amp; trageted'!$T:$T, MATCH(B174, '[1]Cluster Inputs- PiN &amp; trageted'!$D:$D, 0))</f>
        <v>12260</v>
      </c>
    </row>
    <row r="175" spans="1:16" s="173" customFormat="1" x14ac:dyDescent="0.45">
      <c r="A175" s="176"/>
      <c r="B175" s="196" t="s">
        <v>234</v>
      </c>
      <c r="C175" s="177">
        <v>218515.14377235601</v>
      </c>
      <c r="D175" s="182">
        <v>0</v>
      </c>
      <c r="E175" s="179">
        <f t="shared" si="17"/>
        <v>218515.14377235601</v>
      </c>
      <c r="F175" s="230">
        <v>0.13900000000000001</v>
      </c>
      <c r="G175" s="216">
        <v>0.55800000000000005</v>
      </c>
      <c r="H175" s="216">
        <v>0.28499999999999998</v>
      </c>
      <c r="I175" s="164">
        <v>1.7999999999999999E-2</v>
      </c>
      <c r="J175" s="190">
        <v>0.30299999999999999</v>
      </c>
      <c r="K175" s="174">
        <f t="shared" si="14"/>
        <v>62276.815975121455</v>
      </c>
      <c r="L175" s="235">
        <f t="shared" si="19"/>
        <v>3933.2725879024078</v>
      </c>
      <c r="M175" s="238">
        <f t="shared" si="18"/>
        <v>66210.088563023863</v>
      </c>
      <c r="N175" s="251">
        <f t="shared" si="4"/>
        <v>66210.088563023863</v>
      </c>
      <c r="O175">
        <f>INDEX('[1]Cluster Inputs- PiN &amp; trageted'!$J:$J, MATCH(B175, '[1]Cluster Inputs- PiN &amp; trageted'!$D:$D, 0))</f>
        <v>66210.088563023863</v>
      </c>
      <c r="P175">
        <f>INDEX('[1]Cluster Inputs- PiN &amp; trageted'!$T:$T, MATCH(B175, '[1]Cluster Inputs- PiN &amp; trageted'!$D:$D, 0))</f>
        <v>8607</v>
      </c>
    </row>
    <row r="176" spans="1:16" s="173" customFormat="1" x14ac:dyDescent="0.45">
      <c r="A176" s="176"/>
      <c r="B176" s="196" t="s">
        <v>235</v>
      </c>
      <c r="C176" s="177">
        <v>298547.02371544222</v>
      </c>
      <c r="D176" s="182">
        <v>0</v>
      </c>
      <c r="E176" s="179">
        <f t="shared" si="17"/>
        <v>298547.02371544222</v>
      </c>
      <c r="F176" s="230">
        <v>0.13900000000000001</v>
      </c>
      <c r="G176" s="216">
        <v>0.55800000000000005</v>
      </c>
      <c r="H176" s="216">
        <v>0.28499999999999998</v>
      </c>
      <c r="I176" s="164">
        <v>1.7999999999999999E-2</v>
      </c>
      <c r="J176" s="190">
        <v>0.30299999999999999</v>
      </c>
      <c r="K176" s="174">
        <f t="shared" si="14"/>
        <v>85085.901758901033</v>
      </c>
      <c r="L176" s="235">
        <f t="shared" si="19"/>
        <v>5373.8464268779599</v>
      </c>
      <c r="M176" s="238">
        <f t="shared" si="18"/>
        <v>90459.748185778997</v>
      </c>
      <c r="N176" s="251">
        <f t="shared" si="4"/>
        <v>90459.748185778997</v>
      </c>
      <c r="O176">
        <f>INDEX('[1]Cluster Inputs- PiN &amp; trageted'!$J:$J, MATCH(B176, '[1]Cluster Inputs- PiN &amp; trageted'!$D:$D, 0))</f>
        <v>90459.748185778997</v>
      </c>
      <c r="P176">
        <f>INDEX('[1]Cluster Inputs- PiN &amp; trageted'!$T:$T, MATCH(B176, '[1]Cluster Inputs- PiN &amp; trageted'!$D:$D, 0))</f>
        <v>11760</v>
      </c>
    </row>
    <row r="177" spans="1:16" s="173" customFormat="1" x14ac:dyDescent="0.45">
      <c r="A177" s="176"/>
      <c r="B177" s="196" t="s">
        <v>236</v>
      </c>
      <c r="C177" s="177">
        <v>324381.2377842096</v>
      </c>
      <c r="D177" s="182">
        <v>0</v>
      </c>
      <c r="E177" s="179">
        <f t="shared" si="17"/>
        <v>324381.2377842096</v>
      </c>
      <c r="F177" s="230">
        <v>0.13900000000000001</v>
      </c>
      <c r="G177" s="216">
        <v>0.55800000000000005</v>
      </c>
      <c r="H177" s="216">
        <v>0.28499999999999998</v>
      </c>
      <c r="I177" s="164">
        <v>1.7999999999999999E-2</v>
      </c>
      <c r="J177" s="190">
        <v>0.30299999999999999</v>
      </c>
      <c r="K177" s="174">
        <f t="shared" si="14"/>
        <v>92448.652768499727</v>
      </c>
      <c r="L177" s="235">
        <f t="shared" si="19"/>
        <v>5838.8622801157726</v>
      </c>
      <c r="M177" s="238">
        <f t="shared" si="18"/>
        <v>98287.515048615503</v>
      </c>
      <c r="N177" s="251">
        <f t="shared" si="4"/>
        <v>98287.515048615503</v>
      </c>
      <c r="O177">
        <f>INDEX('[1]Cluster Inputs- PiN &amp; trageted'!$J:$J, MATCH(B177, '[1]Cluster Inputs- PiN &amp; trageted'!$D:$D, 0))</f>
        <v>98287.515048615503</v>
      </c>
      <c r="P177">
        <f>INDEX('[1]Cluster Inputs- PiN &amp; trageted'!$T:$T, MATCH(B177, '[1]Cluster Inputs- PiN &amp; trageted'!$D:$D, 0))</f>
        <v>12777</v>
      </c>
    </row>
    <row r="178" spans="1:16" s="173" customFormat="1" x14ac:dyDescent="0.45">
      <c r="A178" s="176"/>
      <c r="B178" s="196" t="s">
        <v>237</v>
      </c>
      <c r="C178" s="177">
        <v>215840.94972259391</v>
      </c>
      <c r="D178" s="182">
        <v>0</v>
      </c>
      <c r="E178" s="179">
        <f t="shared" si="17"/>
        <v>215840.94972259391</v>
      </c>
      <c r="F178" s="230">
        <v>0.13900000000000001</v>
      </c>
      <c r="G178" s="216">
        <v>0.55800000000000005</v>
      </c>
      <c r="H178" s="216">
        <v>0.28499999999999998</v>
      </c>
      <c r="I178" s="164">
        <v>1.7999999999999999E-2</v>
      </c>
      <c r="J178" s="190">
        <v>0.30299999999999999</v>
      </c>
      <c r="K178" s="174">
        <f t="shared" si="14"/>
        <v>61514.67067093926</v>
      </c>
      <c r="L178" s="235">
        <f t="shared" si="19"/>
        <v>3885.1370950066903</v>
      </c>
      <c r="M178" s="238">
        <f t="shared" si="18"/>
        <v>65399.807765945952</v>
      </c>
      <c r="N178" s="251">
        <f t="shared" si="4"/>
        <v>65399.807765945952</v>
      </c>
      <c r="O178">
        <f>INDEX('[1]Cluster Inputs- PiN &amp; trageted'!$J:$J, MATCH(B178, '[1]Cluster Inputs- PiN &amp; trageted'!$D:$D, 0))</f>
        <v>65399.807765945952</v>
      </c>
      <c r="P178">
        <f>INDEX('[1]Cluster Inputs- PiN &amp; trageted'!$T:$T, MATCH(B178, '[1]Cluster Inputs- PiN &amp; trageted'!$D:$D, 0))</f>
        <v>8502</v>
      </c>
    </row>
    <row r="179" spans="1:16" s="173" customFormat="1" x14ac:dyDescent="0.45">
      <c r="A179" s="176"/>
      <c r="B179" s="196" t="s">
        <v>238</v>
      </c>
      <c r="C179" s="177">
        <v>264516.27992181526</v>
      </c>
      <c r="D179" s="182">
        <v>0</v>
      </c>
      <c r="E179" s="179">
        <f t="shared" si="17"/>
        <v>264516.27992181526</v>
      </c>
      <c r="F179" s="230">
        <v>0.13900000000000001</v>
      </c>
      <c r="G179" s="216">
        <v>0.55800000000000005</v>
      </c>
      <c r="H179" s="216">
        <v>0.28499999999999998</v>
      </c>
      <c r="I179" s="164">
        <v>1.7999999999999999E-2</v>
      </c>
      <c r="J179" s="190">
        <v>0.30299999999999999</v>
      </c>
      <c r="K179" s="174">
        <f t="shared" si="14"/>
        <v>75387.139777717341</v>
      </c>
      <c r="L179" s="235">
        <f t="shared" si="19"/>
        <v>4761.2930385926747</v>
      </c>
      <c r="M179" s="238">
        <f t="shared" si="18"/>
        <v>80148.432816310014</v>
      </c>
      <c r="N179" s="251">
        <f t="shared" si="4"/>
        <v>80148.432816310014</v>
      </c>
      <c r="O179">
        <f>INDEX('[1]Cluster Inputs- PiN &amp; trageted'!$J:$J, MATCH(B179, '[1]Cluster Inputs- PiN &amp; trageted'!$D:$D, 0))</f>
        <v>80148.432816310014</v>
      </c>
      <c r="P179">
        <f>INDEX('[1]Cluster Inputs- PiN &amp; trageted'!$T:$T, MATCH(B179, '[1]Cluster Inputs- PiN &amp; trageted'!$D:$D, 0))</f>
        <v>10419</v>
      </c>
    </row>
    <row r="180" spans="1:16" s="173" customFormat="1" x14ac:dyDescent="0.45">
      <c r="A180" s="176"/>
      <c r="B180" s="196" t="s">
        <v>239</v>
      </c>
      <c r="C180" s="177">
        <v>380870.21310228732</v>
      </c>
      <c r="D180" s="182">
        <v>0</v>
      </c>
      <c r="E180" s="179">
        <f t="shared" si="17"/>
        <v>380870.21310228732</v>
      </c>
      <c r="F180" s="230">
        <v>0.13900000000000001</v>
      </c>
      <c r="G180" s="216">
        <v>0.55800000000000005</v>
      </c>
      <c r="H180" s="216">
        <v>0.28499999999999998</v>
      </c>
      <c r="I180" s="164">
        <v>1.7999999999999999E-2</v>
      </c>
      <c r="J180" s="190">
        <v>0.30299999999999999</v>
      </c>
      <c r="K180" s="174">
        <f t="shared" si="14"/>
        <v>108548.01073415187</v>
      </c>
      <c r="L180" s="235">
        <f t="shared" si="19"/>
        <v>6855.663835841171</v>
      </c>
      <c r="M180" s="238">
        <f t="shared" si="18"/>
        <v>115403.67456999305</v>
      </c>
      <c r="N180" s="251">
        <f t="shared" si="4"/>
        <v>115403.67456999305</v>
      </c>
      <c r="O180">
        <f>INDEX('[1]Cluster Inputs- PiN &amp; trageted'!$J:$J, MATCH(B180, '[1]Cluster Inputs- PiN &amp; trageted'!$D:$D, 0))</f>
        <v>115403.67456999305</v>
      </c>
      <c r="P180">
        <f>INDEX('[1]Cluster Inputs- PiN &amp; trageted'!$T:$T, MATCH(B180, '[1]Cluster Inputs- PiN &amp; trageted'!$D:$D, 0))</f>
        <v>15002</v>
      </c>
    </row>
    <row r="181" spans="1:16" s="173" customFormat="1" x14ac:dyDescent="0.45">
      <c r="A181" s="176"/>
      <c r="B181" s="196" t="s">
        <v>240</v>
      </c>
      <c r="C181" s="177">
        <v>314027.3582427568</v>
      </c>
      <c r="D181" s="182">
        <v>0</v>
      </c>
      <c r="E181" s="179">
        <f t="shared" si="17"/>
        <v>314027.3582427568</v>
      </c>
      <c r="F181" s="230">
        <v>0.13900000000000001</v>
      </c>
      <c r="G181" s="216">
        <v>0.55800000000000005</v>
      </c>
      <c r="H181" s="216">
        <v>0.28499999999999998</v>
      </c>
      <c r="I181" s="164">
        <v>1.7999999999999999E-2</v>
      </c>
      <c r="J181" s="190">
        <v>0.30299999999999999</v>
      </c>
      <c r="K181" s="174">
        <f t="shared" si="14"/>
        <v>89497.797099185686</v>
      </c>
      <c r="L181" s="235">
        <f t="shared" si="19"/>
        <v>5652.4924483696223</v>
      </c>
      <c r="M181" s="238">
        <f t="shared" si="18"/>
        <v>95150.289547555309</v>
      </c>
      <c r="N181" s="251">
        <f t="shared" si="4"/>
        <v>95150.289547555309</v>
      </c>
      <c r="O181">
        <f>INDEX('[1]Cluster Inputs- PiN &amp; trageted'!$J:$J, MATCH(B181, '[1]Cluster Inputs- PiN &amp; trageted'!$D:$D, 0))</f>
        <v>95150.289547555309</v>
      </c>
      <c r="P181">
        <f>INDEX('[1]Cluster Inputs- PiN &amp; trageted'!$T:$T, MATCH(B181, '[1]Cluster Inputs- PiN &amp; trageted'!$D:$D, 0))</f>
        <v>12370</v>
      </c>
    </row>
    <row r="182" spans="1:16" s="173" customFormat="1" x14ac:dyDescent="0.45">
      <c r="A182" s="176"/>
      <c r="B182" s="196" t="s">
        <v>241</v>
      </c>
      <c r="C182" s="177">
        <v>154353.48085355895</v>
      </c>
      <c r="D182" s="182">
        <v>0</v>
      </c>
      <c r="E182" s="179">
        <f t="shared" si="17"/>
        <v>154353.48085355895</v>
      </c>
      <c r="F182" s="230">
        <v>0.13900000000000001</v>
      </c>
      <c r="G182" s="216">
        <v>0.55800000000000005</v>
      </c>
      <c r="H182" s="216">
        <v>0.28499999999999998</v>
      </c>
      <c r="I182" s="164">
        <v>1.7999999999999999E-2</v>
      </c>
      <c r="J182" s="190">
        <v>0.30299999999999999</v>
      </c>
      <c r="K182" s="174">
        <f t="shared" si="14"/>
        <v>43990.742043264298</v>
      </c>
      <c r="L182" s="235">
        <f t="shared" si="19"/>
        <v>2778.3626553640611</v>
      </c>
      <c r="M182" s="238">
        <f t="shared" si="18"/>
        <v>46769.104698628362</v>
      </c>
      <c r="N182" s="251">
        <f t="shared" si="4"/>
        <v>46769.104698628362</v>
      </c>
      <c r="O182">
        <f>INDEX('[1]Cluster Inputs- PiN &amp; trageted'!$J:$J, MATCH(B182, '[1]Cluster Inputs- PiN &amp; trageted'!$D:$D, 0))</f>
        <v>46769.104698628362</v>
      </c>
      <c r="P182">
        <f>INDEX('[1]Cluster Inputs- PiN &amp; trageted'!$T:$T, MATCH(B182, '[1]Cluster Inputs- PiN &amp; trageted'!$D:$D, 0))</f>
        <v>6080</v>
      </c>
    </row>
    <row r="183" spans="1:16" s="173" customFormat="1" x14ac:dyDescent="0.45">
      <c r="A183" s="176"/>
      <c r="B183" s="196" t="s">
        <v>242</v>
      </c>
      <c r="C183" s="177">
        <v>289018.89530860761</v>
      </c>
      <c r="D183" s="182">
        <v>0</v>
      </c>
      <c r="E183" s="179">
        <f t="shared" si="17"/>
        <v>289018.89530860761</v>
      </c>
      <c r="F183" s="230">
        <v>0.13900000000000001</v>
      </c>
      <c r="G183" s="216">
        <v>0.55800000000000005</v>
      </c>
      <c r="H183" s="216">
        <v>0.28499999999999998</v>
      </c>
      <c r="I183" s="164">
        <v>1.7999999999999999E-2</v>
      </c>
      <c r="J183" s="190">
        <v>0.30299999999999999</v>
      </c>
      <c r="K183" s="174">
        <f t="shared" si="14"/>
        <v>82370.385162953156</v>
      </c>
      <c r="L183" s="235">
        <f t="shared" si="19"/>
        <v>5202.3401155549363</v>
      </c>
      <c r="M183" s="238">
        <f t="shared" si="18"/>
        <v>87572.725278508093</v>
      </c>
      <c r="N183" s="251">
        <f t="shared" si="4"/>
        <v>87572.725278508093</v>
      </c>
      <c r="O183">
        <f>INDEX('[1]Cluster Inputs- PiN &amp; trageted'!$J:$J, MATCH(B183, '[1]Cluster Inputs- PiN &amp; trageted'!$D:$D, 0))</f>
        <v>87572.725278508093</v>
      </c>
      <c r="P183">
        <f>INDEX('[1]Cluster Inputs- PiN &amp; trageted'!$T:$T, MATCH(B183, '[1]Cluster Inputs- PiN &amp; trageted'!$D:$D, 0))</f>
        <v>11384</v>
      </c>
    </row>
    <row r="184" spans="1:16" s="173" customFormat="1" x14ac:dyDescent="0.45">
      <c r="A184" s="176"/>
      <c r="B184" s="196" t="s">
        <v>243</v>
      </c>
      <c r="C184" s="177">
        <v>194041.51964815924</v>
      </c>
      <c r="D184" s="182">
        <v>0</v>
      </c>
      <c r="E184" s="179">
        <f t="shared" si="17"/>
        <v>194041.51964815924</v>
      </c>
      <c r="F184" s="230">
        <v>0.13900000000000001</v>
      </c>
      <c r="G184" s="216">
        <v>0.55800000000000005</v>
      </c>
      <c r="H184" s="216">
        <v>0.28499999999999998</v>
      </c>
      <c r="I184" s="164">
        <v>1.7999999999999999E-2</v>
      </c>
      <c r="J184" s="190">
        <v>0.30299999999999999</v>
      </c>
      <c r="K184" s="174">
        <f t="shared" si="14"/>
        <v>55301.83309972538</v>
      </c>
      <c r="L184" s="235">
        <f t="shared" si="19"/>
        <v>3492.7473536668663</v>
      </c>
      <c r="M184" s="238">
        <f t="shared" si="18"/>
        <v>58794.580453392249</v>
      </c>
      <c r="N184" s="251">
        <f t="shared" si="4"/>
        <v>58794.580453392249</v>
      </c>
      <c r="O184">
        <f>INDEX('[1]Cluster Inputs- PiN &amp; trageted'!$J:$J, MATCH(B184, '[1]Cluster Inputs- PiN &amp; trageted'!$D:$D, 0))</f>
        <v>58794.580453392249</v>
      </c>
      <c r="P184">
        <f>INDEX('[1]Cluster Inputs- PiN &amp; trageted'!$T:$T, MATCH(B184, '[1]Cluster Inputs- PiN &amp; trageted'!$D:$D, 0))</f>
        <v>7643</v>
      </c>
    </row>
    <row r="185" spans="1:16" s="173" customFormat="1" x14ac:dyDescent="0.45">
      <c r="A185" s="165"/>
      <c r="B185" s="209" t="s">
        <v>244</v>
      </c>
      <c r="C185" s="166">
        <v>168152.32215033146</v>
      </c>
      <c r="D185" s="255">
        <v>0</v>
      </c>
      <c r="E185" s="167">
        <f t="shared" si="17"/>
        <v>168152.32215033146</v>
      </c>
      <c r="F185" s="231">
        <v>0.13900000000000001</v>
      </c>
      <c r="G185" s="217">
        <v>0.55800000000000005</v>
      </c>
      <c r="H185" s="217">
        <v>0.28499999999999998</v>
      </c>
      <c r="I185" s="168">
        <v>1.7999999999999999E-2</v>
      </c>
      <c r="J185" s="191">
        <v>0.30299999999999999</v>
      </c>
      <c r="K185" s="175">
        <f t="shared" si="14"/>
        <v>47923.411812844461</v>
      </c>
      <c r="L185" s="250">
        <f t="shared" si="19"/>
        <v>3026.7417987059662</v>
      </c>
      <c r="M185" s="239">
        <f t="shared" si="18"/>
        <v>50950.153611550428</v>
      </c>
      <c r="N185" s="253">
        <f t="shared" si="4"/>
        <v>50950.153611550428</v>
      </c>
      <c r="O185">
        <f>INDEX('[1]Cluster Inputs- PiN &amp; trageted'!$J:$J, MATCH(B185, '[1]Cluster Inputs- PiN &amp; trageted'!$D:$D, 0))</f>
        <v>50950.153611550428</v>
      </c>
      <c r="P185">
        <f>INDEX('[1]Cluster Inputs- PiN &amp; trageted'!$T:$T, MATCH(B185, '[1]Cluster Inputs- PiN &amp; trageted'!$D:$D, 0))</f>
        <v>6624</v>
      </c>
    </row>
    <row r="186" spans="1:16" s="173" customFormat="1" x14ac:dyDescent="0.45">
      <c r="A186" s="256" t="s">
        <v>44</v>
      </c>
      <c r="B186" s="189" t="s">
        <v>69</v>
      </c>
      <c r="C186" s="223">
        <v>4935433</v>
      </c>
      <c r="D186" s="223">
        <v>2513</v>
      </c>
      <c r="E186" s="223">
        <v>4932920</v>
      </c>
      <c r="F186" s="229">
        <v>0.251</v>
      </c>
      <c r="G186" s="224">
        <v>0.51300000000000001</v>
      </c>
      <c r="H186" s="224">
        <v>0.23499999999999999</v>
      </c>
      <c r="I186" s="172">
        <v>0</v>
      </c>
      <c r="J186" s="192">
        <v>0.23499999999999999</v>
      </c>
      <c r="K186" s="290">
        <v>1159236.2</v>
      </c>
      <c r="L186" s="291">
        <v>0</v>
      </c>
      <c r="M186" s="237">
        <v>1159236</v>
      </c>
      <c r="N186" s="246">
        <f t="shared" si="4"/>
        <v>1161749</v>
      </c>
      <c r="O186" t="e">
        <f>INDEX('[1]Cluster Inputs- PiN &amp; trageted'!$J:$J, MATCH(B186, '[1]Cluster Inputs- PiN &amp; trageted'!$D:$D, 0))</f>
        <v>#N/A</v>
      </c>
      <c r="P186" t="e">
        <f>INDEX('[1]Cluster Inputs- PiN &amp; trageted'!$T:$T, MATCH(B186, '[1]Cluster Inputs- PiN &amp; trageted'!$D:$D, 0))</f>
        <v>#N/A</v>
      </c>
    </row>
    <row r="187" spans="1:16" x14ac:dyDescent="0.45">
      <c r="A187" s="196" t="s">
        <v>257</v>
      </c>
      <c r="B187" s="196" t="s">
        <v>44</v>
      </c>
      <c r="C187" s="177">
        <v>498305.67387568858</v>
      </c>
      <c r="D187" s="177">
        <v>0</v>
      </c>
      <c r="E187" s="179">
        <f t="shared" ref="E187:E250" si="20">C187-D187</f>
        <v>498305.67387568858</v>
      </c>
      <c r="F187" s="230">
        <v>0.251</v>
      </c>
      <c r="G187" s="216">
        <v>0.51300000000000001</v>
      </c>
      <c r="H187" s="216">
        <v>0.23499999999999999</v>
      </c>
      <c r="I187" s="164">
        <v>0</v>
      </c>
      <c r="J187" s="190">
        <v>0.23499999999999999</v>
      </c>
      <c r="K187" s="174">
        <f t="shared" si="14"/>
        <v>117101.83336078681</v>
      </c>
      <c r="L187" s="235">
        <f t="shared" ref="L187:L214" si="21">I187*E187</f>
        <v>0</v>
      </c>
      <c r="M187" s="238">
        <f t="shared" si="18"/>
        <v>117101.83336078681</v>
      </c>
      <c r="N187" s="208">
        <f t="shared" si="4"/>
        <v>117101.83336078681</v>
      </c>
      <c r="O187">
        <f>INDEX('[1]Cluster Inputs- PiN &amp; trageted'!$J:$J, MATCH(B187, '[1]Cluster Inputs- PiN &amp; trageted'!$D:$D, 0))</f>
        <v>117101.83336078681</v>
      </c>
      <c r="P187">
        <f>INDEX('[1]Cluster Inputs- PiN &amp; trageted'!$T:$T, MATCH(B187, '[1]Cluster Inputs- PiN &amp; trageted'!$D:$D, 0))</f>
        <v>17565</v>
      </c>
    </row>
    <row r="188" spans="1:16" x14ac:dyDescent="0.45">
      <c r="A188" s="196" t="s">
        <v>257</v>
      </c>
      <c r="B188" s="196" t="s">
        <v>245</v>
      </c>
      <c r="C188" s="177">
        <v>205361.95731276876</v>
      </c>
      <c r="D188" s="177">
        <v>0</v>
      </c>
      <c r="E188" s="179">
        <f t="shared" si="20"/>
        <v>205361.95731276876</v>
      </c>
      <c r="F188" s="230">
        <v>0.251</v>
      </c>
      <c r="G188" s="216">
        <v>0.51300000000000001</v>
      </c>
      <c r="H188" s="216">
        <v>0.23499999999999999</v>
      </c>
      <c r="I188" s="164">
        <v>0</v>
      </c>
      <c r="J188" s="190">
        <v>0.23499999999999999</v>
      </c>
      <c r="K188" s="174">
        <f t="shared" si="14"/>
        <v>48260.059968500653</v>
      </c>
      <c r="L188" s="235">
        <f t="shared" si="21"/>
        <v>0</v>
      </c>
      <c r="M188" s="238">
        <f t="shared" si="18"/>
        <v>48260.059968500653</v>
      </c>
      <c r="N188" s="208">
        <f t="shared" si="4"/>
        <v>48260.059968500653</v>
      </c>
      <c r="O188">
        <f>INDEX('[1]Cluster Inputs- PiN &amp; trageted'!$J:$J, MATCH(B188, '[1]Cluster Inputs- PiN &amp; trageted'!$D:$D, 0))</f>
        <v>48260.059968500653</v>
      </c>
      <c r="P188">
        <f>INDEX('[1]Cluster Inputs- PiN &amp; trageted'!$T:$T, MATCH(B188, '[1]Cluster Inputs- PiN &amp; trageted'!$D:$D, 0))</f>
        <v>7239</v>
      </c>
    </row>
    <row r="189" spans="1:16" x14ac:dyDescent="0.45">
      <c r="A189" s="196" t="s">
        <v>257</v>
      </c>
      <c r="B189" s="196" t="s">
        <v>153</v>
      </c>
      <c r="C189" s="177">
        <v>118915.85891380176</v>
      </c>
      <c r="D189" s="177">
        <v>0</v>
      </c>
      <c r="E189" s="179">
        <f t="shared" si="20"/>
        <v>118915.85891380176</v>
      </c>
      <c r="F189" s="230">
        <v>0.251</v>
      </c>
      <c r="G189" s="216">
        <v>0.51300000000000001</v>
      </c>
      <c r="H189" s="216">
        <v>0.23499999999999999</v>
      </c>
      <c r="I189" s="164">
        <v>0</v>
      </c>
      <c r="J189" s="190">
        <v>0.23499999999999999</v>
      </c>
      <c r="K189" s="174">
        <f t="shared" ref="K189:K252" si="22">E189*H189</f>
        <v>27945.226844743411</v>
      </c>
      <c r="L189" s="235">
        <f t="shared" si="21"/>
        <v>0</v>
      </c>
      <c r="M189" s="238">
        <f t="shared" si="18"/>
        <v>27945.226844743411</v>
      </c>
      <c r="N189" s="208">
        <f t="shared" si="4"/>
        <v>27945.226844743411</v>
      </c>
      <c r="O189">
        <f>INDEX('[1]Cluster Inputs- PiN &amp; trageted'!$J:$J, MATCH(B189, '[1]Cluster Inputs- PiN &amp; trageted'!$D:$D, 0))</f>
        <v>27945.226844743411</v>
      </c>
      <c r="P189">
        <f>INDEX('[1]Cluster Inputs- PiN &amp; trageted'!$T:$T, MATCH(B189, '[1]Cluster Inputs- PiN &amp; trageted'!$D:$D, 0))</f>
        <v>2795</v>
      </c>
    </row>
    <row r="190" spans="1:16" x14ac:dyDescent="0.45">
      <c r="A190" s="196" t="s">
        <v>257</v>
      </c>
      <c r="B190" s="196" t="s">
        <v>246</v>
      </c>
      <c r="C190" s="177">
        <v>200122.70765377962</v>
      </c>
      <c r="D190" s="177">
        <v>0</v>
      </c>
      <c r="E190" s="179">
        <f t="shared" si="20"/>
        <v>200122.70765377962</v>
      </c>
      <c r="F190" s="230">
        <v>0.251</v>
      </c>
      <c r="G190" s="216">
        <v>0.51300000000000001</v>
      </c>
      <c r="H190" s="216">
        <v>0.23499999999999999</v>
      </c>
      <c r="I190" s="164">
        <v>0</v>
      </c>
      <c r="J190" s="190">
        <v>0.23499999999999999</v>
      </c>
      <c r="K190" s="174">
        <f t="shared" si="22"/>
        <v>47028.836298638205</v>
      </c>
      <c r="L190" s="235">
        <f t="shared" si="21"/>
        <v>0</v>
      </c>
      <c r="M190" s="238">
        <f t="shared" si="18"/>
        <v>47028.836298638205</v>
      </c>
      <c r="N190" s="208">
        <f t="shared" si="4"/>
        <v>47028.836298638205</v>
      </c>
      <c r="O190">
        <f>INDEX('[1]Cluster Inputs- PiN &amp; trageted'!$J:$J, MATCH(B190, '[1]Cluster Inputs- PiN &amp; trageted'!$D:$D, 0))</f>
        <v>47028.836298638205</v>
      </c>
      <c r="P190">
        <f>INDEX('[1]Cluster Inputs- PiN &amp; trageted'!$T:$T, MATCH(B190, '[1]Cluster Inputs- PiN &amp; trageted'!$D:$D, 0))</f>
        <v>7054</v>
      </c>
    </row>
    <row r="191" spans="1:16" x14ac:dyDescent="0.45">
      <c r="A191" s="196" t="s">
        <v>257</v>
      </c>
      <c r="B191" s="196" t="s">
        <v>247</v>
      </c>
      <c r="C191" s="177">
        <v>114913.6683962809</v>
      </c>
      <c r="D191" s="177">
        <v>2513</v>
      </c>
      <c r="E191" s="179">
        <f t="shared" si="20"/>
        <v>112400.6683962809</v>
      </c>
      <c r="F191" s="230">
        <v>0.251</v>
      </c>
      <c r="G191" s="216">
        <v>0.51300000000000001</v>
      </c>
      <c r="H191" s="216">
        <v>0.23499999999999999</v>
      </c>
      <c r="I191" s="164">
        <v>0</v>
      </c>
      <c r="J191" s="190">
        <v>0.23499999999999999</v>
      </c>
      <c r="K191" s="174">
        <f t="shared" si="22"/>
        <v>26414.157073126011</v>
      </c>
      <c r="L191" s="235">
        <f t="shared" si="21"/>
        <v>0</v>
      </c>
      <c r="M191" s="238">
        <f t="shared" si="18"/>
        <v>26414.157073126011</v>
      </c>
      <c r="N191" s="208">
        <f t="shared" si="4"/>
        <v>28927.157073126011</v>
      </c>
      <c r="O191">
        <f>INDEX('[1]Cluster Inputs- PiN &amp; trageted'!$J:$J, MATCH(B191, '[1]Cluster Inputs- PiN &amp; trageted'!$D:$D, 0))</f>
        <v>28927.157073126011</v>
      </c>
      <c r="P191">
        <f>INDEX('[1]Cluster Inputs- PiN &amp; trageted'!$T:$T, MATCH(B191, '[1]Cluster Inputs- PiN &amp; trageted'!$D:$D, 0))</f>
        <v>8000</v>
      </c>
    </row>
    <row r="192" spans="1:16" x14ac:dyDescent="0.45">
      <c r="A192" s="196" t="s">
        <v>257</v>
      </c>
      <c r="B192" s="196" t="s">
        <v>248</v>
      </c>
      <c r="C192" s="177">
        <v>254724.6729889659</v>
      </c>
      <c r="D192" s="177">
        <v>0</v>
      </c>
      <c r="E192" s="179">
        <f t="shared" si="20"/>
        <v>254724.6729889659</v>
      </c>
      <c r="F192" s="230">
        <v>0.251</v>
      </c>
      <c r="G192" s="216">
        <v>0.51300000000000001</v>
      </c>
      <c r="H192" s="216">
        <v>0.23499999999999999</v>
      </c>
      <c r="I192" s="164">
        <v>0</v>
      </c>
      <c r="J192" s="190">
        <v>0.23499999999999999</v>
      </c>
      <c r="K192" s="174">
        <f t="shared" si="22"/>
        <v>59860.298152406984</v>
      </c>
      <c r="L192" s="235">
        <f t="shared" si="21"/>
        <v>0</v>
      </c>
      <c r="M192" s="238">
        <f t="shared" si="18"/>
        <v>59860.298152406984</v>
      </c>
      <c r="N192" s="208">
        <f t="shared" si="4"/>
        <v>59860.298152406984</v>
      </c>
      <c r="O192">
        <f>INDEX('[1]Cluster Inputs- PiN &amp; trageted'!$J:$J, MATCH(B192, '[1]Cluster Inputs- PiN &amp; trageted'!$D:$D, 0))</f>
        <v>59860.298152406984</v>
      </c>
      <c r="P192">
        <f>INDEX('[1]Cluster Inputs- PiN &amp; trageted'!$T:$T, MATCH(B192, '[1]Cluster Inputs- PiN &amp; trageted'!$D:$D, 0))</f>
        <v>8979</v>
      </c>
    </row>
    <row r="193" spans="1:16" x14ac:dyDescent="0.45">
      <c r="A193" s="196" t="s">
        <v>257</v>
      </c>
      <c r="B193" s="196" t="s">
        <v>249</v>
      </c>
      <c r="C193" s="177">
        <v>202272.35140780651</v>
      </c>
      <c r="D193" s="177">
        <v>0</v>
      </c>
      <c r="E193" s="179">
        <f t="shared" si="20"/>
        <v>202272.35140780651</v>
      </c>
      <c r="F193" s="230">
        <v>0.251</v>
      </c>
      <c r="G193" s="216">
        <v>0.51300000000000001</v>
      </c>
      <c r="H193" s="216">
        <v>0.23499999999999999</v>
      </c>
      <c r="I193" s="164">
        <v>0</v>
      </c>
      <c r="J193" s="190">
        <v>0.23499999999999999</v>
      </c>
      <c r="K193" s="174">
        <f t="shared" si="22"/>
        <v>47534.002580834524</v>
      </c>
      <c r="L193" s="235">
        <f t="shared" si="21"/>
        <v>0</v>
      </c>
      <c r="M193" s="238">
        <f t="shared" si="18"/>
        <v>47534.002580834524</v>
      </c>
      <c r="N193" s="208">
        <f t="shared" si="4"/>
        <v>47534.002580834524</v>
      </c>
      <c r="O193">
        <f>INDEX('[1]Cluster Inputs- PiN &amp; trageted'!$J:$J, MATCH(B193, '[1]Cluster Inputs- PiN &amp; trageted'!$D:$D, 0))</f>
        <v>47534.002580834524</v>
      </c>
      <c r="P193">
        <f>INDEX('[1]Cluster Inputs- PiN &amp; trageted'!$T:$T, MATCH(B193, '[1]Cluster Inputs- PiN &amp; trageted'!$D:$D, 0))</f>
        <v>4753</v>
      </c>
    </row>
    <row r="194" spans="1:16" x14ac:dyDescent="0.45">
      <c r="A194" s="196" t="s">
        <v>257</v>
      </c>
      <c r="B194" s="196" t="s">
        <v>250</v>
      </c>
      <c r="C194" s="177">
        <v>162062.85939557207</v>
      </c>
      <c r="D194" s="177">
        <v>0</v>
      </c>
      <c r="E194" s="179">
        <f t="shared" si="20"/>
        <v>162062.85939557207</v>
      </c>
      <c r="F194" s="230">
        <v>0.251</v>
      </c>
      <c r="G194" s="216">
        <v>0.51300000000000001</v>
      </c>
      <c r="H194" s="216">
        <v>0.23499999999999999</v>
      </c>
      <c r="I194" s="164">
        <v>0</v>
      </c>
      <c r="J194" s="190">
        <v>0.23499999999999999</v>
      </c>
      <c r="K194" s="174">
        <f t="shared" si="22"/>
        <v>38084.771957959434</v>
      </c>
      <c r="L194" s="235">
        <f t="shared" si="21"/>
        <v>0</v>
      </c>
      <c r="M194" s="238">
        <f t="shared" si="18"/>
        <v>38084.771957959434</v>
      </c>
      <c r="N194" s="208">
        <f t="shared" si="4"/>
        <v>38084.771957959434</v>
      </c>
      <c r="O194">
        <f>INDEX('[1]Cluster Inputs- PiN &amp; trageted'!$J:$J, MATCH(B194, '[1]Cluster Inputs- PiN &amp; trageted'!$D:$D, 0))</f>
        <v>38084.771957959434</v>
      </c>
      <c r="P194">
        <f>INDEX('[1]Cluster Inputs- PiN &amp; trageted'!$T:$T, MATCH(B194, '[1]Cluster Inputs- PiN &amp; trageted'!$D:$D, 0))</f>
        <v>3808</v>
      </c>
    </row>
    <row r="195" spans="1:16" x14ac:dyDescent="0.45">
      <c r="A195" s="196" t="s">
        <v>257</v>
      </c>
      <c r="B195" s="196" t="s">
        <v>251</v>
      </c>
      <c r="C195" s="177">
        <v>260870.42336309663</v>
      </c>
      <c r="D195" s="177">
        <v>0</v>
      </c>
      <c r="E195" s="179">
        <f t="shared" si="20"/>
        <v>260870.42336309663</v>
      </c>
      <c r="F195" s="230">
        <v>0.251</v>
      </c>
      <c r="G195" s="216">
        <v>0.51300000000000001</v>
      </c>
      <c r="H195" s="216">
        <v>0.23499999999999999</v>
      </c>
      <c r="I195" s="164">
        <v>0</v>
      </c>
      <c r="J195" s="190">
        <v>0.23499999999999999</v>
      </c>
      <c r="K195" s="174">
        <f t="shared" si="22"/>
        <v>61304.549490327707</v>
      </c>
      <c r="L195" s="235">
        <f t="shared" si="21"/>
        <v>0</v>
      </c>
      <c r="M195" s="238">
        <f t="shared" si="18"/>
        <v>61304.549490327707</v>
      </c>
      <c r="N195" s="208">
        <f t="shared" si="4"/>
        <v>61304.549490327707</v>
      </c>
      <c r="O195">
        <f>INDEX('[1]Cluster Inputs- PiN &amp; trageted'!$J:$J, MATCH(B195, '[1]Cluster Inputs- PiN &amp; trageted'!$D:$D, 0))</f>
        <v>61304.549490327707</v>
      </c>
      <c r="P195">
        <f>INDEX('[1]Cluster Inputs- PiN &amp; trageted'!$T:$T, MATCH(B195, '[1]Cluster Inputs- PiN &amp; trageted'!$D:$D, 0))</f>
        <v>6130</v>
      </c>
    </row>
    <row r="196" spans="1:16" x14ac:dyDescent="0.45">
      <c r="A196" s="196" t="s">
        <v>257</v>
      </c>
      <c r="B196" s="196" t="s">
        <v>252</v>
      </c>
      <c r="C196" s="177">
        <v>108964.63070530172</v>
      </c>
      <c r="D196" s="177">
        <v>0</v>
      </c>
      <c r="E196" s="179">
        <f t="shared" si="20"/>
        <v>108964.63070530172</v>
      </c>
      <c r="F196" s="230">
        <v>0.251</v>
      </c>
      <c r="G196" s="216">
        <v>0.51300000000000001</v>
      </c>
      <c r="H196" s="216">
        <v>0.23499999999999999</v>
      </c>
      <c r="I196" s="164">
        <v>0</v>
      </c>
      <c r="J196" s="190">
        <v>0.23499999999999999</v>
      </c>
      <c r="K196" s="174">
        <f t="shared" si="22"/>
        <v>25606.688215745904</v>
      </c>
      <c r="L196" s="235">
        <f t="shared" si="21"/>
        <v>0</v>
      </c>
      <c r="M196" s="238">
        <f t="shared" si="18"/>
        <v>25606.688215745904</v>
      </c>
      <c r="N196" s="208">
        <f t="shared" si="4"/>
        <v>25606.688215745904</v>
      </c>
      <c r="O196">
        <f>INDEX('[1]Cluster Inputs- PiN &amp; trageted'!$J:$J, MATCH(B196, '[1]Cluster Inputs- PiN &amp; trageted'!$D:$D, 0))</f>
        <v>25606.688215745904</v>
      </c>
      <c r="P196">
        <f>INDEX('[1]Cluster Inputs- PiN &amp; trageted'!$T:$T, MATCH(B196, '[1]Cluster Inputs- PiN &amp; trageted'!$D:$D, 0))</f>
        <v>2561</v>
      </c>
    </row>
    <row r="197" spans="1:16" x14ac:dyDescent="0.45">
      <c r="A197" s="196" t="s">
        <v>257</v>
      </c>
      <c r="B197" s="196" t="s">
        <v>253</v>
      </c>
      <c r="C197" s="177">
        <v>265720.30358739407</v>
      </c>
      <c r="D197" s="177">
        <v>0</v>
      </c>
      <c r="E197" s="179">
        <f t="shared" si="20"/>
        <v>265720.30358739407</v>
      </c>
      <c r="F197" s="230">
        <v>0.251</v>
      </c>
      <c r="G197" s="216">
        <v>0.51300000000000001</v>
      </c>
      <c r="H197" s="216">
        <v>0.23499999999999999</v>
      </c>
      <c r="I197" s="164">
        <v>0</v>
      </c>
      <c r="J197" s="190">
        <v>0.23499999999999999</v>
      </c>
      <c r="K197" s="174">
        <f t="shared" si="22"/>
        <v>62444.271343037602</v>
      </c>
      <c r="L197" s="235">
        <f t="shared" si="21"/>
        <v>0</v>
      </c>
      <c r="M197" s="238">
        <f t="shared" si="18"/>
        <v>62444.271343037602</v>
      </c>
      <c r="N197" s="208">
        <f t="shared" si="4"/>
        <v>62444.271343037602</v>
      </c>
      <c r="O197">
        <f>INDEX('[1]Cluster Inputs- PiN &amp; trageted'!$J:$J, MATCH(B197, '[1]Cluster Inputs- PiN &amp; trageted'!$D:$D, 0))</f>
        <v>62444.271343037602</v>
      </c>
      <c r="P197">
        <f>INDEX('[1]Cluster Inputs- PiN &amp; trageted'!$T:$T, MATCH(B197, '[1]Cluster Inputs- PiN &amp; trageted'!$D:$D, 0))</f>
        <v>6244</v>
      </c>
    </row>
    <row r="198" spans="1:16" x14ac:dyDescent="0.45">
      <c r="A198" s="196" t="s">
        <v>257</v>
      </c>
      <c r="B198" s="196" t="s">
        <v>254</v>
      </c>
      <c r="C198" s="177">
        <v>147318.53400533367</v>
      </c>
      <c r="D198" s="177">
        <v>0</v>
      </c>
      <c r="E198" s="179">
        <f t="shared" si="20"/>
        <v>147318.53400533367</v>
      </c>
      <c r="F198" s="230">
        <v>0.251</v>
      </c>
      <c r="G198" s="216">
        <v>0.51300000000000001</v>
      </c>
      <c r="H198" s="216">
        <v>0.23499999999999999</v>
      </c>
      <c r="I198" s="164">
        <v>0</v>
      </c>
      <c r="J198" s="190">
        <v>0.23499999999999999</v>
      </c>
      <c r="K198" s="174">
        <f t="shared" si="22"/>
        <v>34619.855491253409</v>
      </c>
      <c r="L198" s="235">
        <f t="shared" si="21"/>
        <v>0</v>
      </c>
      <c r="M198" s="238">
        <f t="shared" si="18"/>
        <v>34619.855491253409</v>
      </c>
      <c r="N198" s="208">
        <f t="shared" si="4"/>
        <v>34619.855491253409</v>
      </c>
      <c r="O198">
        <f>INDEX('[1]Cluster Inputs- PiN &amp; trageted'!$J:$J, MATCH(B198, '[1]Cluster Inputs- PiN &amp; trageted'!$D:$D, 0))</f>
        <v>34619.855491253409</v>
      </c>
      <c r="P198">
        <f>INDEX('[1]Cluster Inputs- PiN &amp; trageted'!$T:$T, MATCH(B198, '[1]Cluster Inputs- PiN &amp; trageted'!$D:$D, 0))</f>
        <v>3462</v>
      </c>
    </row>
    <row r="199" spans="1:16" x14ac:dyDescent="0.45">
      <c r="A199" s="196" t="s">
        <v>257</v>
      </c>
      <c r="B199" s="196" t="s">
        <v>255</v>
      </c>
      <c r="C199" s="177">
        <v>178475.18666098692</v>
      </c>
      <c r="D199" s="177">
        <v>0</v>
      </c>
      <c r="E199" s="179">
        <f t="shared" si="20"/>
        <v>178475.18666098692</v>
      </c>
      <c r="F199" s="230">
        <v>0.251</v>
      </c>
      <c r="G199" s="216">
        <v>0.51300000000000001</v>
      </c>
      <c r="H199" s="216">
        <v>0.23499999999999999</v>
      </c>
      <c r="I199" s="164">
        <v>0</v>
      </c>
      <c r="J199" s="190">
        <v>0.23499999999999999</v>
      </c>
      <c r="K199" s="174">
        <f t="shared" si="22"/>
        <v>41941.668865331922</v>
      </c>
      <c r="L199" s="235">
        <f t="shared" si="21"/>
        <v>0</v>
      </c>
      <c r="M199" s="238">
        <f t="shared" si="18"/>
        <v>41941.668865331922</v>
      </c>
      <c r="N199" s="208">
        <f t="shared" si="4"/>
        <v>41941.668865331922</v>
      </c>
      <c r="O199">
        <f>INDEX('[1]Cluster Inputs- PiN &amp; trageted'!$J:$J, MATCH(B199, '[1]Cluster Inputs- PiN &amp; trageted'!$D:$D, 0))</f>
        <v>41941.668865331922</v>
      </c>
      <c r="P199">
        <f>INDEX('[1]Cluster Inputs- PiN &amp; trageted'!$T:$T, MATCH(B199, '[1]Cluster Inputs- PiN &amp; trageted'!$D:$D, 0))</f>
        <v>4194</v>
      </c>
    </row>
    <row r="200" spans="1:16" x14ac:dyDescent="0.45">
      <c r="A200" s="196" t="s">
        <v>257</v>
      </c>
      <c r="B200" s="196" t="s">
        <v>256</v>
      </c>
      <c r="C200" s="177">
        <v>216579.6501669196</v>
      </c>
      <c r="D200" s="177">
        <v>0</v>
      </c>
      <c r="E200" s="179">
        <f t="shared" si="20"/>
        <v>216579.6501669196</v>
      </c>
      <c r="F200" s="230">
        <v>0.251</v>
      </c>
      <c r="G200" s="216">
        <v>0.51300000000000001</v>
      </c>
      <c r="H200" s="216">
        <v>0.23499999999999999</v>
      </c>
      <c r="I200" s="164">
        <v>0</v>
      </c>
      <c r="J200" s="190">
        <v>0.23499999999999999</v>
      </c>
      <c r="K200" s="174">
        <f t="shared" si="22"/>
        <v>50896.217789226102</v>
      </c>
      <c r="L200" s="235">
        <f t="shared" si="21"/>
        <v>0</v>
      </c>
      <c r="M200" s="238">
        <f t="shared" si="18"/>
        <v>50896.217789226102</v>
      </c>
      <c r="N200" s="208">
        <f t="shared" si="4"/>
        <v>50896.217789226102</v>
      </c>
      <c r="O200">
        <f>INDEX('[1]Cluster Inputs- PiN &amp; trageted'!$J:$J, MATCH(B200, '[1]Cluster Inputs- PiN &amp; trageted'!$D:$D, 0))</f>
        <v>50896.217789226102</v>
      </c>
      <c r="P200">
        <f>INDEX('[1]Cluster Inputs- PiN &amp; trageted'!$T:$T, MATCH(B200, '[1]Cluster Inputs- PiN &amp; trageted'!$D:$D, 0))</f>
        <v>5090</v>
      </c>
    </row>
    <row r="201" spans="1:16" x14ac:dyDescent="0.45">
      <c r="A201" s="196" t="s">
        <v>258</v>
      </c>
      <c r="B201" s="196" t="s">
        <v>259</v>
      </c>
      <c r="C201" s="177">
        <v>119075.0542295481</v>
      </c>
      <c r="D201" s="177">
        <v>0</v>
      </c>
      <c r="E201" s="179">
        <f t="shared" si="20"/>
        <v>119075.0542295481</v>
      </c>
      <c r="F201" s="230">
        <v>0.251</v>
      </c>
      <c r="G201" s="216">
        <v>0.51300000000000001</v>
      </c>
      <c r="H201" s="216">
        <v>0.23499999999999999</v>
      </c>
      <c r="I201" s="164">
        <v>0</v>
      </c>
      <c r="J201" s="190">
        <v>0.23499999999999999</v>
      </c>
      <c r="K201" s="174">
        <f t="shared" si="22"/>
        <v>27982.6377439438</v>
      </c>
      <c r="L201" s="235">
        <f t="shared" si="21"/>
        <v>0</v>
      </c>
      <c r="M201" s="238">
        <f t="shared" si="18"/>
        <v>27982.6377439438</v>
      </c>
      <c r="N201" s="208">
        <f t="shared" si="4"/>
        <v>27982.6377439438</v>
      </c>
      <c r="O201">
        <f>INDEX('[1]Cluster Inputs- PiN &amp; trageted'!$J:$J, MATCH(B201, '[1]Cluster Inputs- PiN &amp; trageted'!$D:$D, 0))</f>
        <v>27982.6377439438</v>
      </c>
      <c r="P201">
        <f>INDEX('[1]Cluster Inputs- PiN &amp; trageted'!$T:$T, MATCH(B201, '[1]Cluster Inputs- PiN &amp; trageted'!$D:$D, 0))</f>
        <v>2798</v>
      </c>
    </row>
    <row r="202" spans="1:16" x14ac:dyDescent="0.45">
      <c r="A202" s="196" t="s">
        <v>258</v>
      </c>
      <c r="B202" s="196" t="s">
        <v>260</v>
      </c>
      <c r="C202" s="177">
        <v>179887.66484464705</v>
      </c>
      <c r="D202" s="177">
        <v>0</v>
      </c>
      <c r="E202" s="179">
        <f t="shared" si="20"/>
        <v>179887.66484464705</v>
      </c>
      <c r="F202" s="230">
        <v>0.251</v>
      </c>
      <c r="G202" s="216">
        <v>0.51300000000000001</v>
      </c>
      <c r="H202" s="216">
        <v>0.23499999999999999</v>
      </c>
      <c r="I202" s="164">
        <v>0</v>
      </c>
      <c r="J202" s="190">
        <v>0.23499999999999999</v>
      </c>
      <c r="K202" s="174">
        <f t="shared" si="22"/>
        <v>42273.601238492054</v>
      </c>
      <c r="L202" s="235">
        <f t="shared" si="21"/>
        <v>0</v>
      </c>
      <c r="M202" s="238">
        <f t="shared" si="18"/>
        <v>42273.601238492054</v>
      </c>
      <c r="N202" s="208">
        <f t="shared" si="4"/>
        <v>42273.601238492054</v>
      </c>
      <c r="O202">
        <f>INDEX('[1]Cluster Inputs- PiN &amp; trageted'!$J:$J, MATCH(B202, '[1]Cluster Inputs- PiN &amp; trageted'!$D:$D, 0))</f>
        <v>42273.601238492054</v>
      </c>
      <c r="P202">
        <f>INDEX('[1]Cluster Inputs- PiN &amp; trageted'!$T:$T, MATCH(B202, '[1]Cluster Inputs- PiN &amp; trageted'!$D:$D, 0))</f>
        <v>4227</v>
      </c>
    </row>
    <row r="203" spans="1:16" x14ac:dyDescent="0.45">
      <c r="A203" s="196" t="s">
        <v>258</v>
      </c>
      <c r="B203" s="196" t="s">
        <v>261</v>
      </c>
      <c r="C203" s="177">
        <v>124203.77975212738</v>
      </c>
      <c r="D203" s="177">
        <v>0</v>
      </c>
      <c r="E203" s="179">
        <f t="shared" si="20"/>
        <v>124203.77975212738</v>
      </c>
      <c r="F203" s="230">
        <v>0.251</v>
      </c>
      <c r="G203" s="216">
        <v>0.51300000000000001</v>
      </c>
      <c r="H203" s="216">
        <v>0.23499999999999999</v>
      </c>
      <c r="I203" s="164">
        <v>0</v>
      </c>
      <c r="J203" s="190">
        <v>0.23499999999999999</v>
      </c>
      <c r="K203" s="174">
        <f t="shared" si="22"/>
        <v>29187.88824174993</v>
      </c>
      <c r="L203" s="235">
        <f t="shared" si="21"/>
        <v>0</v>
      </c>
      <c r="M203" s="238">
        <f t="shared" si="18"/>
        <v>29187.88824174993</v>
      </c>
      <c r="N203" s="208">
        <f t="shared" si="4"/>
        <v>29187.88824174993</v>
      </c>
      <c r="O203">
        <f>INDEX('[1]Cluster Inputs- PiN &amp; trageted'!$J:$J, MATCH(B203, '[1]Cluster Inputs- PiN &amp; trageted'!$D:$D, 0))</f>
        <v>29187.88824174993</v>
      </c>
      <c r="P203">
        <f>INDEX('[1]Cluster Inputs- PiN &amp; trageted'!$T:$T, MATCH(B203, '[1]Cluster Inputs- PiN &amp; trageted'!$D:$D, 0))</f>
        <v>2919</v>
      </c>
    </row>
    <row r="204" spans="1:16" x14ac:dyDescent="0.45">
      <c r="A204" s="196" t="s">
        <v>258</v>
      </c>
      <c r="B204" s="196" t="s">
        <v>262</v>
      </c>
      <c r="C204" s="177">
        <v>129353.79891566637</v>
      </c>
      <c r="D204" s="177">
        <v>0</v>
      </c>
      <c r="E204" s="179">
        <f t="shared" si="20"/>
        <v>129353.79891566637</v>
      </c>
      <c r="F204" s="230">
        <v>0.251</v>
      </c>
      <c r="G204" s="216">
        <v>0.51300000000000001</v>
      </c>
      <c r="H204" s="216">
        <v>0.23499999999999999</v>
      </c>
      <c r="I204" s="164">
        <v>0</v>
      </c>
      <c r="J204" s="190">
        <v>0.23499999999999999</v>
      </c>
      <c r="K204" s="174">
        <f t="shared" si="22"/>
        <v>30398.142745181594</v>
      </c>
      <c r="L204" s="235">
        <f t="shared" si="21"/>
        <v>0</v>
      </c>
      <c r="M204" s="238">
        <f t="shared" si="18"/>
        <v>30398.142745181594</v>
      </c>
      <c r="N204" s="208">
        <f t="shared" si="4"/>
        <v>30398.142745181594</v>
      </c>
      <c r="O204">
        <f>INDEX('[1]Cluster Inputs- PiN &amp; trageted'!$J:$J, MATCH(B204, '[1]Cluster Inputs- PiN &amp; trageted'!$D:$D, 0))</f>
        <v>30398.142745181594</v>
      </c>
      <c r="P204">
        <f>INDEX('[1]Cluster Inputs- PiN &amp; trageted'!$T:$T, MATCH(B204, '[1]Cluster Inputs- PiN &amp; trageted'!$D:$D, 0))</f>
        <v>3040</v>
      </c>
    </row>
    <row r="205" spans="1:16" x14ac:dyDescent="0.45">
      <c r="A205" s="196" t="s">
        <v>258</v>
      </c>
      <c r="B205" s="196" t="s">
        <v>263</v>
      </c>
      <c r="C205" s="177">
        <v>174548.03087827645</v>
      </c>
      <c r="D205" s="177">
        <v>0</v>
      </c>
      <c r="E205" s="179">
        <f t="shared" si="20"/>
        <v>174548.03087827645</v>
      </c>
      <c r="F205" s="230">
        <v>0.251</v>
      </c>
      <c r="G205" s="216">
        <v>0.51300000000000001</v>
      </c>
      <c r="H205" s="216">
        <v>0.23499999999999999</v>
      </c>
      <c r="I205" s="164">
        <v>0</v>
      </c>
      <c r="J205" s="190">
        <v>0.23499999999999999</v>
      </c>
      <c r="K205" s="174">
        <f t="shared" si="22"/>
        <v>41018.787256394964</v>
      </c>
      <c r="L205" s="235">
        <f t="shared" si="21"/>
        <v>0</v>
      </c>
      <c r="M205" s="238">
        <f t="shared" si="18"/>
        <v>41018.787256394964</v>
      </c>
      <c r="N205" s="208">
        <f t="shared" si="4"/>
        <v>41018.787256394964</v>
      </c>
      <c r="O205">
        <f>INDEX('[1]Cluster Inputs- PiN &amp; trageted'!$J:$J, MATCH(B205, '[1]Cluster Inputs- PiN &amp; trageted'!$D:$D, 0))</f>
        <v>41018.787256394964</v>
      </c>
      <c r="P205">
        <f>INDEX('[1]Cluster Inputs- PiN &amp; trageted'!$T:$T, MATCH(B205, '[1]Cluster Inputs- PiN &amp; trageted'!$D:$D, 0))</f>
        <v>4102</v>
      </c>
    </row>
    <row r="206" spans="1:16" x14ac:dyDescent="0.45">
      <c r="A206" s="196" t="s">
        <v>258</v>
      </c>
      <c r="B206" s="196" t="s">
        <v>264</v>
      </c>
      <c r="C206" s="177">
        <v>128433.10243988504</v>
      </c>
      <c r="D206" s="177">
        <v>0</v>
      </c>
      <c r="E206" s="179">
        <f t="shared" si="20"/>
        <v>128433.10243988504</v>
      </c>
      <c r="F206" s="230">
        <v>0.251</v>
      </c>
      <c r="G206" s="216">
        <v>0.51300000000000001</v>
      </c>
      <c r="H206" s="216">
        <v>0.23499999999999999</v>
      </c>
      <c r="I206" s="164">
        <v>0</v>
      </c>
      <c r="J206" s="190">
        <v>0.23499999999999999</v>
      </c>
      <c r="K206" s="174">
        <f t="shared" si="22"/>
        <v>30181.779073372982</v>
      </c>
      <c r="L206" s="235">
        <f t="shared" si="21"/>
        <v>0</v>
      </c>
      <c r="M206" s="238">
        <f t="shared" si="18"/>
        <v>30181.779073372982</v>
      </c>
      <c r="N206" s="208">
        <f t="shared" si="4"/>
        <v>30181.779073372982</v>
      </c>
      <c r="O206">
        <f>INDEX('[1]Cluster Inputs- PiN &amp; trageted'!$J:$J, MATCH(B206, '[1]Cluster Inputs- PiN &amp; trageted'!$D:$D, 0))</f>
        <v>30181.779073372982</v>
      </c>
      <c r="P206">
        <f>INDEX('[1]Cluster Inputs- PiN &amp; trageted'!$T:$T, MATCH(B206, '[1]Cluster Inputs- PiN &amp; trageted'!$D:$D, 0))</f>
        <v>3018</v>
      </c>
    </row>
    <row r="207" spans="1:16" x14ac:dyDescent="0.45">
      <c r="A207" s="196" t="s">
        <v>258</v>
      </c>
      <c r="B207" s="196" t="s">
        <v>265</v>
      </c>
      <c r="C207" s="177">
        <v>146230.53035058329</v>
      </c>
      <c r="D207" s="177">
        <v>0</v>
      </c>
      <c r="E207" s="179">
        <f t="shared" si="20"/>
        <v>146230.53035058329</v>
      </c>
      <c r="F207" s="230">
        <v>0.251</v>
      </c>
      <c r="G207" s="216">
        <v>0.51300000000000001</v>
      </c>
      <c r="H207" s="216">
        <v>0.23499999999999999</v>
      </c>
      <c r="I207" s="164">
        <v>0</v>
      </c>
      <c r="J207" s="190">
        <v>0.23499999999999999</v>
      </c>
      <c r="K207" s="174">
        <f t="shared" si="22"/>
        <v>34364.174632387068</v>
      </c>
      <c r="L207" s="235">
        <f t="shared" si="21"/>
        <v>0</v>
      </c>
      <c r="M207" s="238">
        <f t="shared" si="18"/>
        <v>34364.174632387068</v>
      </c>
      <c r="N207" s="208">
        <f t="shared" si="4"/>
        <v>34364.174632387068</v>
      </c>
      <c r="O207">
        <f>INDEX('[1]Cluster Inputs- PiN &amp; trageted'!$J:$J, MATCH(B207, '[1]Cluster Inputs- PiN &amp; trageted'!$D:$D, 0))</f>
        <v>34364.174632387068</v>
      </c>
      <c r="P207">
        <f>INDEX('[1]Cluster Inputs- PiN &amp; trageted'!$T:$T, MATCH(B207, '[1]Cluster Inputs- PiN &amp; trageted'!$D:$D, 0))</f>
        <v>3436</v>
      </c>
    </row>
    <row r="208" spans="1:16" x14ac:dyDescent="0.45">
      <c r="A208" s="196" t="s">
        <v>258</v>
      </c>
      <c r="B208" s="196" t="s">
        <v>266</v>
      </c>
      <c r="C208" s="177">
        <v>126601.8493173508</v>
      </c>
      <c r="D208" s="177">
        <v>0</v>
      </c>
      <c r="E208" s="179">
        <f t="shared" si="20"/>
        <v>126601.8493173508</v>
      </c>
      <c r="F208" s="230">
        <v>0.251</v>
      </c>
      <c r="G208" s="216">
        <v>0.51300000000000001</v>
      </c>
      <c r="H208" s="216">
        <v>0.23499999999999999</v>
      </c>
      <c r="I208" s="164">
        <v>0</v>
      </c>
      <c r="J208" s="190">
        <v>0.23499999999999999</v>
      </c>
      <c r="K208" s="174">
        <f t="shared" si="22"/>
        <v>29751.434589577439</v>
      </c>
      <c r="L208" s="235">
        <f t="shared" si="21"/>
        <v>0</v>
      </c>
      <c r="M208" s="238">
        <f t="shared" si="18"/>
        <v>29751.434589577439</v>
      </c>
      <c r="N208" s="208">
        <f t="shared" si="4"/>
        <v>29751.434589577439</v>
      </c>
      <c r="O208">
        <f>INDEX('[1]Cluster Inputs- PiN &amp; trageted'!$J:$J, MATCH(B208, '[1]Cluster Inputs- PiN &amp; trageted'!$D:$D, 0))</f>
        <v>29751.434589577439</v>
      </c>
      <c r="P208">
        <f>INDEX('[1]Cluster Inputs- PiN &amp; trageted'!$T:$T, MATCH(B208, '[1]Cluster Inputs- PiN &amp; trageted'!$D:$D, 0))</f>
        <v>2975</v>
      </c>
    </row>
    <row r="209" spans="1:16" x14ac:dyDescent="0.45">
      <c r="A209" s="196" t="s">
        <v>258</v>
      </c>
      <c r="B209" s="196" t="s">
        <v>267</v>
      </c>
      <c r="C209" s="177">
        <v>139484.50209796958</v>
      </c>
      <c r="D209" s="177">
        <v>0</v>
      </c>
      <c r="E209" s="179">
        <f t="shared" si="20"/>
        <v>139484.50209796958</v>
      </c>
      <c r="F209" s="230">
        <v>0.251</v>
      </c>
      <c r="G209" s="216">
        <v>0.51300000000000001</v>
      </c>
      <c r="H209" s="216">
        <v>0.23499999999999999</v>
      </c>
      <c r="I209" s="164">
        <v>0</v>
      </c>
      <c r="J209" s="190">
        <v>0.23499999999999999</v>
      </c>
      <c r="K209" s="174">
        <f t="shared" si="22"/>
        <v>32778.857993022852</v>
      </c>
      <c r="L209" s="235">
        <f t="shared" si="21"/>
        <v>0</v>
      </c>
      <c r="M209" s="238">
        <f t="shared" si="18"/>
        <v>32778.857993022852</v>
      </c>
      <c r="N209" s="208">
        <f t="shared" si="4"/>
        <v>32778.857993022852</v>
      </c>
      <c r="O209">
        <f>INDEX('[1]Cluster Inputs- PiN &amp; trageted'!$J:$J, MATCH(B209, '[1]Cluster Inputs- PiN &amp; trageted'!$D:$D, 0))</f>
        <v>32778.857993022852</v>
      </c>
      <c r="P209">
        <f>INDEX('[1]Cluster Inputs- PiN &amp; trageted'!$T:$T, MATCH(B209, '[1]Cluster Inputs- PiN &amp; trageted'!$D:$D, 0))</f>
        <v>3278</v>
      </c>
    </row>
    <row r="210" spans="1:16" x14ac:dyDescent="0.45">
      <c r="A210" s="196" t="s">
        <v>258</v>
      </c>
      <c r="B210" s="196" t="s">
        <v>268</v>
      </c>
      <c r="C210" s="177">
        <v>255161.69962009121</v>
      </c>
      <c r="D210" s="177">
        <v>0</v>
      </c>
      <c r="E210" s="179">
        <f t="shared" si="20"/>
        <v>255161.69962009121</v>
      </c>
      <c r="F210" s="230">
        <v>0.251</v>
      </c>
      <c r="G210" s="216">
        <v>0.51300000000000001</v>
      </c>
      <c r="H210" s="216">
        <v>0.23499999999999999</v>
      </c>
      <c r="I210" s="164">
        <v>0</v>
      </c>
      <c r="J210" s="190">
        <v>0.23499999999999999</v>
      </c>
      <c r="K210" s="174">
        <f t="shared" si="22"/>
        <v>59962.99941072143</v>
      </c>
      <c r="L210" s="235">
        <f t="shared" si="21"/>
        <v>0</v>
      </c>
      <c r="M210" s="238">
        <f t="shared" si="18"/>
        <v>59962.99941072143</v>
      </c>
      <c r="N210" s="208">
        <f t="shared" si="4"/>
        <v>59962.99941072143</v>
      </c>
      <c r="O210">
        <f>INDEX('[1]Cluster Inputs- PiN &amp; trageted'!$J:$J, MATCH(B210, '[1]Cluster Inputs- PiN &amp; trageted'!$D:$D, 0))</f>
        <v>59962.99941072143</v>
      </c>
      <c r="P210">
        <f>INDEX('[1]Cluster Inputs- PiN &amp; trageted'!$T:$T, MATCH(B210, '[1]Cluster Inputs- PiN &amp; trageted'!$D:$D, 0))</f>
        <v>5996</v>
      </c>
    </row>
    <row r="211" spans="1:16" x14ac:dyDescent="0.45">
      <c r="A211" s="196" t="s">
        <v>258</v>
      </c>
      <c r="B211" s="196" t="s">
        <v>269</v>
      </c>
      <c r="C211" s="177">
        <v>123372.31377179622</v>
      </c>
      <c r="D211" s="177">
        <v>0</v>
      </c>
      <c r="E211" s="179">
        <f t="shared" si="20"/>
        <v>123372.31377179622</v>
      </c>
      <c r="F211" s="230">
        <v>0.251</v>
      </c>
      <c r="G211" s="216">
        <v>0.51300000000000001</v>
      </c>
      <c r="H211" s="216">
        <v>0.23499999999999999</v>
      </c>
      <c r="I211" s="164">
        <v>0</v>
      </c>
      <c r="J211" s="190">
        <v>0.23499999999999999</v>
      </c>
      <c r="K211" s="174">
        <f t="shared" si="22"/>
        <v>28992.493736372111</v>
      </c>
      <c r="L211" s="235">
        <f t="shared" si="21"/>
        <v>0</v>
      </c>
      <c r="M211" s="238">
        <f t="shared" si="18"/>
        <v>28992.493736372111</v>
      </c>
      <c r="N211" s="208">
        <f t="shared" si="4"/>
        <v>28992.493736372111</v>
      </c>
      <c r="O211">
        <f>INDEX('[1]Cluster Inputs- PiN &amp; trageted'!$J:$J, MATCH(B211, '[1]Cluster Inputs- PiN &amp; trageted'!$D:$D, 0))</f>
        <v>28992.493736372111</v>
      </c>
      <c r="P211">
        <f>INDEX('[1]Cluster Inputs- PiN &amp; trageted'!$T:$T, MATCH(B211, '[1]Cluster Inputs- PiN &amp; trageted'!$D:$D, 0))</f>
        <v>2899</v>
      </c>
    </row>
    <row r="212" spans="1:16" x14ac:dyDescent="0.45">
      <c r="A212" s="196" t="s">
        <v>258</v>
      </c>
      <c r="B212" s="196" t="s">
        <v>270</v>
      </c>
      <c r="C212" s="177">
        <v>153216.87255117073</v>
      </c>
      <c r="D212" s="177">
        <v>0</v>
      </c>
      <c r="E212" s="179">
        <f t="shared" si="20"/>
        <v>153216.87255117073</v>
      </c>
      <c r="F212" s="230">
        <v>0.251</v>
      </c>
      <c r="G212" s="216">
        <v>0.51300000000000001</v>
      </c>
      <c r="H212" s="216">
        <v>0.23499999999999999</v>
      </c>
      <c r="I212" s="164">
        <v>0</v>
      </c>
      <c r="J212" s="190">
        <v>0.23499999999999999</v>
      </c>
      <c r="K212" s="174">
        <f t="shared" si="22"/>
        <v>36005.965049525119</v>
      </c>
      <c r="L212" s="235">
        <f t="shared" si="21"/>
        <v>0</v>
      </c>
      <c r="M212" s="238">
        <f t="shared" si="18"/>
        <v>36005.965049525119</v>
      </c>
      <c r="N212" s="208">
        <f t="shared" si="4"/>
        <v>36005.965049525119</v>
      </c>
      <c r="O212">
        <f>INDEX('[1]Cluster Inputs- PiN &amp; trageted'!$J:$J, MATCH(B212, '[1]Cluster Inputs- PiN &amp; trageted'!$D:$D, 0))</f>
        <v>36005.965049525119</v>
      </c>
      <c r="P212">
        <f>INDEX('[1]Cluster Inputs- PiN &amp; trageted'!$T:$T, MATCH(B212, '[1]Cluster Inputs- PiN &amp; trageted'!$D:$D, 0))</f>
        <v>3601</v>
      </c>
    </row>
    <row r="213" spans="1:16" x14ac:dyDescent="0.45">
      <c r="A213" s="196" t="s">
        <v>258</v>
      </c>
      <c r="B213" s="196" t="s">
        <v>271</v>
      </c>
      <c r="C213" s="177">
        <v>132788.15900759524</v>
      </c>
      <c r="D213" s="177">
        <v>0</v>
      </c>
      <c r="E213" s="179">
        <f t="shared" si="20"/>
        <v>132788.15900759524</v>
      </c>
      <c r="F213" s="230">
        <v>0.251</v>
      </c>
      <c r="G213" s="216">
        <v>0.51300000000000001</v>
      </c>
      <c r="H213" s="216">
        <v>0.23499999999999999</v>
      </c>
      <c r="I213" s="164">
        <v>0</v>
      </c>
      <c r="J213" s="190">
        <v>0.23499999999999999</v>
      </c>
      <c r="K213" s="174">
        <f t="shared" si="22"/>
        <v>31205.21736678488</v>
      </c>
      <c r="L213" s="235">
        <f t="shared" si="21"/>
        <v>0</v>
      </c>
      <c r="M213" s="238">
        <f t="shared" si="18"/>
        <v>31205.21736678488</v>
      </c>
      <c r="N213" s="208">
        <f t="shared" si="4"/>
        <v>31205.21736678488</v>
      </c>
      <c r="O213">
        <f>INDEX('[1]Cluster Inputs- PiN &amp; trageted'!$J:$J, MATCH(B213, '[1]Cluster Inputs- PiN &amp; trageted'!$D:$D, 0))</f>
        <v>31205.21736678488</v>
      </c>
      <c r="P213">
        <f>INDEX('[1]Cluster Inputs- PiN &amp; trageted'!$T:$T, MATCH(B213, '[1]Cluster Inputs- PiN &amp; trageted'!$D:$D, 0))</f>
        <v>3121</v>
      </c>
    </row>
    <row r="214" spans="1:16" x14ac:dyDescent="0.45">
      <c r="A214" s="196" t="s">
        <v>258</v>
      </c>
      <c r="B214" s="196" t="s">
        <v>272</v>
      </c>
      <c r="C214" s="166">
        <v>68467.167548659898</v>
      </c>
      <c r="D214" s="166">
        <v>0</v>
      </c>
      <c r="E214" s="167">
        <f t="shared" si="20"/>
        <v>68467.167548659898</v>
      </c>
      <c r="F214" s="231">
        <v>0.251</v>
      </c>
      <c r="G214" s="217">
        <v>0.51300000000000001</v>
      </c>
      <c r="H214" s="217">
        <v>0.23499999999999999</v>
      </c>
      <c r="I214" s="168">
        <v>0</v>
      </c>
      <c r="J214" s="191">
        <v>0.23499999999999999</v>
      </c>
      <c r="K214" s="175">
        <f t="shared" si="22"/>
        <v>16089.784373935076</v>
      </c>
      <c r="L214" s="250">
        <f t="shared" si="21"/>
        <v>0</v>
      </c>
      <c r="M214" s="239">
        <f t="shared" si="18"/>
        <v>16089.784373935076</v>
      </c>
      <c r="N214" s="210">
        <f t="shared" si="4"/>
        <v>16089.784373935076</v>
      </c>
      <c r="O214">
        <f>INDEX('[1]Cluster Inputs- PiN &amp; trageted'!$J:$J, MATCH(B214, '[1]Cluster Inputs- PiN &amp; trageted'!$D:$D, 0))</f>
        <v>16089.784373935076</v>
      </c>
      <c r="P214">
        <f>INDEX('[1]Cluster Inputs- PiN &amp; trageted'!$T:$T, MATCH(B214, '[1]Cluster Inputs- PiN &amp; trageted'!$D:$D, 0))</f>
        <v>1609</v>
      </c>
    </row>
    <row r="215" spans="1:16" s="173" customFormat="1" x14ac:dyDescent="0.45">
      <c r="A215" s="256" t="s">
        <v>46</v>
      </c>
      <c r="B215" s="189" t="s">
        <v>69</v>
      </c>
      <c r="C215" s="223">
        <v>3894391</v>
      </c>
      <c r="D215" s="223">
        <v>11154</v>
      </c>
      <c r="E215" s="223">
        <v>3883237</v>
      </c>
      <c r="F215" s="229">
        <v>0.22600000000000001</v>
      </c>
      <c r="G215" s="224">
        <v>0.56299999999999994</v>
      </c>
      <c r="H215" s="224">
        <v>0.21</v>
      </c>
      <c r="I215" s="172">
        <v>0</v>
      </c>
      <c r="J215" s="192">
        <v>0.21</v>
      </c>
      <c r="K215" s="290">
        <v>815479.77</v>
      </c>
      <c r="L215" s="291">
        <v>0</v>
      </c>
      <c r="M215" s="237">
        <v>815480</v>
      </c>
      <c r="N215" s="246">
        <f t="shared" si="4"/>
        <v>826634</v>
      </c>
      <c r="O215" t="e">
        <f>INDEX('[1]Cluster Inputs- PiN &amp; trageted'!$J:$J, MATCH(B215, '[1]Cluster Inputs- PiN &amp; trageted'!$D:$D, 0))</f>
        <v>#N/A</v>
      </c>
      <c r="P215" t="e">
        <f>INDEX('[1]Cluster Inputs- PiN &amp; trageted'!$T:$T, MATCH(B215, '[1]Cluster Inputs- PiN &amp; trageted'!$D:$D, 0))</f>
        <v>#N/A</v>
      </c>
    </row>
    <row r="216" spans="1:16" x14ac:dyDescent="0.45">
      <c r="A216" s="184"/>
      <c r="B216" s="196" t="s">
        <v>273</v>
      </c>
      <c r="C216" s="177">
        <v>233861.00356832598</v>
      </c>
      <c r="D216" s="177">
        <v>0</v>
      </c>
      <c r="E216" s="179">
        <f t="shared" si="20"/>
        <v>233861.00356832598</v>
      </c>
      <c r="F216" s="230">
        <v>0.22600000000000001</v>
      </c>
      <c r="G216" s="216">
        <v>0.56299999999999994</v>
      </c>
      <c r="H216" s="216">
        <v>0.21</v>
      </c>
      <c r="I216" s="164">
        <v>0</v>
      </c>
      <c r="J216" s="190">
        <v>0.21</v>
      </c>
      <c r="K216" s="174">
        <f t="shared" si="22"/>
        <v>49110.810749348457</v>
      </c>
      <c r="L216" s="235">
        <f t="shared" ref="L216:L279" si="23">I216*E216</f>
        <v>0</v>
      </c>
      <c r="M216" s="238">
        <f t="shared" si="18"/>
        <v>49110.810749348457</v>
      </c>
      <c r="N216" s="208">
        <f t="shared" si="4"/>
        <v>49110.810749348457</v>
      </c>
      <c r="O216">
        <f>INDEX('[1]Cluster Inputs- PiN &amp; trageted'!$J:$J, MATCH(B216, '[1]Cluster Inputs- PiN &amp; trageted'!$D:$D, 0))</f>
        <v>49110.810749348457</v>
      </c>
      <c r="P216">
        <f>INDEX('[1]Cluster Inputs- PiN &amp; trageted'!$T:$T, MATCH(B216, '[1]Cluster Inputs- PiN &amp; trageted'!$D:$D, 0))</f>
        <v>4911</v>
      </c>
    </row>
    <row r="217" spans="1:16" x14ac:dyDescent="0.45">
      <c r="A217" s="184"/>
      <c r="B217" s="196" t="s">
        <v>274</v>
      </c>
      <c r="C217" s="177">
        <v>184117.4949189052</v>
      </c>
      <c r="D217" s="177">
        <v>0</v>
      </c>
      <c r="E217" s="179">
        <f t="shared" si="20"/>
        <v>184117.4949189052</v>
      </c>
      <c r="F217" s="230">
        <v>0.22600000000000001</v>
      </c>
      <c r="G217" s="216">
        <v>0.56299999999999994</v>
      </c>
      <c r="H217" s="216">
        <v>0.21</v>
      </c>
      <c r="I217" s="164">
        <v>0</v>
      </c>
      <c r="J217" s="190">
        <v>0.21</v>
      </c>
      <c r="K217" s="174">
        <f t="shared" si="22"/>
        <v>38664.673932970087</v>
      </c>
      <c r="L217" s="235">
        <f t="shared" si="23"/>
        <v>0</v>
      </c>
      <c r="M217" s="238">
        <f t="shared" si="18"/>
        <v>38664.673932970087</v>
      </c>
      <c r="N217" s="208">
        <f t="shared" si="4"/>
        <v>38664.673932970087</v>
      </c>
      <c r="O217">
        <f>INDEX('[1]Cluster Inputs- PiN &amp; trageted'!$J:$J, MATCH(B217, '[1]Cluster Inputs- PiN &amp; trageted'!$D:$D, 0))</f>
        <v>38664.673932970087</v>
      </c>
      <c r="P217">
        <f>INDEX('[1]Cluster Inputs- PiN &amp; trageted'!$T:$T, MATCH(B217, '[1]Cluster Inputs- PiN &amp; trageted'!$D:$D, 0))</f>
        <v>3866</v>
      </c>
    </row>
    <row r="218" spans="1:16" x14ac:dyDescent="0.45">
      <c r="A218" s="184"/>
      <c r="B218" s="196" t="s">
        <v>275</v>
      </c>
      <c r="C218" s="177">
        <v>132523.75403083049</v>
      </c>
      <c r="D218" s="177">
        <v>6250</v>
      </c>
      <c r="E218" s="179">
        <f t="shared" si="20"/>
        <v>126273.75403083049</v>
      </c>
      <c r="F218" s="230">
        <v>0.22600000000000001</v>
      </c>
      <c r="G218" s="216">
        <v>0.56299999999999994</v>
      </c>
      <c r="H218" s="216">
        <v>0.21</v>
      </c>
      <c r="I218" s="164">
        <v>0</v>
      </c>
      <c r="J218" s="190">
        <v>0.21</v>
      </c>
      <c r="K218" s="174">
        <f t="shared" si="22"/>
        <v>26517.488346474402</v>
      </c>
      <c r="L218" s="235">
        <f t="shared" si="23"/>
        <v>0</v>
      </c>
      <c r="M218" s="238">
        <f t="shared" si="18"/>
        <v>26517.488346474402</v>
      </c>
      <c r="N218" s="208">
        <f t="shared" si="4"/>
        <v>32767.488346474402</v>
      </c>
      <c r="O218">
        <f>INDEX('[1]Cluster Inputs- PiN &amp; trageted'!$J:$J, MATCH(B218, '[1]Cluster Inputs- PiN &amp; trageted'!$D:$D, 0))</f>
        <v>32767.488346474402</v>
      </c>
      <c r="P218">
        <f>INDEX('[1]Cluster Inputs- PiN &amp; trageted'!$T:$T, MATCH(B218, '[1]Cluster Inputs- PiN &amp; trageted'!$D:$D, 0))</f>
        <v>3277</v>
      </c>
    </row>
    <row r="219" spans="1:16" x14ac:dyDescent="0.45">
      <c r="A219" s="184"/>
      <c r="B219" s="196" t="s">
        <v>276</v>
      </c>
      <c r="C219" s="177">
        <v>74759.921109931354</v>
      </c>
      <c r="D219" s="177">
        <v>0</v>
      </c>
      <c r="E219" s="179">
        <f t="shared" si="20"/>
        <v>74759.921109931354</v>
      </c>
      <c r="F219" s="230">
        <v>0.22600000000000001</v>
      </c>
      <c r="G219" s="216">
        <v>0.56299999999999994</v>
      </c>
      <c r="H219" s="216">
        <v>0.21</v>
      </c>
      <c r="I219" s="164">
        <v>0</v>
      </c>
      <c r="J219" s="190">
        <v>0.21</v>
      </c>
      <c r="K219" s="174">
        <f t="shared" si="22"/>
        <v>15699.583433085583</v>
      </c>
      <c r="L219" s="235">
        <f t="shared" si="23"/>
        <v>0</v>
      </c>
      <c r="M219" s="238">
        <f t="shared" si="18"/>
        <v>15699.583433085583</v>
      </c>
      <c r="N219" s="208">
        <f t="shared" si="4"/>
        <v>15699.583433085583</v>
      </c>
      <c r="O219">
        <f>INDEX('[1]Cluster Inputs- PiN &amp; trageted'!$J:$J, MATCH(B219, '[1]Cluster Inputs- PiN &amp; trageted'!$D:$D, 0))</f>
        <v>15699.583433085583</v>
      </c>
      <c r="P219">
        <f>INDEX('[1]Cluster Inputs- PiN &amp; trageted'!$T:$T, MATCH(B219, '[1]Cluster Inputs- PiN &amp; trageted'!$D:$D, 0))</f>
        <v>1570</v>
      </c>
    </row>
    <row r="220" spans="1:16" x14ac:dyDescent="0.45">
      <c r="A220" s="184"/>
      <c r="B220" s="196" t="s">
        <v>46</v>
      </c>
      <c r="C220" s="177">
        <v>287573.41447282815</v>
      </c>
      <c r="D220" s="177">
        <v>0</v>
      </c>
      <c r="E220" s="179">
        <f t="shared" si="20"/>
        <v>287573.41447282815</v>
      </c>
      <c r="F220" s="230">
        <v>0.22600000000000001</v>
      </c>
      <c r="G220" s="216">
        <v>0.56299999999999994</v>
      </c>
      <c r="H220" s="216">
        <v>0.21</v>
      </c>
      <c r="I220" s="164">
        <v>0</v>
      </c>
      <c r="J220" s="190">
        <v>0.21</v>
      </c>
      <c r="K220" s="174">
        <f t="shared" si="22"/>
        <v>60390.417039293912</v>
      </c>
      <c r="L220" s="235">
        <f t="shared" si="23"/>
        <v>0</v>
      </c>
      <c r="M220" s="238">
        <f t="shared" si="18"/>
        <v>60390.417039293912</v>
      </c>
      <c r="N220" s="208">
        <f t="shared" si="4"/>
        <v>60390.417039293912</v>
      </c>
      <c r="O220">
        <f>INDEX('[1]Cluster Inputs- PiN &amp; trageted'!$J:$J, MATCH(B220, '[1]Cluster Inputs- PiN &amp; trageted'!$D:$D, 0))</f>
        <v>60390.417039293912</v>
      </c>
      <c r="P220">
        <f>INDEX('[1]Cluster Inputs- PiN &amp; trageted'!$T:$T, MATCH(B220, '[1]Cluster Inputs- PiN &amp; trageted'!$D:$D, 0))</f>
        <v>6039</v>
      </c>
    </row>
    <row r="221" spans="1:16" x14ac:dyDescent="0.45">
      <c r="A221" s="184"/>
      <c r="B221" s="196" t="s">
        <v>277</v>
      </c>
      <c r="C221" s="177">
        <v>187093.17739622458</v>
      </c>
      <c r="D221" s="177">
        <v>0</v>
      </c>
      <c r="E221" s="179">
        <f t="shared" si="20"/>
        <v>187093.17739622458</v>
      </c>
      <c r="F221" s="230">
        <v>0.22600000000000001</v>
      </c>
      <c r="G221" s="216">
        <v>0.56299999999999994</v>
      </c>
      <c r="H221" s="216">
        <v>0.21</v>
      </c>
      <c r="I221" s="164">
        <v>0</v>
      </c>
      <c r="J221" s="190">
        <v>0.21</v>
      </c>
      <c r="K221" s="174">
        <f t="shared" si="22"/>
        <v>39289.567253207162</v>
      </c>
      <c r="L221" s="235">
        <f t="shared" si="23"/>
        <v>0</v>
      </c>
      <c r="M221" s="238">
        <f t="shared" si="18"/>
        <v>39289.567253207162</v>
      </c>
      <c r="N221" s="208">
        <f t="shared" si="4"/>
        <v>39289.567253207162</v>
      </c>
      <c r="O221">
        <f>INDEX('[1]Cluster Inputs- PiN &amp; trageted'!$J:$J, MATCH(B221, '[1]Cluster Inputs- PiN &amp; trageted'!$D:$D, 0))</f>
        <v>39289.567253207162</v>
      </c>
      <c r="P221">
        <f>INDEX('[1]Cluster Inputs- PiN &amp; trageted'!$T:$T, MATCH(B221, '[1]Cluster Inputs- PiN &amp; trageted'!$D:$D, 0))</f>
        <v>3929</v>
      </c>
    </row>
    <row r="222" spans="1:16" x14ac:dyDescent="0.45">
      <c r="A222" s="184"/>
      <c r="B222" s="196" t="s">
        <v>278</v>
      </c>
      <c r="C222" s="177">
        <v>59013.55990853376</v>
      </c>
      <c r="D222" s="177">
        <v>0</v>
      </c>
      <c r="E222" s="179">
        <f t="shared" si="20"/>
        <v>59013.55990853376</v>
      </c>
      <c r="F222" s="230">
        <v>0.22600000000000001</v>
      </c>
      <c r="G222" s="216">
        <v>0.56299999999999994</v>
      </c>
      <c r="H222" s="216">
        <v>0.21</v>
      </c>
      <c r="I222" s="164">
        <v>0</v>
      </c>
      <c r="J222" s="190">
        <v>0.21</v>
      </c>
      <c r="K222" s="174">
        <f t="shared" si="22"/>
        <v>12392.84758079209</v>
      </c>
      <c r="L222" s="235">
        <f t="shared" si="23"/>
        <v>0</v>
      </c>
      <c r="M222" s="238">
        <f t="shared" si="18"/>
        <v>12392.84758079209</v>
      </c>
      <c r="N222" s="208">
        <f t="shared" si="4"/>
        <v>12392.84758079209</v>
      </c>
      <c r="O222">
        <f>INDEX('[1]Cluster Inputs- PiN &amp; trageted'!$J:$J, MATCH(B222, '[1]Cluster Inputs- PiN &amp; trageted'!$D:$D, 0))</f>
        <v>12392.84758079209</v>
      </c>
      <c r="P222">
        <f>INDEX('[1]Cluster Inputs- PiN &amp; trageted'!$T:$T, MATCH(B222, '[1]Cluster Inputs- PiN &amp; trageted'!$D:$D, 0))</f>
        <v>1239</v>
      </c>
    </row>
    <row r="223" spans="1:16" x14ac:dyDescent="0.45">
      <c r="A223" s="184"/>
      <c r="B223" s="196" t="s">
        <v>261</v>
      </c>
      <c r="C223" s="177">
        <v>145236.76834338708</v>
      </c>
      <c r="D223" s="177">
        <v>0</v>
      </c>
      <c r="E223" s="179">
        <f t="shared" si="20"/>
        <v>145236.76834338708</v>
      </c>
      <c r="F223" s="230">
        <v>0.22600000000000001</v>
      </c>
      <c r="G223" s="216">
        <v>0.56299999999999994</v>
      </c>
      <c r="H223" s="216">
        <v>0.21</v>
      </c>
      <c r="I223" s="164">
        <v>0</v>
      </c>
      <c r="J223" s="190">
        <v>0.21</v>
      </c>
      <c r="K223" s="174">
        <f t="shared" si="22"/>
        <v>30499.721352111286</v>
      </c>
      <c r="L223" s="235">
        <f t="shared" si="23"/>
        <v>0</v>
      </c>
      <c r="M223" s="238">
        <f t="shared" si="18"/>
        <v>30499.721352111286</v>
      </c>
      <c r="N223" s="208">
        <f t="shared" si="4"/>
        <v>30499.721352111286</v>
      </c>
      <c r="O223">
        <f>INDEX('[1]Cluster Inputs- PiN &amp; trageted'!$J:$J, MATCH(B223, '[1]Cluster Inputs- PiN &amp; trageted'!$D:$D, 0))</f>
        <v>29187.88824174993</v>
      </c>
      <c r="P223">
        <f>INDEX('[1]Cluster Inputs- PiN &amp; trageted'!$T:$T, MATCH(B223, '[1]Cluster Inputs- PiN &amp; trageted'!$D:$D, 0))</f>
        <v>2919</v>
      </c>
    </row>
    <row r="224" spans="1:16" x14ac:dyDescent="0.45">
      <c r="A224" s="184"/>
      <c r="B224" s="196" t="s">
        <v>279</v>
      </c>
      <c r="C224" s="177">
        <v>224464.6871322603</v>
      </c>
      <c r="D224" s="177">
        <v>0</v>
      </c>
      <c r="E224" s="179">
        <f t="shared" si="20"/>
        <v>224464.6871322603</v>
      </c>
      <c r="F224" s="230">
        <v>0.22600000000000001</v>
      </c>
      <c r="G224" s="216">
        <v>0.56299999999999994</v>
      </c>
      <c r="H224" s="216">
        <v>0.21</v>
      </c>
      <c r="I224" s="164">
        <v>0</v>
      </c>
      <c r="J224" s="190">
        <v>0.21</v>
      </c>
      <c r="K224" s="174">
        <f t="shared" si="22"/>
        <v>47137.584297774658</v>
      </c>
      <c r="L224" s="235">
        <f t="shared" si="23"/>
        <v>0</v>
      </c>
      <c r="M224" s="238">
        <f t="shared" ref="M224:M287" si="24">K224+L224</f>
        <v>47137.584297774658</v>
      </c>
      <c r="N224" s="208">
        <f t="shared" si="4"/>
        <v>47137.584297774658</v>
      </c>
      <c r="O224">
        <f>INDEX('[1]Cluster Inputs- PiN &amp; trageted'!$J:$J, MATCH(B224, '[1]Cluster Inputs- PiN &amp; trageted'!$D:$D, 0))</f>
        <v>47137.584297774658</v>
      </c>
      <c r="P224">
        <f>INDEX('[1]Cluster Inputs- PiN &amp; trageted'!$T:$T, MATCH(B224, '[1]Cluster Inputs- PiN &amp; trageted'!$D:$D, 0))</f>
        <v>4714</v>
      </c>
    </row>
    <row r="225" spans="1:16" x14ac:dyDescent="0.45">
      <c r="A225" s="184"/>
      <c r="B225" s="196" t="s">
        <v>280</v>
      </c>
      <c r="C225" s="177">
        <v>158588.06803864965</v>
      </c>
      <c r="D225" s="177">
        <v>0</v>
      </c>
      <c r="E225" s="179">
        <f t="shared" si="20"/>
        <v>158588.06803864965</v>
      </c>
      <c r="F225" s="230">
        <v>0.22600000000000001</v>
      </c>
      <c r="G225" s="216">
        <v>0.56299999999999994</v>
      </c>
      <c r="H225" s="216">
        <v>0.21</v>
      </c>
      <c r="I225" s="164">
        <v>0</v>
      </c>
      <c r="J225" s="190">
        <v>0.21</v>
      </c>
      <c r="K225" s="174">
        <f t="shared" si="22"/>
        <v>33303.494288116424</v>
      </c>
      <c r="L225" s="235">
        <f t="shared" si="23"/>
        <v>0</v>
      </c>
      <c r="M225" s="238">
        <f t="shared" si="24"/>
        <v>33303.494288116424</v>
      </c>
      <c r="N225" s="208">
        <f t="shared" si="4"/>
        <v>33303.494288116424</v>
      </c>
      <c r="O225">
        <f>INDEX('[1]Cluster Inputs- PiN &amp; trageted'!$J:$J, MATCH(B225, '[1]Cluster Inputs- PiN &amp; trageted'!$D:$D, 0))</f>
        <v>33303.494288116424</v>
      </c>
      <c r="P225">
        <f>INDEX('[1]Cluster Inputs- PiN &amp; trageted'!$T:$T, MATCH(B225, '[1]Cluster Inputs- PiN &amp; trageted'!$D:$D, 0))</f>
        <v>3330</v>
      </c>
    </row>
    <row r="226" spans="1:16" x14ac:dyDescent="0.45">
      <c r="A226" s="184"/>
      <c r="B226" s="196" t="s">
        <v>281</v>
      </c>
      <c r="C226" s="177">
        <v>205798.31943708163</v>
      </c>
      <c r="D226" s="177">
        <v>0</v>
      </c>
      <c r="E226" s="179">
        <f t="shared" si="20"/>
        <v>205798.31943708163</v>
      </c>
      <c r="F226" s="230">
        <v>0.22600000000000001</v>
      </c>
      <c r="G226" s="216">
        <v>0.56299999999999994</v>
      </c>
      <c r="H226" s="216">
        <v>0.21</v>
      </c>
      <c r="I226" s="164">
        <v>0</v>
      </c>
      <c r="J226" s="190">
        <v>0.21</v>
      </c>
      <c r="K226" s="174">
        <f t="shared" si="22"/>
        <v>43217.647081787145</v>
      </c>
      <c r="L226" s="235">
        <f t="shared" si="23"/>
        <v>0</v>
      </c>
      <c r="M226" s="238">
        <f t="shared" si="24"/>
        <v>43217.647081787145</v>
      </c>
      <c r="N226" s="208">
        <f t="shared" si="4"/>
        <v>43217.647081787145</v>
      </c>
      <c r="O226">
        <f>INDEX('[1]Cluster Inputs- PiN &amp; trageted'!$J:$J, MATCH(B226, '[1]Cluster Inputs- PiN &amp; trageted'!$D:$D, 0))</f>
        <v>43217.647081787145</v>
      </c>
      <c r="P226">
        <f>INDEX('[1]Cluster Inputs- PiN &amp; trageted'!$T:$T, MATCH(B226, '[1]Cluster Inputs- PiN &amp; trageted'!$D:$D, 0))</f>
        <v>4322</v>
      </c>
    </row>
    <row r="227" spans="1:16" x14ac:dyDescent="0.45">
      <c r="A227" s="184"/>
      <c r="B227" s="196" t="s">
        <v>282</v>
      </c>
      <c r="C227" s="177">
        <v>51840.305958029669</v>
      </c>
      <c r="D227" s="177">
        <v>0</v>
      </c>
      <c r="E227" s="179">
        <f t="shared" si="20"/>
        <v>51840.305958029669</v>
      </c>
      <c r="F227" s="230">
        <v>0.22600000000000001</v>
      </c>
      <c r="G227" s="216">
        <v>0.56299999999999994</v>
      </c>
      <c r="H227" s="216">
        <v>0.21</v>
      </c>
      <c r="I227" s="164">
        <v>0</v>
      </c>
      <c r="J227" s="190">
        <v>0.21</v>
      </c>
      <c r="K227" s="174">
        <f t="shared" si="22"/>
        <v>10886.464251186229</v>
      </c>
      <c r="L227" s="235">
        <f t="shared" si="23"/>
        <v>0</v>
      </c>
      <c r="M227" s="238">
        <f t="shared" si="24"/>
        <v>10886.464251186229</v>
      </c>
      <c r="N227" s="208">
        <f t="shared" si="4"/>
        <v>10886.464251186229</v>
      </c>
      <c r="O227">
        <f>INDEX('[1]Cluster Inputs- PiN &amp; trageted'!$J:$J, MATCH(B227, '[1]Cluster Inputs- PiN &amp; trageted'!$D:$D, 0))</f>
        <v>10886.464251186229</v>
      </c>
      <c r="P227">
        <f>INDEX('[1]Cluster Inputs- PiN &amp; trageted'!$T:$T, MATCH(B227, '[1]Cluster Inputs- PiN &amp; trageted'!$D:$D, 0))</f>
        <v>1089</v>
      </c>
    </row>
    <row r="228" spans="1:16" x14ac:dyDescent="0.45">
      <c r="A228" s="184"/>
      <c r="B228" s="196" t="s">
        <v>283</v>
      </c>
      <c r="C228" s="177">
        <v>288460.25335347262</v>
      </c>
      <c r="D228" s="177">
        <v>0</v>
      </c>
      <c r="E228" s="179">
        <f t="shared" si="20"/>
        <v>288460.25335347262</v>
      </c>
      <c r="F228" s="230">
        <v>0.22600000000000001</v>
      </c>
      <c r="G228" s="216">
        <v>0.56299999999999994</v>
      </c>
      <c r="H228" s="216">
        <v>0.21</v>
      </c>
      <c r="I228" s="164">
        <v>0</v>
      </c>
      <c r="J228" s="190">
        <v>0.21</v>
      </c>
      <c r="K228" s="174">
        <f t="shared" si="22"/>
        <v>60576.653204229246</v>
      </c>
      <c r="L228" s="235">
        <f t="shared" si="23"/>
        <v>0</v>
      </c>
      <c r="M228" s="238">
        <f t="shared" si="24"/>
        <v>60576.653204229246</v>
      </c>
      <c r="N228" s="208">
        <f t="shared" si="4"/>
        <v>60576.653204229246</v>
      </c>
      <c r="O228">
        <f>INDEX('[1]Cluster Inputs- PiN &amp; trageted'!$J:$J, MATCH(B228, '[1]Cluster Inputs- PiN &amp; trageted'!$D:$D, 0))</f>
        <v>60576.653204229246</v>
      </c>
      <c r="P228">
        <f>INDEX('[1]Cluster Inputs- PiN &amp; trageted'!$T:$T, MATCH(B228, '[1]Cluster Inputs- PiN &amp; trageted'!$D:$D, 0))</f>
        <v>6058</v>
      </c>
    </row>
    <row r="229" spans="1:16" x14ac:dyDescent="0.45">
      <c r="A229" s="184"/>
      <c r="B229" s="196" t="s">
        <v>284</v>
      </c>
      <c r="C229" s="177">
        <v>170521.61858167121</v>
      </c>
      <c r="D229" s="177">
        <v>0</v>
      </c>
      <c r="E229" s="179">
        <f t="shared" si="20"/>
        <v>170521.61858167121</v>
      </c>
      <c r="F229" s="230">
        <v>0.22600000000000001</v>
      </c>
      <c r="G229" s="216">
        <v>0.56299999999999994</v>
      </c>
      <c r="H229" s="216">
        <v>0.21</v>
      </c>
      <c r="I229" s="164">
        <v>0</v>
      </c>
      <c r="J229" s="190">
        <v>0.21</v>
      </c>
      <c r="K229" s="174">
        <f t="shared" si="22"/>
        <v>35809.539902150951</v>
      </c>
      <c r="L229" s="235">
        <f t="shared" si="23"/>
        <v>0</v>
      </c>
      <c r="M229" s="238">
        <f t="shared" si="24"/>
        <v>35809.539902150951</v>
      </c>
      <c r="N229" s="208">
        <f t="shared" si="4"/>
        <v>35809.539902150951</v>
      </c>
      <c r="O229">
        <f>INDEX('[1]Cluster Inputs- PiN &amp; trageted'!$J:$J, MATCH(B229, '[1]Cluster Inputs- PiN &amp; trageted'!$D:$D, 0))</f>
        <v>35809.539902150951</v>
      </c>
      <c r="P229">
        <f>INDEX('[1]Cluster Inputs- PiN &amp; trageted'!$T:$T, MATCH(B229, '[1]Cluster Inputs- PiN &amp; trageted'!$D:$D, 0))</f>
        <v>3581</v>
      </c>
    </row>
    <row r="230" spans="1:16" x14ac:dyDescent="0.45">
      <c r="A230" s="184"/>
      <c r="B230" s="196" t="s">
        <v>285</v>
      </c>
      <c r="C230" s="177">
        <v>162744.87673817252</v>
      </c>
      <c r="D230" s="177">
        <v>0</v>
      </c>
      <c r="E230" s="179">
        <f t="shared" si="20"/>
        <v>162744.87673817252</v>
      </c>
      <c r="F230" s="230">
        <v>0.22600000000000001</v>
      </c>
      <c r="G230" s="216">
        <v>0.56299999999999994</v>
      </c>
      <c r="H230" s="216">
        <v>0.21</v>
      </c>
      <c r="I230" s="164">
        <v>0</v>
      </c>
      <c r="J230" s="190">
        <v>0.21</v>
      </c>
      <c r="K230" s="174">
        <f t="shared" si="22"/>
        <v>34176.424115016227</v>
      </c>
      <c r="L230" s="235">
        <f t="shared" si="23"/>
        <v>0</v>
      </c>
      <c r="M230" s="238">
        <f t="shared" si="24"/>
        <v>34176.424115016227</v>
      </c>
      <c r="N230" s="208">
        <f t="shared" si="4"/>
        <v>34176.424115016227</v>
      </c>
      <c r="O230">
        <f>INDEX('[1]Cluster Inputs- PiN &amp; trageted'!$J:$J, MATCH(B230, '[1]Cluster Inputs- PiN &amp; trageted'!$D:$D, 0))</f>
        <v>34176.424115016227</v>
      </c>
      <c r="P230">
        <f>INDEX('[1]Cluster Inputs- PiN &amp; trageted'!$T:$T, MATCH(B230, '[1]Cluster Inputs- PiN &amp; trageted'!$D:$D, 0))</f>
        <v>3418</v>
      </c>
    </row>
    <row r="231" spans="1:16" x14ac:dyDescent="0.45">
      <c r="A231" s="184"/>
      <c r="B231" s="196" t="s">
        <v>286</v>
      </c>
      <c r="C231" s="177">
        <v>234667.31111563844</v>
      </c>
      <c r="D231" s="177">
        <v>0</v>
      </c>
      <c r="E231" s="179">
        <f t="shared" si="20"/>
        <v>234667.31111563844</v>
      </c>
      <c r="F231" s="230">
        <v>0.22600000000000001</v>
      </c>
      <c r="G231" s="216">
        <v>0.56299999999999994</v>
      </c>
      <c r="H231" s="216">
        <v>0.21</v>
      </c>
      <c r="I231" s="164">
        <v>0</v>
      </c>
      <c r="J231" s="190">
        <v>0.21</v>
      </c>
      <c r="K231" s="174">
        <f t="shared" si="22"/>
        <v>49280.135334284074</v>
      </c>
      <c r="L231" s="235">
        <f t="shared" si="23"/>
        <v>0</v>
      </c>
      <c r="M231" s="238">
        <f t="shared" si="24"/>
        <v>49280.135334284074</v>
      </c>
      <c r="N231" s="208">
        <f t="shared" si="4"/>
        <v>49280.135334284074</v>
      </c>
      <c r="O231">
        <f>INDEX('[1]Cluster Inputs- PiN &amp; trageted'!$J:$J, MATCH(B231, '[1]Cluster Inputs- PiN &amp; trageted'!$D:$D, 0))</f>
        <v>49280.135334284074</v>
      </c>
      <c r="P231">
        <f>INDEX('[1]Cluster Inputs- PiN &amp; trageted'!$T:$T, MATCH(B231, '[1]Cluster Inputs- PiN &amp; trageted'!$D:$D, 0))</f>
        <v>4928</v>
      </c>
    </row>
    <row r="232" spans="1:16" x14ac:dyDescent="0.45">
      <c r="A232" s="184"/>
      <c r="B232" s="196" t="s">
        <v>287</v>
      </c>
      <c r="C232" s="177">
        <v>68299.518591514789</v>
      </c>
      <c r="D232" s="177">
        <v>4904</v>
      </c>
      <c r="E232" s="179">
        <f t="shared" si="20"/>
        <v>63395.518591514789</v>
      </c>
      <c r="F232" s="230">
        <v>0.22600000000000001</v>
      </c>
      <c r="G232" s="216">
        <v>0.56299999999999994</v>
      </c>
      <c r="H232" s="216">
        <v>0.21</v>
      </c>
      <c r="I232" s="164">
        <v>0</v>
      </c>
      <c r="J232" s="190">
        <v>0.21</v>
      </c>
      <c r="K232" s="174">
        <f t="shared" si="22"/>
        <v>13313.058904218105</v>
      </c>
      <c r="L232" s="235">
        <f t="shared" si="23"/>
        <v>0</v>
      </c>
      <c r="M232" s="238">
        <f t="shared" si="24"/>
        <v>13313.058904218105</v>
      </c>
      <c r="N232" s="208">
        <f t="shared" si="4"/>
        <v>18217.058904218105</v>
      </c>
      <c r="O232">
        <f>INDEX('[1]Cluster Inputs- PiN &amp; trageted'!$J:$J, MATCH(B232, '[1]Cluster Inputs- PiN &amp; trageted'!$D:$D, 0))</f>
        <v>18217.058904218105</v>
      </c>
      <c r="P232">
        <f>INDEX('[1]Cluster Inputs- PiN &amp; trageted'!$T:$T, MATCH(B232, '[1]Cluster Inputs- PiN &amp; trageted'!$D:$D, 0))</f>
        <v>1822</v>
      </c>
    </row>
    <row r="233" spans="1:16" x14ac:dyDescent="0.45">
      <c r="A233" s="184"/>
      <c r="B233" s="196" t="s">
        <v>288</v>
      </c>
      <c r="C233" s="177">
        <v>102174.37771855226</v>
      </c>
      <c r="D233" s="177">
        <v>0</v>
      </c>
      <c r="E233" s="179">
        <f t="shared" si="20"/>
        <v>102174.37771855226</v>
      </c>
      <c r="F233" s="230">
        <v>0.22600000000000001</v>
      </c>
      <c r="G233" s="216">
        <v>0.56299999999999994</v>
      </c>
      <c r="H233" s="216">
        <v>0.21</v>
      </c>
      <c r="I233" s="164">
        <v>0</v>
      </c>
      <c r="J233" s="190">
        <v>0.21</v>
      </c>
      <c r="K233" s="174">
        <f t="shared" si="22"/>
        <v>21456.619320895974</v>
      </c>
      <c r="L233" s="235">
        <f t="shared" si="23"/>
        <v>0</v>
      </c>
      <c r="M233" s="238">
        <f t="shared" si="24"/>
        <v>21456.619320895974</v>
      </c>
      <c r="N233" s="208">
        <f t="shared" si="4"/>
        <v>21456.619320895974</v>
      </c>
      <c r="O233">
        <f>INDEX('[1]Cluster Inputs- PiN &amp; trageted'!$J:$J, MATCH(B233, '[1]Cluster Inputs- PiN &amp; trageted'!$D:$D, 0))</f>
        <v>21456.619320895974</v>
      </c>
      <c r="P233">
        <f>INDEX('[1]Cluster Inputs- PiN &amp; trageted'!$T:$T, MATCH(B233, '[1]Cluster Inputs- PiN &amp; trageted'!$D:$D, 0))</f>
        <v>2146</v>
      </c>
    </row>
    <row r="234" spans="1:16" x14ac:dyDescent="0.45">
      <c r="A234" s="184"/>
      <c r="B234" s="196" t="s">
        <v>289</v>
      </c>
      <c r="C234" s="177">
        <v>47251.014172093855</v>
      </c>
      <c r="D234" s="177">
        <v>0</v>
      </c>
      <c r="E234" s="179">
        <f t="shared" si="20"/>
        <v>47251.014172093855</v>
      </c>
      <c r="F234" s="230">
        <v>0.22600000000000001</v>
      </c>
      <c r="G234" s="216">
        <v>0.56299999999999994</v>
      </c>
      <c r="H234" s="216">
        <v>0.21</v>
      </c>
      <c r="I234" s="164">
        <v>0</v>
      </c>
      <c r="J234" s="190">
        <v>0.21</v>
      </c>
      <c r="K234" s="174">
        <f t="shared" si="22"/>
        <v>9922.71297613971</v>
      </c>
      <c r="L234" s="235">
        <f t="shared" si="23"/>
        <v>0</v>
      </c>
      <c r="M234" s="238">
        <f t="shared" si="24"/>
        <v>9922.71297613971</v>
      </c>
      <c r="N234" s="208">
        <f t="shared" si="4"/>
        <v>9922.71297613971</v>
      </c>
      <c r="O234">
        <f>INDEX('[1]Cluster Inputs- PiN &amp; trageted'!$J:$J, MATCH(B234, '[1]Cluster Inputs- PiN &amp; trageted'!$D:$D, 0))</f>
        <v>9922.71297613971</v>
      </c>
      <c r="P234">
        <f>INDEX('[1]Cluster Inputs- PiN &amp; trageted'!$T:$T, MATCH(B234, '[1]Cluster Inputs- PiN &amp; trageted'!$D:$D, 0))</f>
        <v>992</v>
      </c>
    </row>
    <row r="235" spans="1:16" x14ac:dyDescent="0.45">
      <c r="A235" s="184"/>
      <c r="B235" s="196" t="s">
        <v>290</v>
      </c>
      <c r="C235" s="177">
        <v>117162.15364424167</v>
      </c>
      <c r="D235" s="177">
        <v>0</v>
      </c>
      <c r="E235" s="179">
        <f t="shared" si="20"/>
        <v>117162.15364424167</v>
      </c>
      <c r="F235" s="230">
        <v>0.22600000000000001</v>
      </c>
      <c r="G235" s="216">
        <v>0.56299999999999994</v>
      </c>
      <c r="H235" s="216">
        <v>0.21</v>
      </c>
      <c r="I235" s="164">
        <v>0</v>
      </c>
      <c r="J235" s="190">
        <v>0.21</v>
      </c>
      <c r="K235" s="174">
        <f t="shared" si="22"/>
        <v>24604.052265290749</v>
      </c>
      <c r="L235" s="235">
        <f t="shared" si="23"/>
        <v>0</v>
      </c>
      <c r="M235" s="238">
        <f t="shared" si="24"/>
        <v>24604.052265290749</v>
      </c>
      <c r="N235" s="208">
        <f t="shared" si="4"/>
        <v>24604.052265290749</v>
      </c>
      <c r="O235">
        <f>INDEX('[1]Cluster Inputs- PiN &amp; trageted'!$J:$J, MATCH(B235, '[1]Cluster Inputs- PiN &amp; trageted'!$D:$D, 0))</f>
        <v>24604.052265290749</v>
      </c>
      <c r="P235">
        <f>INDEX('[1]Cluster Inputs- PiN &amp; trageted'!$T:$T, MATCH(B235, '[1]Cluster Inputs- PiN &amp; trageted'!$D:$D, 0))</f>
        <v>2460</v>
      </c>
    </row>
    <row r="236" spans="1:16" x14ac:dyDescent="0.45">
      <c r="A236" s="184"/>
      <c r="B236" s="196" t="s">
        <v>291</v>
      </c>
      <c r="C236" s="177">
        <v>258356.4478971576</v>
      </c>
      <c r="D236" s="177">
        <v>0</v>
      </c>
      <c r="E236" s="179">
        <f t="shared" si="20"/>
        <v>258356.4478971576</v>
      </c>
      <c r="F236" s="230">
        <v>0.22600000000000001</v>
      </c>
      <c r="G236" s="216">
        <v>0.56299999999999994</v>
      </c>
      <c r="H236" s="216">
        <v>0.21</v>
      </c>
      <c r="I236" s="164">
        <v>0</v>
      </c>
      <c r="J236" s="190">
        <v>0.21</v>
      </c>
      <c r="K236" s="174">
        <f t="shared" si="22"/>
        <v>54254.854058403092</v>
      </c>
      <c r="L236" s="235">
        <f t="shared" si="23"/>
        <v>0</v>
      </c>
      <c r="M236" s="238">
        <f t="shared" si="24"/>
        <v>54254.854058403092</v>
      </c>
      <c r="N236" s="208">
        <f t="shared" si="4"/>
        <v>54254.854058403092</v>
      </c>
      <c r="O236">
        <f>INDEX('[1]Cluster Inputs- PiN &amp; trageted'!$J:$J, MATCH(B236, '[1]Cluster Inputs- PiN &amp; trageted'!$D:$D, 0))</f>
        <v>54254.854058403092</v>
      </c>
      <c r="P236">
        <f>INDEX('[1]Cluster Inputs- PiN &amp; trageted'!$T:$T, MATCH(B236, '[1]Cluster Inputs- PiN &amp; trageted'!$D:$D, 0))</f>
        <v>5425</v>
      </c>
    </row>
    <row r="237" spans="1:16" x14ac:dyDescent="0.45">
      <c r="A237" s="184"/>
      <c r="B237" s="196" t="s">
        <v>292</v>
      </c>
      <c r="C237" s="177">
        <v>103743.24739753983</v>
      </c>
      <c r="D237" s="177">
        <v>0</v>
      </c>
      <c r="E237" s="179">
        <f t="shared" si="20"/>
        <v>103743.24739753983</v>
      </c>
      <c r="F237" s="230">
        <v>0.22600000000000001</v>
      </c>
      <c r="G237" s="216">
        <v>0.56299999999999994</v>
      </c>
      <c r="H237" s="216">
        <v>0.21</v>
      </c>
      <c r="I237" s="164">
        <v>0</v>
      </c>
      <c r="J237" s="190">
        <v>0.21</v>
      </c>
      <c r="K237" s="174">
        <f t="shared" si="22"/>
        <v>21786.081953483364</v>
      </c>
      <c r="L237" s="235">
        <f t="shared" si="23"/>
        <v>0</v>
      </c>
      <c r="M237" s="238">
        <f t="shared" si="24"/>
        <v>21786.081953483364</v>
      </c>
      <c r="N237" s="208">
        <f t="shared" si="4"/>
        <v>21786.081953483364</v>
      </c>
      <c r="O237">
        <f>INDEX('[1]Cluster Inputs- PiN &amp; trageted'!$J:$J, MATCH(B237, '[1]Cluster Inputs- PiN &amp; trageted'!$D:$D, 0))</f>
        <v>21786.081953483364</v>
      </c>
      <c r="P237">
        <f>INDEX('[1]Cluster Inputs- PiN &amp; trageted'!$T:$T, MATCH(B237, '[1]Cluster Inputs- PiN &amp; trageted'!$D:$D, 0))</f>
        <v>2179</v>
      </c>
    </row>
    <row r="238" spans="1:16" x14ac:dyDescent="0.45">
      <c r="A238" s="184"/>
      <c r="B238" s="196" t="s">
        <v>293</v>
      </c>
      <c r="C238" s="177">
        <v>48583.260921044021</v>
      </c>
      <c r="D238" s="177">
        <v>0</v>
      </c>
      <c r="E238" s="179">
        <f t="shared" si="20"/>
        <v>48583.260921044021</v>
      </c>
      <c r="F238" s="230">
        <v>0.22600000000000001</v>
      </c>
      <c r="G238" s="216">
        <v>0.56299999999999994</v>
      </c>
      <c r="H238" s="216">
        <v>0.21</v>
      </c>
      <c r="I238" s="164">
        <v>0</v>
      </c>
      <c r="J238" s="190">
        <v>0.21</v>
      </c>
      <c r="K238" s="174">
        <f t="shared" si="22"/>
        <v>10202.484793419244</v>
      </c>
      <c r="L238" s="235">
        <f t="shared" si="23"/>
        <v>0</v>
      </c>
      <c r="M238" s="238">
        <f t="shared" si="24"/>
        <v>10202.484793419244</v>
      </c>
      <c r="N238" s="208">
        <f t="shared" si="4"/>
        <v>10202.484793419244</v>
      </c>
      <c r="O238">
        <f>INDEX('[1]Cluster Inputs- PiN &amp; trageted'!$J:$J, MATCH(B238, '[1]Cluster Inputs- PiN &amp; trageted'!$D:$D, 0))</f>
        <v>10202.484793419244</v>
      </c>
      <c r="P238">
        <f>INDEX('[1]Cluster Inputs- PiN &amp; trageted'!$T:$T, MATCH(B238, '[1]Cluster Inputs- PiN &amp; trageted'!$D:$D, 0))</f>
        <v>1020</v>
      </c>
    </row>
    <row r="239" spans="1:16" x14ac:dyDescent="0.45">
      <c r="A239" s="184"/>
      <c r="B239" s="196" t="s">
        <v>294</v>
      </c>
      <c r="C239" s="177">
        <v>133450.36147114506</v>
      </c>
      <c r="D239" s="177">
        <v>0</v>
      </c>
      <c r="E239" s="179">
        <f t="shared" si="20"/>
        <v>133450.36147114506</v>
      </c>
      <c r="F239" s="230">
        <v>0.22600000000000001</v>
      </c>
      <c r="G239" s="216">
        <v>0.56299999999999994</v>
      </c>
      <c r="H239" s="216">
        <v>0.21</v>
      </c>
      <c r="I239" s="164">
        <v>0</v>
      </c>
      <c r="J239" s="190">
        <v>0.21</v>
      </c>
      <c r="K239" s="174">
        <f t="shared" si="22"/>
        <v>28024.575908940464</v>
      </c>
      <c r="L239" s="235">
        <f t="shared" si="23"/>
        <v>0</v>
      </c>
      <c r="M239" s="238">
        <f t="shared" si="24"/>
        <v>28024.575908940464</v>
      </c>
      <c r="N239" s="208">
        <f t="shared" si="4"/>
        <v>28024.575908940464</v>
      </c>
      <c r="O239">
        <f>INDEX('[1]Cluster Inputs- PiN &amp; trageted'!$J:$J, MATCH(B239, '[1]Cluster Inputs- PiN &amp; trageted'!$D:$D, 0))</f>
        <v>28024.575908940464</v>
      </c>
      <c r="P239">
        <f>INDEX('[1]Cluster Inputs- PiN &amp; trageted'!$T:$T, MATCH(B239, '[1]Cluster Inputs- PiN &amp; trageted'!$D:$D, 0))</f>
        <v>2802</v>
      </c>
    </row>
    <row r="240" spans="1:16" x14ac:dyDescent="0.45">
      <c r="A240" s="183"/>
      <c r="B240" s="196" t="s">
        <v>295</v>
      </c>
      <c r="C240" s="166">
        <v>214105.97155217687</v>
      </c>
      <c r="D240" s="166">
        <v>0</v>
      </c>
      <c r="E240" s="167">
        <f t="shared" si="20"/>
        <v>214105.97155217687</v>
      </c>
      <c r="F240" s="231">
        <v>0.22600000000000001</v>
      </c>
      <c r="G240" s="217">
        <v>0.56299999999999994</v>
      </c>
      <c r="H240" s="217">
        <v>0.21</v>
      </c>
      <c r="I240" s="168">
        <v>0</v>
      </c>
      <c r="J240" s="191">
        <v>0.21</v>
      </c>
      <c r="K240" s="175">
        <f t="shared" si="22"/>
        <v>44962.25402595714</v>
      </c>
      <c r="L240" s="250">
        <f t="shared" si="23"/>
        <v>0</v>
      </c>
      <c r="M240" s="239">
        <f t="shared" si="24"/>
        <v>44962.25402595714</v>
      </c>
      <c r="N240" s="210">
        <f t="shared" si="4"/>
        <v>44962.25402595714</v>
      </c>
      <c r="O240">
        <f>INDEX('[1]Cluster Inputs- PiN &amp; trageted'!$J:$J, MATCH(B240, '[1]Cluster Inputs- PiN &amp; trageted'!$D:$D, 0))</f>
        <v>44962.25402595714</v>
      </c>
      <c r="P240">
        <f>INDEX('[1]Cluster Inputs- PiN &amp; trageted'!$T:$T, MATCH(B240, '[1]Cluster Inputs- PiN &amp; trageted'!$D:$D, 0))</f>
        <v>4496</v>
      </c>
    </row>
    <row r="241" spans="1:16" s="173" customFormat="1" x14ac:dyDescent="0.45">
      <c r="A241" s="256" t="s">
        <v>47</v>
      </c>
      <c r="B241" s="189" t="s">
        <v>69</v>
      </c>
      <c r="C241" s="223">
        <v>6567413</v>
      </c>
      <c r="D241" s="194">
        <v>0</v>
      </c>
      <c r="E241" s="223">
        <v>6567413</v>
      </c>
      <c r="F241" s="229">
        <v>0.26300000000000001</v>
      </c>
      <c r="G241" s="224">
        <v>0.62</v>
      </c>
      <c r="H241" s="224">
        <v>0.11799999999999999</v>
      </c>
      <c r="I241" s="172">
        <v>0</v>
      </c>
      <c r="J241" s="192">
        <v>0.11799999999999999</v>
      </c>
      <c r="K241" s="290">
        <v>774954.73</v>
      </c>
      <c r="L241" s="291">
        <v>0</v>
      </c>
      <c r="M241" s="237">
        <v>774955</v>
      </c>
      <c r="N241" s="254">
        <f t="shared" si="4"/>
        <v>774955</v>
      </c>
      <c r="O241" t="e">
        <f>INDEX('[1]Cluster Inputs- PiN &amp; trageted'!$J:$J, MATCH(B241, '[1]Cluster Inputs- PiN &amp; trageted'!$D:$D, 0))</f>
        <v>#N/A</v>
      </c>
      <c r="P241" t="e">
        <f>INDEX('[1]Cluster Inputs- PiN &amp; trageted'!$T:$T, MATCH(B241, '[1]Cluster Inputs- PiN &amp; trageted'!$D:$D, 0))</f>
        <v>#N/A</v>
      </c>
    </row>
    <row r="242" spans="1:16" x14ac:dyDescent="0.45">
      <c r="A242" s="184"/>
      <c r="B242" s="196" t="s">
        <v>296</v>
      </c>
      <c r="C242" s="177">
        <v>253098.54149568605</v>
      </c>
      <c r="D242" s="178">
        <v>0</v>
      </c>
      <c r="E242" s="179">
        <f t="shared" si="20"/>
        <v>253098.54149568605</v>
      </c>
      <c r="F242" s="230">
        <v>0.26300000000000001</v>
      </c>
      <c r="G242" s="216">
        <v>0.62</v>
      </c>
      <c r="H242" s="216">
        <v>0.11799999999999999</v>
      </c>
      <c r="I242" s="164">
        <v>0</v>
      </c>
      <c r="J242" s="190">
        <v>0.11799999999999999</v>
      </c>
      <c r="K242" s="174">
        <f t="shared" si="22"/>
        <v>29865.627896490951</v>
      </c>
      <c r="L242" s="235">
        <f t="shared" si="23"/>
        <v>0</v>
      </c>
      <c r="M242" s="238">
        <f t="shared" si="24"/>
        <v>29865.627896490951</v>
      </c>
      <c r="N242" s="251">
        <f t="shared" si="4"/>
        <v>29865.627896490951</v>
      </c>
      <c r="O242">
        <f>INDEX('[1]Cluster Inputs- PiN &amp; trageted'!$J:$J, MATCH(B242, '[1]Cluster Inputs- PiN &amp; trageted'!$D:$D, 0))</f>
        <v>29865.627896490951</v>
      </c>
      <c r="P242">
        <f>INDEX('[1]Cluster Inputs- PiN &amp; trageted'!$T:$T, MATCH(B242, '[1]Cluster Inputs- PiN &amp; trageted'!$D:$D, 0))</f>
        <v>2987</v>
      </c>
    </row>
    <row r="243" spans="1:16" x14ac:dyDescent="0.45">
      <c r="A243" s="184"/>
      <c r="B243" s="196" t="s">
        <v>297</v>
      </c>
      <c r="C243" s="177">
        <v>283094.19850424601</v>
      </c>
      <c r="D243" s="178">
        <v>0</v>
      </c>
      <c r="E243" s="179">
        <f t="shared" si="20"/>
        <v>283094.19850424601</v>
      </c>
      <c r="F243" s="230">
        <v>0.26300000000000001</v>
      </c>
      <c r="G243" s="216">
        <v>0.62</v>
      </c>
      <c r="H243" s="216">
        <v>0.11799999999999999</v>
      </c>
      <c r="I243" s="164">
        <v>0</v>
      </c>
      <c r="J243" s="190">
        <v>0.11799999999999999</v>
      </c>
      <c r="K243" s="174">
        <f t="shared" si="22"/>
        <v>33405.115423501025</v>
      </c>
      <c r="L243" s="235">
        <f t="shared" si="23"/>
        <v>0</v>
      </c>
      <c r="M243" s="238">
        <f t="shared" si="24"/>
        <v>33405.115423501025</v>
      </c>
      <c r="N243" s="251">
        <f t="shared" si="4"/>
        <v>33405.115423501025</v>
      </c>
      <c r="O243">
        <f>INDEX('[1]Cluster Inputs- PiN &amp; trageted'!$J:$J, MATCH(B243, '[1]Cluster Inputs- PiN &amp; trageted'!$D:$D, 0))</f>
        <v>33405.115423501025</v>
      </c>
      <c r="P243">
        <f>INDEX('[1]Cluster Inputs- PiN &amp; trageted'!$T:$T, MATCH(B243, '[1]Cluster Inputs- PiN &amp; trageted'!$D:$D, 0))</f>
        <v>3341</v>
      </c>
    </row>
    <row r="244" spans="1:16" x14ac:dyDescent="0.45">
      <c r="A244" s="184"/>
      <c r="B244" s="196" t="s">
        <v>298</v>
      </c>
      <c r="C244" s="177">
        <v>210020.72620513552</v>
      </c>
      <c r="D244" s="178">
        <v>0</v>
      </c>
      <c r="E244" s="179">
        <f t="shared" si="20"/>
        <v>210020.72620513552</v>
      </c>
      <c r="F244" s="230">
        <v>0.26300000000000001</v>
      </c>
      <c r="G244" s="216">
        <v>0.62</v>
      </c>
      <c r="H244" s="216">
        <v>0.11799999999999999</v>
      </c>
      <c r="I244" s="164">
        <v>0</v>
      </c>
      <c r="J244" s="190">
        <v>0.11799999999999999</v>
      </c>
      <c r="K244" s="174">
        <f t="shared" si="22"/>
        <v>24782.445692205991</v>
      </c>
      <c r="L244" s="235">
        <f t="shared" si="23"/>
        <v>0</v>
      </c>
      <c r="M244" s="238">
        <f t="shared" si="24"/>
        <v>24782.445692205991</v>
      </c>
      <c r="N244" s="251">
        <f t="shared" si="4"/>
        <v>24782.445692205991</v>
      </c>
      <c r="O244">
        <f>INDEX('[1]Cluster Inputs- PiN &amp; trageted'!$J:$J, MATCH(B244, '[1]Cluster Inputs- PiN &amp; trageted'!$D:$D, 0))</f>
        <v>24782.445692205991</v>
      </c>
      <c r="P244">
        <f>INDEX('[1]Cluster Inputs- PiN &amp; trageted'!$T:$T, MATCH(B244, '[1]Cluster Inputs- PiN &amp; trageted'!$D:$D, 0))</f>
        <v>2478</v>
      </c>
    </row>
    <row r="245" spans="1:16" x14ac:dyDescent="0.45">
      <c r="A245" s="184"/>
      <c r="B245" s="196" t="s">
        <v>299</v>
      </c>
      <c r="C245" s="177">
        <v>302269.00825773837</v>
      </c>
      <c r="D245" s="178">
        <v>0</v>
      </c>
      <c r="E245" s="179">
        <f t="shared" si="20"/>
        <v>302269.00825773837</v>
      </c>
      <c r="F245" s="230">
        <v>0.26300000000000001</v>
      </c>
      <c r="G245" s="216">
        <v>0.62</v>
      </c>
      <c r="H245" s="216">
        <v>0.11799999999999999</v>
      </c>
      <c r="I245" s="164">
        <v>0</v>
      </c>
      <c r="J245" s="190">
        <v>0.11799999999999999</v>
      </c>
      <c r="K245" s="174">
        <f t="shared" si="22"/>
        <v>35667.74297441313</v>
      </c>
      <c r="L245" s="235">
        <f t="shared" si="23"/>
        <v>0</v>
      </c>
      <c r="M245" s="238">
        <f t="shared" si="24"/>
        <v>35667.74297441313</v>
      </c>
      <c r="N245" s="251">
        <f t="shared" si="4"/>
        <v>35667.74297441313</v>
      </c>
      <c r="O245">
        <f>INDEX('[1]Cluster Inputs- PiN &amp; trageted'!$J:$J, MATCH(B245, '[1]Cluster Inputs- PiN &amp; trageted'!$D:$D, 0))</f>
        <v>35667.74297441313</v>
      </c>
      <c r="P245">
        <f>INDEX('[1]Cluster Inputs- PiN &amp; trageted'!$T:$T, MATCH(B245, '[1]Cluster Inputs- PiN &amp; trageted'!$D:$D, 0))</f>
        <v>3567</v>
      </c>
    </row>
    <row r="246" spans="1:16" x14ac:dyDescent="0.45">
      <c r="A246" s="184"/>
      <c r="B246" s="196" t="s">
        <v>300</v>
      </c>
      <c r="C246" s="177">
        <v>278971.00727239577</v>
      </c>
      <c r="D246" s="178">
        <v>0</v>
      </c>
      <c r="E246" s="179">
        <f t="shared" si="20"/>
        <v>278971.00727239577</v>
      </c>
      <c r="F246" s="230">
        <v>0.26300000000000001</v>
      </c>
      <c r="G246" s="216">
        <v>0.62</v>
      </c>
      <c r="H246" s="216">
        <v>0.11799999999999999</v>
      </c>
      <c r="I246" s="164">
        <v>0</v>
      </c>
      <c r="J246" s="190">
        <v>0.11799999999999999</v>
      </c>
      <c r="K246" s="174">
        <f t="shared" si="22"/>
        <v>32918.578858142697</v>
      </c>
      <c r="L246" s="235">
        <f t="shared" si="23"/>
        <v>0</v>
      </c>
      <c r="M246" s="238">
        <f t="shared" si="24"/>
        <v>32918.578858142697</v>
      </c>
      <c r="N246" s="251">
        <f t="shared" si="4"/>
        <v>32918.578858142697</v>
      </c>
      <c r="O246">
        <f>INDEX('[1]Cluster Inputs- PiN &amp; trageted'!$J:$J, MATCH(B246, '[1]Cluster Inputs- PiN &amp; trageted'!$D:$D, 0))</f>
        <v>32918.578858142697</v>
      </c>
      <c r="P246">
        <f>INDEX('[1]Cluster Inputs- PiN &amp; trageted'!$T:$T, MATCH(B246, '[1]Cluster Inputs- PiN &amp; trageted'!$D:$D, 0))</f>
        <v>3292</v>
      </c>
    </row>
    <row r="247" spans="1:16" x14ac:dyDescent="0.45">
      <c r="A247" s="184"/>
      <c r="B247" s="196" t="s">
        <v>301</v>
      </c>
      <c r="C247" s="177">
        <v>274709.34668892052</v>
      </c>
      <c r="D247" s="178">
        <v>0</v>
      </c>
      <c r="E247" s="179">
        <f t="shared" si="20"/>
        <v>274709.34668892052</v>
      </c>
      <c r="F247" s="230">
        <v>0.26300000000000001</v>
      </c>
      <c r="G247" s="216">
        <v>0.62</v>
      </c>
      <c r="H247" s="216">
        <v>0.11799999999999999</v>
      </c>
      <c r="I247" s="164">
        <v>0</v>
      </c>
      <c r="J247" s="190">
        <v>0.11799999999999999</v>
      </c>
      <c r="K247" s="174">
        <f t="shared" si="22"/>
        <v>32415.70290929262</v>
      </c>
      <c r="L247" s="235">
        <f t="shared" si="23"/>
        <v>0</v>
      </c>
      <c r="M247" s="238">
        <f t="shared" si="24"/>
        <v>32415.70290929262</v>
      </c>
      <c r="N247" s="251">
        <f t="shared" si="4"/>
        <v>32415.70290929262</v>
      </c>
      <c r="O247">
        <f>INDEX('[1]Cluster Inputs- PiN &amp; trageted'!$J:$J, MATCH(B247, '[1]Cluster Inputs- PiN &amp; trageted'!$D:$D, 0))</f>
        <v>32415.70290929262</v>
      </c>
      <c r="P247">
        <f>INDEX('[1]Cluster Inputs- PiN &amp; trageted'!$T:$T, MATCH(B247, '[1]Cluster Inputs- PiN &amp; trageted'!$D:$D, 0))</f>
        <v>3242</v>
      </c>
    </row>
    <row r="248" spans="1:16" x14ac:dyDescent="0.45">
      <c r="A248" s="184"/>
      <c r="B248" s="196" t="s">
        <v>302</v>
      </c>
      <c r="C248" s="177">
        <v>274809.47068163397</v>
      </c>
      <c r="D248" s="178">
        <v>0</v>
      </c>
      <c r="E248" s="179">
        <f t="shared" si="20"/>
        <v>274809.47068163397</v>
      </c>
      <c r="F248" s="230">
        <v>0.26300000000000001</v>
      </c>
      <c r="G248" s="216">
        <v>0.62</v>
      </c>
      <c r="H248" s="216">
        <v>0.11799999999999999</v>
      </c>
      <c r="I248" s="164">
        <v>0</v>
      </c>
      <c r="J248" s="190">
        <v>0.11799999999999999</v>
      </c>
      <c r="K248" s="174">
        <f t="shared" si="22"/>
        <v>32427.517540432807</v>
      </c>
      <c r="L248" s="235">
        <f t="shared" si="23"/>
        <v>0</v>
      </c>
      <c r="M248" s="238">
        <f t="shared" si="24"/>
        <v>32427.517540432807</v>
      </c>
      <c r="N248" s="251">
        <f t="shared" si="4"/>
        <v>32427.517540432807</v>
      </c>
      <c r="O248">
        <f>INDEX('[1]Cluster Inputs- PiN &amp; trageted'!$J:$J, MATCH(B248, '[1]Cluster Inputs- PiN &amp; trageted'!$D:$D, 0))</f>
        <v>32427.517540432807</v>
      </c>
      <c r="P248">
        <f>INDEX('[1]Cluster Inputs- PiN &amp; trageted'!$T:$T, MATCH(B248, '[1]Cluster Inputs- PiN &amp; trageted'!$D:$D, 0))</f>
        <v>3243</v>
      </c>
    </row>
    <row r="249" spans="1:16" x14ac:dyDescent="0.45">
      <c r="A249" s="184"/>
      <c r="B249" s="196" t="s">
        <v>303</v>
      </c>
      <c r="C249" s="177">
        <v>256821.23675668231</v>
      </c>
      <c r="D249" s="178">
        <v>0</v>
      </c>
      <c r="E249" s="179">
        <f t="shared" si="20"/>
        <v>256821.23675668231</v>
      </c>
      <c r="F249" s="230">
        <v>0.26300000000000001</v>
      </c>
      <c r="G249" s="216">
        <v>0.62</v>
      </c>
      <c r="H249" s="216">
        <v>0.11799999999999999</v>
      </c>
      <c r="I249" s="164">
        <v>0</v>
      </c>
      <c r="J249" s="190">
        <v>0.11799999999999999</v>
      </c>
      <c r="K249" s="174">
        <f t="shared" si="22"/>
        <v>30304.905937288509</v>
      </c>
      <c r="L249" s="235">
        <f t="shared" si="23"/>
        <v>0</v>
      </c>
      <c r="M249" s="238">
        <f t="shared" si="24"/>
        <v>30304.905937288509</v>
      </c>
      <c r="N249" s="251">
        <f t="shared" si="4"/>
        <v>30304.905937288509</v>
      </c>
      <c r="O249">
        <f>INDEX('[1]Cluster Inputs- PiN &amp; trageted'!$J:$J, MATCH(B249, '[1]Cluster Inputs- PiN &amp; trageted'!$D:$D, 0))</f>
        <v>30304.905937288509</v>
      </c>
      <c r="P249">
        <f>INDEX('[1]Cluster Inputs- PiN &amp; trageted'!$T:$T, MATCH(B249, '[1]Cluster Inputs- PiN &amp; trageted'!$D:$D, 0))</f>
        <v>3030</v>
      </c>
    </row>
    <row r="250" spans="1:16" x14ac:dyDescent="0.45">
      <c r="A250" s="184"/>
      <c r="B250" s="196" t="s">
        <v>304</v>
      </c>
      <c r="C250" s="177">
        <v>148510.50991557463</v>
      </c>
      <c r="D250" s="178">
        <v>0</v>
      </c>
      <c r="E250" s="179">
        <f t="shared" si="20"/>
        <v>148510.50991557463</v>
      </c>
      <c r="F250" s="230">
        <v>0.26300000000000001</v>
      </c>
      <c r="G250" s="216">
        <v>0.62</v>
      </c>
      <c r="H250" s="216">
        <v>0.11799999999999999</v>
      </c>
      <c r="I250" s="164">
        <v>0</v>
      </c>
      <c r="J250" s="190">
        <v>0.11799999999999999</v>
      </c>
      <c r="K250" s="174">
        <f t="shared" si="22"/>
        <v>17524.240170037807</v>
      </c>
      <c r="L250" s="235">
        <f t="shared" si="23"/>
        <v>0</v>
      </c>
      <c r="M250" s="238">
        <f t="shared" si="24"/>
        <v>17524.240170037807</v>
      </c>
      <c r="N250" s="251">
        <f t="shared" si="4"/>
        <v>17524.240170037807</v>
      </c>
      <c r="O250">
        <f>INDEX('[1]Cluster Inputs- PiN &amp; trageted'!$J:$J, MATCH(B250, '[1]Cluster Inputs- PiN &amp; trageted'!$D:$D, 0))</f>
        <v>17524.240170037807</v>
      </c>
      <c r="P250">
        <f>INDEX('[1]Cluster Inputs- PiN &amp; trageted'!$T:$T, MATCH(B250, '[1]Cluster Inputs- PiN &amp; trageted'!$D:$D, 0))</f>
        <v>1752</v>
      </c>
    </row>
    <row r="251" spans="1:16" x14ac:dyDescent="0.45">
      <c r="A251" s="184"/>
      <c r="B251" s="196" t="s">
        <v>305</v>
      </c>
      <c r="C251" s="177">
        <v>329837.1910174255</v>
      </c>
      <c r="D251" s="178">
        <v>0</v>
      </c>
      <c r="E251" s="179">
        <f t="shared" ref="E251:E269" si="25">C251-D251</f>
        <v>329837.1910174255</v>
      </c>
      <c r="F251" s="230">
        <v>0.26300000000000001</v>
      </c>
      <c r="G251" s="216">
        <v>0.62</v>
      </c>
      <c r="H251" s="216">
        <v>0.11799999999999999</v>
      </c>
      <c r="I251" s="164">
        <v>0</v>
      </c>
      <c r="J251" s="190">
        <v>0.11799999999999999</v>
      </c>
      <c r="K251" s="174">
        <f t="shared" si="22"/>
        <v>38920.788540056208</v>
      </c>
      <c r="L251" s="235">
        <f t="shared" si="23"/>
        <v>0</v>
      </c>
      <c r="M251" s="238">
        <f t="shared" si="24"/>
        <v>38920.788540056208</v>
      </c>
      <c r="N251" s="251">
        <f t="shared" si="4"/>
        <v>38920.788540056208</v>
      </c>
      <c r="O251">
        <f>INDEX('[1]Cluster Inputs- PiN &amp; trageted'!$J:$J, MATCH(B251, '[1]Cluster Inputs- PiN &amp; trageted'!$D:$D, 0))</f>
        <v>38920.788540056208</v>
      </c>
      <c r="P251">
        <f>INDEX('[1]Cluster Inputs- PiN &amp; trageted'!$T:$T, MATCH(B251, '[1]Cluster Inputs- PiN &amp; trageted'!$D:$D, 0))</f>
        <v>3892</v>
      </c>
    </row>
    <row r="252" spans="1:16" x14ac:dyDescent="0.45">
      <c r="A252" s="184"/>
      <c r="B252" s="196" t="s">
        <v>306</v>
      </c>
      <c r="C252" s="177">
        <v>178038.56657518548</v>
      </c>
      <c r="D252" s="178">
        <v>0</v>
      </c>
      <c r="E252" s="179">
        <f t="shared" si="25"/>
        <v>178038.56657518548</v>
      </c>
      <c r="F252" s="230">
        <v>0.26300000000000001</v>
      </c>
      <c r="G252" s="216">
        <v>0.62</v>
      </c>
      <c r="H252" s="216">
        <v>0.11799999999999999</v>
      </c>
      <c r="I252" s="164">
        <v>0</v>
      </c>
      <c r="J252" s="190">
        <v>0.11799999999999999</v>
      </c>
      <c r="K252" s="174">
        <f t="shared" si="22"/>
        <v>21008.550855871887</v>
      </c>
      <c r="L252" s="235">
        <f t="shared" si="23"/>
        <v>0</v>
      </c>
      <c r="M252" s="238">
        <f t="shared" si="24"/>
        <v>21008.550855871887</v>
      </c>
      <c r="N252" s="251">
        <f t="shared" si="4"/>
        <v>21008.550855871887</v>
      </c>
      <c r="O252">
        <f>INDEX('[1]Cluster Inputs- PiN &amp; trageted'!$J:$J, MATCH(B252, '[1]Cluster Inputs- PiN &amp; trageted'!$D:$D, 0))</f>
        <v>21008.550855871887</v>
      </c>
      <c r="P252">
        <f>INDEX('[1]Cluster Inputs- PiN &amp; trageted'!$T:$T, MATCH(B252, '[1]Cluster Inputs- PiN &amp; trageted'!$D:$D, 0))</f>
        <v>2101</v>
      </c>
    </row>
    <row r="253" spans="1:16" x14ac:dyDescent="0.45">
      <c r="A253" s="184"/>
      <c r="B253" s="196" t="s">
        <v>307</v>
      </c>
      <c r="C253" s="177">
        <v>294083.33927898115</v>
      </c>
      <c r="D253" s="178">
        <v>0</v>
      </c>
      <c r="E253" s="179">
        <f t="shared" si="25"/>
        <v>294083.33927898115</v>
      </c>
      <c r="F253" s="230">
        <v>0.26300000000000001</v>
      </c>
      <c r="G253" s="216">
        <v>0.62</v>
      </c>
      <c r="H253" s="216">
        <v>0.11799999999999999</v>
      </c>
      <c r="I253" s="164">
        <v>0</v>
      </c>
      <c r="J253" s="190">
        <v>0.11799999999999999</v>
      </c>
      <c r="K253" s="174">
        <f t="shared" ref="K253:K316" si="26">E253*H253</f>
        <v>34701.834034919775</v>
      </c>
      <c r="L253" s="235">
        <f t="shared" si="23"/>
        <v>0</v>
      </c>
      <c r="M253" s="238">
        <f t="shared" si="24"/>
        <v>34701.834034919775</v>
      </c>
      <c r="N253" s="251">
        <f t="shared" si="4"/>
        <v>34701.834034919775</v>
      </c>
      <c r="O253">
        <f>INDEX('[1]Cluster Inputs- PiN &amp; trageted'!$J:$J, MATCH(B253, '[1]Cluster Inputs- PiN &amp; trageted'!$D:$D, 0))</f>
        <v>34701.834034919775</v>
      </c>
      <c r="P253">
        <f>INDEX('[1]Cluster Inputs- PiN &amp; trageted'!$T:$T, MATCH(B253, '[1]Cluster Inputs- PiN &amp; trageted'!$D:$D, 0))</f>
        <v>3470</v>
      </c>
    </row>
    <row r="254" spans="1:16" x14ac:dyDescent="0.45">
      <c r="A254" s="184"/>
      <c r="B254" s="196" t="s">
        <v>308</v>
      </c>
      <c r="C254" s="177">
        <v>208374.00606965614</v>
      </c>
      <c r="D254" s="178">
        <v>0</v>
      </c>
      <c r="E254" s="179">
        <f t="shared" si="25"/>
        <v>208374.00606965614</v>
      </c>
      <c r="F254" s="230">
        <v>0.26300000000000001</v>
      </c>
      <c r="G254" s="216">
        <v>0.62</v>
      </c>
      <c r="H254" s="216">
        <v>0.11799999999999999</v>
      </c>
      <c r="I254" s="164">
        <v>0</v>
      </c>
      <c r="J254" s="190">
        <v>0.11799999999999999</v>
      </c>
      <c r="K254" s="174">
        <f t="shared" si="26"/>
        <v>24588.132716219425</v>
      </c>
      <c r="L254" s="235">
        <f t="shared" si="23"/>
        <v>0</v>
      </c>
      <c r="M254" s="238">
        <f t="shared" si="24"/>
        <v>24588.132716219425</v>
      </c>
      <c r="N254" s="251">
        <f t="shared" si="4"/>
        <v>24588.132716219425</v>
      </c>
      <c r="O254">
        <f>INDEX('[1]Cluster Inputs- PiN &amp; trageted'!$J:$J, MATCH(B254, '[1]Cluster Inputs- PiN &amp; trageted'!$D:$D, 0))</f>
        <v>24588.132716219425</v>
      </c>
      <c r="P254">
        <f>INDEX('[1]Cluster Inputs- PiN &amp; trageted'!$T:$T, MATCH(B254, '[1]Cluster Inputs- PiN &amp; trageted'!$D:$D, 0))</f>
        <v>2459</v>
      </c>
    </row>
    <row r="255" spans="1:16" x14ac:dyDescent="0.45">
      <c r="A255" s="184"/>
      <c r="B255" s="196" t="s">
        <v>309</v>
      </c>
      <c r="C255" s="177">
        <v>188614.4295927627</v>
      </c>
      <c r="D255" s="178">
        <v>0</v>
      </c>
      <c r="E255" s="179">
        <f t="shared" si="25"/>
        <v>188614.4295927627</v>
      </c>
      <c r="F255" s="230">
        <v>0.26300000000000001</v>
      </c>
      <c r="G255" s="216">
        <v>0.62</v>
      </c>
      <c r="H255" s="216">
        <v>0.11799999999999999</v>
      </c>
      <c r="I255" s="164">
        <v>0</v>
      </c>
      <c r="J255" s="190">
        <v>0.11799999999999999</v>
      </c>
      <c r="K255" s="174">
        <f t="shared" si="26"/>
        <v>22256.502691945996</v>
      </c>
      <c r="L255" s="235">
        <f t="shared" si="23"/>
        <v>0</v>
      </c>
      <c r="M255" s="238">
        <f t="shared" si="24"/>
        <v>22256.502691945996</v>
      </c>
      <c r="N255" s="251">
        <f t="shared" si="4"/>
        <v>22256.502691945996</v>
      </c>
      <c r="O255">
        <f>INDEX('[1]Cluster Inputs- PiN &amp; trageted'!$J:$J, MATCH(B255, '[1]Cluster Inputs- PiN &amp; trageted'!$D:$D, 0))</f>
        <v>22256.502691945996</v>
      </c>
      <c r="P255">
        <f>INDEX('[1]Cluster Inputs- PiN &amp; trageted'!$T:$T, MATCH(B255, '[1]Cluster Inputs- PiN &amp; trageted'!$D:$D, 0))</f>
        <v>2226</v>
      </c>
    </row>
    <row r="256" spans="1:16" x14ac:dyDescent="0.45">
      <c r="A256" s="184"/>
      <c r="B256" s="196" t="s">
        <v>310</v>
      </c>
      <c r="C256" s="177">
        <v>132326.63815718322</v>
      </c>
      <c r="D256" s="178">
        <v>0</v>
      </c>
      <c r="E256" s="179">
        <f t="shared" si="25"/>
        <v>132326.63815718322</v>
      </c>
      <c r="F256" s="230">
        <v>0.26300000000000001</v>
      </c>
      <c r="G256" s="216">
        <v>0.62</v>
      </c>
      <c r="H256" s="216">
        <v>0.11799999999999999</v>
      </c>
      <c r="I256" s="164">
        <v>0</v>
      </c>
      <c r="J256" s="190">
        <v>0.11799999999999999</v>
      </c>
      <c r="K256" s="174">
        <f t="shared" si="26"/>
        <v>15614.54330254762</v>
      </c>
      <c r="L256" s="235">
        <f t="shared" si="23"/>
        <v>0</v>
      </c>
      <c r="M256" s="238">
        <f t="shared" si="24"/>
        <v>15614.54330254762</v>
      </c>
      <c r="N256" s="251">
        <f t="shared" si="4"/>
        <v>15614.54330254762</v>
      </c>
      <c r="O256">
        <f>INDEX('[1]Cluster Inputs- PiN &amp; trageted'!$J:$J, MATCH(B256, '[1]Cluster Inputs- PiN &amp; trageted'!$D:$D, 0))</f>
        <v>15614.54330254762</v>
      </c>
      <c r="P256">
        <f>INDEX('[1]Cluster Inputs- PiN &amp; trageted'!$T:$T, MATCH(B256, '[1]Cluster Inputs- PiN &amp; trageted'!$D:$D, 0))</f>
        <v>1561</v>
      </c>
    </row>
    <row r="257" spans="1:19" x14ac:dyDescent="0.45">
      <c r="A257" s="184"/>
      <c r="B257" s="196" t="s">
        <v>311</v>
      </c>
      <c r="C257" s="177">
        <v>255579.27318749158</v>
      </c>
      <c r="D257" s="178">
        <v>0</v>
      </c>
      <c r="E257" s="179">
        <f t="shared" si="25"/>
        <v>255579.27318749158</v>
      </c>
      <c r="F257" s="230">
        <v>0.26300000000000001</v>
      </c>
      <c r="G257" s="216">
        <v>0.62</v>
      </c>
      <c r="H257" s="216">
        <v>0.11799999999999999</v>
      </c>
      <c r="I257" s="164">
        <v>0</v>
      </c>
      <c r="J257" s="190">
        <v>0.11799999999999999</v>
      </c>
      <c r="K257" s="174">
        <f t="shared" si="26"/>
        <v>30158.354236124003</v>
      </c>
      <c r="L257" s="235">
        <f t="shared" si="23"/>
        <v>0</v>
      </c>
      <c r="M257" s="238">
        <f t="shared" si="24"/>
        <v>30158.354236124003</v>
      </c>
      <c r="N257" s="251">
        <f t="shared" si="4"/>
        <v>30158.354236124003</v>
      </c>
      <c r="O257">
        <f>INDEX('[1]Cluster Inputs- PiN &amp; trageted'!$J:$J, MATCH(B257, '[1]Cluster Inputs- PiN &amp; trageted'!$D:$D, 0))</f>
        <v>30158.354236124003</v>
      </c>
      <c r="P257">
        <f>INDEX('[1]Cluster Inputs- PiN &amp; trageted'!$T:$T, MATCH(B257, '[1]Cluster Inputs- PiN &amp; trageted'!$D:$D, 0))</f>
        <v>3016</v>
      </c>
    </row>
    <row r="258" spans="1:19" x14ac:dyDescent="0.45">
      <c r="A258" s="184"/>
      <c r="B258" s="196" t="s">
        <v>312</v>
      </c>
      <c r="C258" s="177">
        <v>280906.38274857041</v>
      </c>
      <c r="D258" s="178">
        <v>0</v>
      </c>
      <c r="E258" s="179">
        <f t="shared" si="25"/>
        <v>280906.38274857041</v>
      </c>
      <c r="F258" s="230">
        <v>0.26300000000000001</v>
      </c>
      <c r="G258" s="216">
        <v>0.62</v>
      </c>
      <c r="H258" s="216">
        <v>0.11799999999999999</v>
      </c>
      <c r="I258" s="164">
        <v>0</v>
      </c>
      <c r="J258" s="190">
        <v>0.11799999999999999</v>
      </c>
      <c r="K258" s="174">
        <f t="shared" si="26"/>
        <v>33146.953164331309</v>
      </c>
      <c r="L258" s="235">
        <f t="shared" si="23"/>
        <v>0</v>
      </c>
      <c r="M258" s="238">
        <f t="shared" si="24"/>
        <v>33146.953164331309</v>
      </c>
      <c r="N258" s="251">
        <f t="shared" si="4"/>
        <v>33146.953164331309</v>
      </c>
      <c r="O258">
        <f>INDEX('[1]Cluster Inputs- PiN &amp; trageted'!$J:$J, MATCH(B258, '[1]Cluster Inputs- PiN &amp; trageted'!$D:$D, 0))</f>
        <v>33146.953164331309</v>
      </c>
      <c r="P258">
        <f>INDEX('[1]Cluster Inputs- PiN &amp; trageted'!$T:$T, MATCH(B258, '[1]Cluster Inputs- PiN &amp; trageted'!$D:$D, 0))</f>
        <v>3315</v>
      </c>
    </row>
    <row r="259" spans="1:19" x14ac:dyDescent="0.45">
      <c r="A259" s="184"/>
      <c r="B259" s="196" t="s">
        <v>313</v>
      </c>
      <c r="C259" s="177">
        <v>277250.79186566925</v>
      </c>
      <c r="D259" s="178">
        <v>0</v>
      </c>
      <c r="E259" s="179">
        <f t="shared" si="25"/>
        <v>277250.79186566925</v>
      </c>
      <c r="F259" s="230">
        <v>0.26300000000000001</v>
      </c>
      <c r="G259" s="216">
        <v>0.62</v>
      </c>
      <c r="H259" s="216">
        <v>0.11799999999999999</v>
      </c>
      <c r="I259" s="164">
        <v>0</v>
      </c>
      <c r="J259" s="190">
        <v>0.11799999999999999</v>
      </c>
      <c r="K259" s="174">
        <f t="shared" si="26"/>
        <v>32715.593440148969</v>
      </c>
      <c r="L259" s="235">
        <f t="shared" si="23"/>
        <v>0</v>
      </c>
      <c r="M259" s="238">
        <f t="shared" si="24"/>
        <v>32715.593440148969</v>
      </c>
      <c r="N259" s="251">
        <f t="shared" si="4"/>
        <v>32715.593440148969</v>
      </c>
      <c r="O259">
        <f>INDEX('[1]Cluster Inputs- PiN &amp; trageted'!$J:$J, MATCH(B259, '[1]Cluster Inputs- PiN &amp; trageted'!$D:$D, 0))</f>
        <v>32715.593440148969</v>
      </c>
      <c r="P259">
        <f>INDEX('[1]Cluster Inputs- PiN &amp; trageted'!$T:$T, MATCH(B259, '[1]Cluster Inputs- PiN &amp; trageted'!$D:$D, 0))</f>
        <v>3272</v>
      </c>
    </row>
    <row r="260" spans="1:19" x14ac:dyDescent="0.45">
      <c r="A260" s="184"/>
      <c r="B260" s="196" t="s">
        <v>314</v>
      </c>
      <c r="C260" s="177">
        <v>253183.75340437837</v>
      </c>
      <c r="D260" s="178">
        <v>0</v>
      </c>
      <c r="E260" s="179">
        <f t="shared" si="25"/>
        <v>253183.75340437837</v>
      </c>
      <c r="F260" s="230">
        <v>0.26300000000000001</v>
      </c>
      <c r="G260" s="216">
        <v>0.62</v>
      </c>
      <c r="H260" s="216">
        <v>0.11799999999999999</v>
      </c>
      <c r="I260" s="164">
        <v>0</v>
      </c>
      <c r="J260" s="190">
        <v>0.11799999999999999</v>
      </c>
      <c r="K260" s="174">
        <f t="shared" si="26"/>
        <v>29875.682901716646</v>
      </c>
      <c r="L260" s="235">
        <f t="shared" si="23"/>
        <v>0</v>
      </c>
      <c r="M260" s="238">
        <f t="shared" si="24"/>
        <v>29875.682901716646</v>
      </c>
      <c r="N260" s="251">
        <f t="shared" si="4"/>
        <v>29875.682901716646</v>
      </c>
      <c r="O260">
        <f>INDEX('[1]Cluster Inputs- PiN &amp; trageted'!$J:$J, MATCH(B260, '[1]Cluster Inputs- PiN &amp; trageted'!$D:$D, 0))</f>
        <v>29875.682901716646</v>
      </c>
      <c r="P260">
        <f>INDEX('[1]Cluster Inputs- PiN &amp; trageted'!$T:$T, MATCH(B260, '[1]Cluster Inputs- PiN &amp; trageted'!$D:$D, 0))</f>
        <v>2988</v>
      </c>
    </row>
    <row r="261" spans="1:19" x14ac:dyDescent="0.45">
      <c r="A261" s="184"/>
      <c r="B261" s="196" t="s">
        <v>315</v>
      </c>
      <c r="C261" s="177">
        <v>272154.05457700911</v>
      </c>
      <c r="D261" s="178">
        <v>0</v>
      </c>
      <c r="E261" s="179">
        <f t="shared" si="25"/>
        <v>272154.05457700911</v>
      </c>
      <c r="F261" s="230">
        <v>0.26300000000000001</v>
      </c>
      <c r="G261" s="216">
        <v>0.62</v>
      </c>
      <c r="H261" s="216">
        <v>0.11799999999999999</v>
      </c>
      <c r="I261" s="164">
        <v>0</v>
      </c>
      <c r="J261" s="190">
        <v>0.11799999999999999</v>
      </c>
      <c r="K261" s="174">
        <f t="shared" si="26"/>
        <v>32114.178440087075</v>
      </c>
      <c r="L261" s="235">
        <f t="shared" si="23"/>
        <v>0</v>
      </c>
      <c r="M261" s="238">
        <f t="shared" si="24"/>
        <v>32114.178440087075</v>
      </c>
      <c r="N261" s="251">
        <f t="shared" si="4"/>
        <v>32114.178440087075</v>
      </c>
      <c r="O261">
        <f>INDEX('[1]Cluster Inputs- PiN &amp; trageted'!$J:$J, MATCH(B261, '[1]Cluster Inputs- PiN &amp; trageted'!$D:$D, 0))</f>
        <v>32114.178440087075</v>
      </c>
      <c r="P261">
        <f>INDEX('[1]Cluster Inputs- PiN &amp; trageted'!$T:$T, MATCH(B261, '[1]Cluster Inputs- PiN &amp; trageted'!$D:$D, 0))</f>
        <v>3211</v>
      </c>
    </row>
    <row r="262" spans="1:19" x14ac:dyDescent="0.45">
      <c r="A262" s="184"/>
      <c r="B262" s="196" t="s">
        <v>316</v>
      </c>
      <c r="C262" s="177">
        <v>167851.48289101702</v>
      </c>
      <c r="D262" s="178">
        <v>0</v>
      </c>
      <c r="E262" s="179">
        <f t="shared" si="25"/>
        <v>167851.48289101702</v>
      </c>
      <c r="F262" s="230">
        <v>0.26300000000000001</v>
      </c>
      <c r="G262" s="216">
        <v>0.62</v>
      </c>
      <c r="H262" s="216">
        <v>0.11799999999999999</v>
      </c>
      <c r="I262" s="164">
        <v>0</v>
      </c>
      <c r="J262" s="190">
        <v>0.11799999999999999</v>
      </c>
      <c r="K262" s="174">
        <f t="shared" si="26"/>
        <v>19806.474981140007</v>
      </c>
      <c r="L262" s="235">
        <f t="shared" si="23"/>
        <v>0</v>
      </c>
      <c r="M262" s="238">
        <f t="shared" si="24"/>
        <v>19806.474981140007</v>
      </c>
      <c r="N262" s="251">
        <f t="shared" si="4"/>
        <v>19806.474981140007</v>
      </c>
      <c r="O262">
        <f>INDEX('[1]Cluster Inputs- PiN &amp; trageted'!$J:$J, MATCH(B262, '[1]Cluster Inputs- PiN &amp; trageted'!$D:$D, 0))</f>
        <v>19806.474981140007</v>
      </c>
      <c r="P262">
        <f>INDEX('[1]Cluster Inputs- PiN &amp; trageted'!$T:$T, MATCH(B262, '[1]Cluster Inputs- PiN &amp; trageted'!$D:$D, 0))</f>
        <v>1981</v>
      </c>
    </row>
    <row r="263" spans="1:19" x14ac:dyDescent="0.45">
      <c r="A263" s="184"/>
      <c r="B263" s="196" t="s">
        <v>317</v>
      </c>
      <c r="C263" s="177">
        <v>158619.83773306131</v>
      </c>
      <c r="D263" s="178">
        <v>0</v>
      </c>
      <c r="E263" s="179">
        <f t="shared" si="25"/>
        <v>158619.83773306131</v>
      </c>
      <c r="F263" s="230">
        <v>0.26300000000000001</v>
      </c>
      <c r="G263" s="216">
        <v>0.62</v>
      </c>
      <c r="H263" s="216">
        <v>0.11799999999999999</v>
      </c>
      <c r="I263" s="164">
        <v>0</v>
      </c>
      <c r="J263" s="190">
        <v>0.11799999999999999</v>
      </c>
      <c r="K263" s="174">
        <f t="shared" si="26"/>
        <v>18717.140852501234</v>
      </c>
      <c r="L263" s="235">
        <f t="shared" si="23"/>
        <v>0</v>
      </c>
      <c r="M263" s="238">
        <f t="shared" si="24"/>
        <v>18717.140852501234</v>
      </c>
      <c r="N263" s="251">
        <f t="shared" si="4"/>
        <v>18717.140852501234</v>
      </c>
      <c r="O263">
        <f>INDEX('[1]Cluster Inputs- PiN &amp; trageted'!$J:$J, MATCH(B263, '[1]Cluster Inputs- PiN &amp; trageted'!$D:$D, 0))</f>
        <v>18717.140852501234</v>
      </c>
      <c r="P263">
        <f>INDEX('[1]Cluster Inputs- PiN &amp; trageted'!$T:$T, MATCH(B263, '[1]Cluster Inputs- PiN &amp; trageted'!$D:$D, 0))</f>
        <v>1872</v>
      </c>
    </row>
    <row r="264" spans="1:19" x14ac:dyDescent="0.45">
      <c r="A264" s="184"/>
      <c r="B264" s="196" t="s">
        <v>318</v>
      </c>
      <c r="C264" s="177">
        <v>147647.73934006476</v>
      </c>
      <c r="D264" s="178">
        <v>0</v>
      </c>
      <c r="E264" s="179">
        <f t="shared" si="25"/>
        <v>147647.73934006476</v>
      </c>
      <c r="F264" s="230">
        <v>0.26300000000000001</v>
      </c>
      <c r="G264" s="216">
        <v>0.62</v>
      </c>
      <c r="H264" s="216">
        <v>0.11799999999999999</v>
      </c>
      <c r="I264" s="164">
        <v>0</v>
      </c>
      <c r="J264" s="190">
        <v>0.11799999999999999</v>
      </c>
      <c r="K264" s="174">
        <f t="shared" si="26"/>
        <v>17422.433242127641</v>
      </c>
      <c r="L264" s="235">
        <f t="shared" si="23"/>
        <v>0</v>
      </c>
      <c r="M264" s="238">
        <f t="shared" si="24"/>
        <v>17422.433242127641</v>
      </c>
      <c r="N264" s="251">
        <f t="shared" si="4"/>
        <v>17422.433242127641</v>
      </c>
      <c r="O264">
        <f>INDEX('[1]Cluster Inputs- PiN &amp; trageted'!$J:$J, MATCH(B264, '[1]Cluster Inputs- PiN &amp; trageted'!$D:$D, 0))</f>
        <v>17422.433242127641</v>
      </c>
      <c r="P264">
        <f>INDEX('[1]Cluster Inputs- PiN &amp; trageted'!$T:$T, MATCH(B264, '[1]Cluster Inputs- PiN &amp; trageted'!$D:$D, 0))</f>
        <v>1742</v>
      </c>
    </row>
    <row r="265" spans="1:19" x14ac:dyDescent="0.45">
      <c r="A265" s="184"/>
      <c r="B265" s="196" t="s">
        <v>319</v>
      </c>
      <c r="C265" s="177">
        <v>230755.97903655615</v>
      </c>
      <c r="D265" s="178">
        <v>0</v>
      </c>
      <c r="E265" s="179">
        <f t="shared" si="25"/>
        <v>230755.97903655615</v>
      </c>
      <c r="F265" s="230">
        <v>0.26300000000000001</v>
      </c>
      <c r="G265" s="216">
        <v>0.62</v>
      </c>
      <c r="H265" s="216">
        <v>0.11799999999999999</v>
      </c>
      <c r="I265" s="164">
        <v>0</v>
      </c>
      <c r="J265" s="190">
        <v>0.11799999999999999</v>
      </c>
      <c r="K265" s="174">
        <f t="shared" si="26"/>
        <v>27229.205526313624</v>
      </c>
      <c r="L265" s="235">
        <f t="shared" si="23"/>
        <v>0</v>
      </c>
      <c r="M265" s="238">
        <f t="shared" si="24"/>
        <v>27229.205526313624</v>
      </c>
      <c r="N265" s="251">
        <f t="shared" si="4"/>
        <v>27229.205526313624</v>
      </c>
      <c r="O265">
        <f>INDEX('[1]Cluster Inputs- PiN &amp; trageted'!$J:$J, MATCH(B265, '[1]Cluster Inputs- PiN &amp; trageted'!$D:$D, 0))</f>
        <v>27229.205526313624</v>
      </c>
      <c r="P265">
        <f>INDEX('[1]Cluster Inputs- PiN &amp; trageted'!$T:$T, MATCH(B265, '[1]Cluster Inputs- PiN &amp; trageted'!$D:$D, 0))</f>
        <v>2723</v>
      </c>
    </row>
    <row r="266" spans="1:19" x14ac:dyDescent="0.45">
      <c r="A266" s="184"/>
      <c r="B266" s="196" t="s">
        <v>320</v>
      </c>
      <c r="C266" s="177">
        <v>174366.99845940451</v>
      </c>
      <c r="D266" s="178">
        <v>0</v>
      </c>
      <c r="E266" s="179">
        <f t="shared" si="25"/>
        <v>174366.99845940451</v>
      </c>
      <c r="F266" s="230">
        <v>0.26300000000000001</v>
      </c>
      <c r="G266" s="216">
        <v>0.62</v>
      </c>
      <c r="H266" s="216">
        <v>0.11799999999999999</v>
      </c>
      <c r="I266" s="164">
        <v>0</v>
      </c>
      <c r="J266" s="190">
        <v>0.11799999999999999</v>
      </c>
      <c r="K266" s="174">
        <f t="shared" si="26"/>
        <v>20575.30581820973</v>
      </c>
      <c r="L266" s="235">
        <f t="shared" si="23"/>
        <v>0</v>
      </c>
      <c r="M266" s="238">
        <f t="shared" si="24"/>
        <v>20575.30581820973</v>
      </c>
      <c r="N266" s="251">
        <f t="shared" si="4"/>
        <v>20575.30581820973</v>
      </c>
      <c r="O266">
        <f>INDEX('[1]Cluster Inputs- PiN &amp; trageted'!$J:$J, MATCH(B266, '[1]Cluster Inputs- PiN &amp; trageted'!$D:$D, 0))</f>
        <v>20575.30581820973</v>
      </c>
      <c r="P266">
        <f>INDEX('[1]Cluster Inputs- PiN &amp; trageted'!$T:$T, MATCH(B266, '[1]Cluster Inputs- PiN &amp; trageted'!$D:$D, 0))</f>
        <v>2058</v>
      </c>
    </row>
    <row r="267" spans="1:19" x14ac:dyDescent="0.45">
      <c r="A267" s="184"/>
      <c r="B267" s="196" t="s">
        <v>321</v>
      </c>
      <c r="C267" s="177">
        <v>215884.37067202671</v>
      </c>
      <c r="D267" s="178">
        <v>0</v>
      </c>
      <c r="E267" s="179">
        <f t="shared" si="25"/>
        <v>215884.37067202671</v>
      </c>
      <c r="F267" s="230">
        <v>0.26300000000000001</v>
      </c>
      <c r="G267" s="216">
        <v>0.62</v>
      </c>
      <c r="H267" s="216">
        <v>0.11799999999999999</v>
      </c>
      <c r="I267" s="164">
        <v>0</v>
      </c>
      <c r="J267" s="190">
        <v>0.11799999999999999</v>
      </c>
      <c r="K267" s="174">
        <f t="shared" si="26"/>
        <v>25474.35573929915</v>
      </c>
      <c r="L267" s="235">
        <f t="shared" si="23"/>
        <v>0</v>
      </c>
      <c r="M267" s="238">
        <f t="shared" si="24"/>
        <v>25474.35573929915</v>
      </c>
      <c r="N267" s="251">
        <f t="shared" si="4"/>
        <v>25474.35573929915</v>
      </c>
      <c r="O267">
        <f>INDEX('[1]Cluster Inputs- PiN &amp; trageted'!$J:$J, MATCH(B267, '[1]Cluster Inputs- PiN &amp; trageted'!$D:$D, 0))</f>
        <v>25474.35573929915</v>
      </c>
      <c r="P267">
        <f>INDEX('[1]Cluster Inputs- PiN &amp; trageted'!$T:$T, MATCH(B267, '[1]Cluster Inputs- PiN &amp; trageted'!$D:$D, 0))</f>
        <v>2547</v>
      </c>
    </row>
    <row r="268" spans="1:19" x14ac:dyDescent="0.45">
      <c r="A268" s="184"/>
      <c r="B268" s="196" t="s">
        <v>322</v>
      </c>
      <c r="C268" s="177">
        <v>244728.60176438157</v>
      </c>
      <c r="D268" s="178">
        <v>0</v>
      </c>
      <c r="E268" s="179">
        <f t="shared" si="25"/>
        <v>244728.60176438157</v>
      </c>
      <c r="F268" s="230">
        <v>0.26300000000000001</v>
      </c>
      <c r="G268" s="216">
        <v>0.62</v>
      </c>
      <c r="H268" s="216">
        <v>0.11799999999999999</v>
      </c>
      <c r="I268" s="164">
        <v>0</v>
      </c>
      <c r="J268" s="190">
        <v>0.11799999999999999</v>
      </c>
      <c r="K268" s="174">
        <f t="shared" si="26"/>
        <v>28877.975008197023</v>
      </c>
      <c r="L268" s="235">
        <f t="shared" si="23"/>
        <v>0</v>
      </c>
      <c r="M268" s="238">
        <f t="shared" si="24"/>
        <v>28877.975008197023</v>
      </c>
      <c r="N268" s="251">
        <f t="shared" si="4"/>
        <v>28877.975008197023</v>
      </c>
      <c r="O268">
        <f>INDEX('[1]Cluster Inputs- PiN &amp; trageted'!$J:$J, MATCH(B268, '[1]Cluster Inputs- PiN &amp; trageted'!$D:$D, 0))</f>
        <v>28877.975008197023</v>
      </c>
      <c r="P268">
        <f>INDEX('[1]Cluster Inputs- PiN &amp; trageted'!$T:$T, MATCH(B268, '[1]Cluster Inputs- PiN &amp; trageted'!$D:$D, 0))</f>
        <v>2888</v>
      </c>
    </row>
    <row r="269" spans="1:19" x14ac:dyDescent="0.45">
      <c r="A269" s="183"/>
      <c r="B269" s="196" t="s">
        <v>323</v>
      </c>
      <c r="C269" s="166">
        <v>274905.3340789128</v>
      </c>
      <c r="D269" s="180">
        <v>0</v>
      </c>
      <c r="E269" s="167">
        <f t="shared" si="25"/>
        <v>274905.3340789128</v>
      </c>
      <c r="F269" s="231">
        <v>0.26300000000000001</v>
      </c>
      <c r="G269" s="217">
        <v>0.62</v>
      </c>
      <c r="H269" s="217">
        <v>0.11799999999999999</v>
      </c>
      <c r="I269" s="168">
        <v>0</v>
      </c>
      <c r="J269" s="191">
        <v>0.11799999999999999</v>
      </c>
      <c r="K269" s="175">
        <f t="shared" si="26"/>
        <v>32438.829421311708</v>
      </c>
      <c r="L269" s="250">
        <f t="shared" si="23"/>
        <v>0</v>
      </c>
      <c r="M269" s="239">
        <f t="shared" si="24"/>
        <v>32438.829421311708</v>
      </c>
      <c r="N269" s="253">
        <f t="shared" si="4"/>
        <v>32438.829421311708</v>
      </c>
      <c r="O269">
        <f>INDEX('[1]Cluster Inputs- PiN &amp; trageted'!$J:$J, MATCH(B269, '[1]Cluster Inputs- PiN &amp; trageted'!$D:$D, 0))</f>
        <v>32438.829421311708</v>
      </c>
      <c r="P269">
        <f>INDEX('[1]Cluster Inputs- PiN &amp; trageted'!$T:$T, MATCH(B269, '[1]Cluster Inputs- PiN &amp; trageted'!$D:$D, 0))</f>
        <v>3244</v>
      </c>
    </row>
    <row r="270" spans="1:19" s="173" customFormat="1" x14ac:dyDescent="0.45">
      <c r="A270" s="257" t="s">
        <v>49</v>
      </c>
      <c r="B270" s="258" t="s">
        <v>69</v>
      </c>
      <c r="C270" s="223">
        <v>5592943</v>
      </c>
      <c r="D270" s="223">
        <v>18600</v>
      </c>
      <c r="E270" s="223">
        <v>5574343</v>
      </c>
      <c r="F270" s="259">
        <v>0.2487</v>
      </c>
      <c r="G270" s="260">
        <v>0.59940000000000004</v>
      </c>
      <c r="H270" s="261">
        <v>0.13950000000000001</v>
      </c>
      <c r="I270" s="262">
        <v>1.34E-2</v>
      </c>
      <c r="J270" s="263">
        <v>0.15290000000000001</v>
      </c>
      <c r="K270" s="306">
        <v>777677.96</v>
      </c>
      <c r="L270" s="307">
        <v>74775.009999999995</v>
      </c>
      <c r="M270" s="298">
        <v>852453</v>
      </c>
      <c r="N270" s="299">
        <f t="shared" si="4"/>
        <v>871053</v>
      </c>
      <c r="O270" t="e">
        <f>INDEX('[1]Cluster Inputs- PiN &amp; trageted'!$J:$J, MATCH(B270, '[1]Cluster Inputs- PiN &amp; trageted'!$D:$D, 0))</f>
        <v>#N/A</v>
      </c>
      <c r="P270" t="e">
        <f>INDEX('[1]Cluster Inputs- PiN &amp; trageted'!$T:$T, MATCH(B270, '[1]Cluster Inputs- PiN &amp; trageted'!$D:$D, 0))</f>
        <v>#N/A</v>
      </c>
      <c r="Q270" s="173">
        <f>E270*H270</f>
        <v>777620.84850000008</v>
      </c>
      <c r="R270" s="173">
        <f>I270*E270</f>
        <v>74696.196200000006</v>
      </c>
      <c r="S270" s="173">
        <f>SUM(Q270:R270)</f>
        <v>852317.04470000009</v>
      </c>
    </row>
    <row r="271" spans="1:19" x14ac:dyDescent="0.45">
      <c r="A271" s="265"/>
      <c r="B271" s="196" t="s">
        <v>324</v>
      </c>
      <c r="C271" s="177">
        <v>163596.30355856032</v>
      </c>
      <c r="D271" s="177">
        <v>0</v>
      </c>
      <c r="E271" s="179">
        <f t="shared" ref="E271:E307" si="27">C271-D271</f>
        <v>163596.30355856032</v>
      </c>
      <c r="F271" s="232">
        <v>0.2487</v>
      </c>
      <c r="G271" s="226">
        <v>0.59940000000000004</v>
      </c>
      <c r="H271" s="218">
        <v>0.13950000000000001</v>
      </c>
      <c r="I271" s="187">
        <v>1.34E-2</v>
      </c>
      <c r="J271" s="188">
        <v>0.15290000000000001</v>
      </c>
      <c r="K271" s="308">
        <f t="shared" si="26"/>
        <v>22821.684346419166</v>
      </c>
      <c r="L271" s="309">
        <f t="shared" si="23"/>
        <v>2192.1904676847084</v>
      </c>
      <c r="M271" s="241">
        <f t="shared" si="24"/>
        <v>25013.874814103874</v>
      </c>
      <c r="N271" s="208">
        <f t="shared" si="4"/>
        <v>25013.874814103874</v>
      </c>
      <c r="O271">
        <f>INDEX('[1]Cluster Inputs- PiN &amp; trageted'!$J:$J, MATCH(B271, '[1]Cluster Inputs- PiN &amp; trageted'!$D:$D, 0))</f>
        <v>25013.874814103874</v>
      </c>
      <c r="P271">
        <f>INDEX('[1]Cluster Inputs- PiN &amp; trageted'!$T:$T, MATCH(B271, '[1]Cluster Inputs- PiN &amp; trageted'!$D:$D, 0))</f>
        <v>2501</v>
      </c>
      <c r="S271">
        <v>870917</v>
      </c>
    </row>
    <row r="272" spans="1:19" x14ac:dyDescent="0.45">
      <c r="A272" s="265"/>
      <c r="B272" s="196" t="s">
        <v>325</v>
      </c>
      <c r="C272" s="177">
        <v>118329.50284932094</v>
      </c>
      <c r="D272" s="177">
        <v>0</v>
      </c>
      <c r="E272" s="179">
        <f t="shared" si="27"/>
        <v>118329.50284932094</v>
      </c>
      <c r="F272" s="232">
        <v>0.2487</v>
      </c>
      <c r="G272" s="226">
        <v>0.59940000000000004</v>
      </c>
      <c r="H272" s="218">
        <v>0.13950000000000001</v>
      </c>
      <c r="I272" s="187">
        <v>1.34E-2</v>
      </c>
      <c r="J272" s="188">
        <v>0.15290000000000001</v>
      </c>
      <c r="K272" s="308">
        <f t="shared" si="26"/>
        <v>16506.965647480272</v>
      </c>
      <c r="L272" s="309">
        <f t="shared" si="23"/>
        <v>1585.6153381809006</v>
      </c>
      <c r="M272" s="241">
        <f t="shared" si="24"/>
        <v>18092.580985661174</v>
      </c>
      <c r="N272" s="208">
        <f t="shared" si="4"/>
        <v>18092.580985661174</v>
      </c>
      <c r="O272">
        <f>INDEX('[1]Cluster Inputs- PiN &amp; trageted'!$J:$J, MATCH(B272, '[1]Cluster Inputs- PiN &amp; trageted'!$D:$D, 0))</f>
        <v>18092.580985661174</v>
      </c>
      <c r="P272">
        <f>INDEX('[1]Cluster Inputs- PiN &amp; trageted'!$T:$T, MATCH(B272, '[1]Cluster Inputs- PiN &amp; trageted'!$D:$D, 0))</f>
        <v>1809</v>
      </c>
      <c r="Q272">
        <v>870917</v>
      </c>
    </row>
    <row r="273" spans="1:17" x14ac:dyDescent="0.45">
      <c r="A273" s="265"/>
      <c r="B273" s="196" t="s">
        <v>326</v>
      </c>
      <c r="C273" s="177">
        <v>129746.76440961284</v>
      </c>
      <c r="D273" s="177">
        <v>0</v>
      </c>
      <c r="E273" s="179">
        <f t="shared" si="27"/>
        <v>129746.76440961284</v>
      </c>
      <c r="F273" s="232">
        <v>0.2487</v>
      </c>
      <c r="G273" s="226">
        <v>0.59940000000000004</v>
      </c>
      <c r="H273" s="218">
        <v>0.13950000000000001</v>
      </c>
      <c r="I273" s="187">
        <v>1.34E-2</v>
      </c>
      <c r="J273" s="188">
        <v>0.15290000000000001</v>
      </c>
      <c r="K273" s="308">
        <f t="shared" si="26"/>
        <v>18099.673635140993</v>
      </c>
      <c r="L273" s="309">
        <f t="shared" si="23"/>
        <v>1738.606643088812</v>
      </c>
      <c r="M273" s="241">
        <f t="shared" si="24"/>
        <v>19838.280278229806</v>
      </c>
      <c r="N273" s="208">
        <f t="shared" si="4"/>
        <v>19838.280278229806</v>
      </c>
      <c r="O273">
        <f>INDEX('[1]Cluster Inputs- PiN &amp; trageted'!$J:$J, MATCH(B273, '[1]Cluster Inputs- PiN &amp; trageted'!$D:$D, 0))</f>
        <v>19838.280278229806</v>
      </c>
      <c r="P273">
        <f>INDEX('[1]Cluster Inputs- PiN &amp; trageted'!$T:$T, MATCH(B273, '[1]Cluster Inputs- PiN &amp; trageted'!$D:$D, 0))</f>
        <v>1984</v>
      </c>
    </row>
    <row r="274" spans="1:17" x14ac:dyDescent="0.45">
      <c r="A274" s="265"/>
      <c r="B274" s="196" t="s">
        <v>327</v>
      </c>
      <c r="C274" s="177">
        <v>111279.17842155536</v>
      </c>
      <c r="D274" s="177">
        <v>0</v>
      </c>
      <c r="E274" s="179">
        <f t="shared" si="27"/>
        <v>111279.17842155536</v>
      </c>
      <c r="F274" s="232">
        <v>0.2487</v>
      </c>
      <c r="G274" s="226">
        <v>0.59940000000000004</v>
      </c>
      <c r="H274" s="218">
        <v>0.13950000000000001</v>
      </c>
      <c r="I274" s="187">
        <v>1.34E-2</v>
      </c>
      <c r="J274" s="188">
        <v>0.15290000000000001</v>
      </c>
      <c r="K274" s="308">
        <f t="shared" si="26"/>
        <v>15523.445389806975</v>
      </c>
      <c r="L274" s="309">
        <f t="shared" si="23"/>
        <v>1491.140990848842</v>
      </c>
      <c r="M274" s="241">
        <f t="shared" si="24"/>
        <v>17014.586380655815</v>
      </c>
      <c r="N274" s="208">
        <f t="shared" si="4"/>
        <v>17014.586380655815</v>
      </c>
      <c r="O274">
        <f>INDEX('[1]Cluster Inputs- PiN &amp; trageted'!$J:$J, MATCH(B274, '[1]Cluster Inputs- PiN &amp; trageted'!$D:$D, 0))</f>
        <v>17014.586380655815</v>
      </c>
      <c r="P274">
        <f>INDEX('[1]Cluster Inputs- PiN &amp; trageted'!$T:$T, MATCH(B274, '[1]Cluster Inputs- PiN &amp; trageted'!$D:$D, 0))</f>
        <v>1701</v>
      </c>
      <c r="Q274" s="317">
        <f>N270-Q272</f>
        <v>136</v>
      </c>
    </row>
    <row r="275" spans="1:17" x14ac:dyDescent="0.45">
      <c r="A275" s="265"/>
      <c r="B275" s="196" t="s">
        <v>328</v>
      </c>
      <c r="C275" s="177">
        <v>50052.787364583877</v>
      </c>
      <c r="D275" s="177">
        <v>0</v>
      </c>
      <c r="E275" s="179">
        <f t="shared" si="27"/>
        <v>50052.787364583877</v>
      </c>
      <c r="F275" s="232">
        <v>0.2487</v>
      </c>
      <c r="G275" s="226">
        <v>0.59940000000000004</v>
      </c>
      <c r="H275" s="218">
        <v>0.13950000000000001</v>
      </c>
      <c r="I275" s="187">
        <v>1.34E-2</v>
      </c>
      <c r="J275" s="188">
        <v>0.15290000000000001</v>
      </c>
      <c r="K275" s="308">
        <f t="shared" si="26"/>
        <v>6982.3638373594513</v>
      </c>
      <c r="L275" s="309">
        <f t="shared" si="23"/>
        <v>670.70735068542399</v>
      </c>
      <c r="M275" s="241">
        <f t="shared" si="24"/>
        <v>7653.0711880448753</v>
      </c>
      <c r="N275" s="208">
        <f t="shared" si="4"/>
        <v>7653.0711880448753</v>
      </c>
      <c r="O275">
        <f>INDEX('[1]Cluster Inputs- PiN &amp; trageted'!$J:$J, MATCH(B275, '[1]Cluster Inputs- PiN &amp; trageted'!$D:$D, 0))</f>
        <v>7653.0711880448753</v>
      </c>
      <c r="P275">
        <f>INDEX('[1]Cluster Inputs- PiN &amp; trageted'!$T:$T, MATCH(B275, '[1]Cluster Inputs- PiN &amp; trageted'!$D:$D, 0))</f>
        <v>765</v>
      </c>
    </row>
    <row r="276" spans="1:17" x14ac:dyDescent="0.45">
      <c r="A276" s="265"/>
      <c r="B276" s="196" t="s">
        <v>329</v>
      </c>
      <c r="C276" s="177">
        <v>271180.70448318752</v>
      </c>
      <c r="D276" s="177">
        <v>0</v>
      </c>
      <c r="E276" s="179">
        <f t="shared" si="27"/>
        <v>271180.70448318752</v>
      </c>
      <c r="F276" s="232">
        <v>0.2487</v>
      </c>
      <c r="G276" s="226">
        <v>0.59940000000000004</v>
      </c>
      <c r="H276" s="218">
        <v>0.13950000000000001</v>
      </c>
      <c r="I276" s="187">
        <v>1.34E-2</v>
      </c>
      <c r="J276" s="188">
        <v>0.15290000000000001</v>
      </c>
      <c r="K276" s="308">
        <f t="shared" si="26"/>
        <v>37829.708275404664</v>
      </c>
      <c r="L276" s="309">
        <f t="shared" si="23"/>
        <v>3633.8214400747129</v>
      </c>
      <c r="M276" s="241">
        <f t="shared" si="24"/>
        <v>41463.529715479381</v>
      </c>
      <c r="N276" s="208">
        <f t="shared" si="4"/>
        <v>41463.529715479381</v>
      </c>
      <c r="O276">
        <f>INDEX('[1]Cluster Inputs- PiN &amp; trageted'!$J:$J, MATCH(B276, '[1]Cluster Inputs- PiN &amp; trageted'!$D:$D, 0))</f>
        <v>41463.529715479381</v>
      </c>
      <c r="P276">
        <f>INDEX('[1]Cluster Inputs- PiN &amp; trageted'!$T:$T, MATCH(B276, '[1]Cluster Inputs- PiN &amp; trageted'!$D:$D, 0))</f>
        <v>4146</v>
      </c>
    </row>
    <row r="277" spans="1:17" x14ac:dyDescent="0.45">
      <c r="A277" s="265"/>
      <c r="B277" s="196" t="s">
        <v>330</v>
      </c>
      <c r="C277" s="177">
        <v>126309.298023187</v>
      </c>
      <c r="D277" s="177">
        <v>0</v>
      </c>
      <c r="E277" s="179">
        <f t="shared" si="27"/>
        <v>126309.298023187</v>
      </c>
      <c r="F277" s="232">
        <v>0.2487</v>
      </c>
      <c r="G277" s="226">
        <v>0.59940000000000004</v>
      </c>
      <c r="H277" s="218">
        <v>0.13950000000000001</v>
      </c>
      <c r="I277" s="187">
        <v>1.34E-2</v>
      </c>
      <c r="J277" s="188">
        <v>0.15290000000000001</v>
      </c>
      <c r="K277" s="308">
        <f t="shared" si="26"/>
        <v>17620.147074234588</v>
      </c>
      <c r="L277" s="309">
        <f t="shared" si="23"/>
        <v>1692.5445935107059</v>
      </c>
      <c r="M277" s="241">
        <f t="shared" si="24"/>
        <v>19312.691667745294</v>
      </c>
      <c r="N277" s="208">
        <f t="shared" si="4"/>
        <v>19312.691667745294</v>
      </c>
      <c r="O277">
        <f>INDEX('[1]Cluster Inputs- PiN &amp; trageted'!$J:$J, MATCH(B277, '[1]Cluster Inputs- PiN &amp; trageted'!$D:$D, 0))</f>
        <v>19312.691667745294</v>
      </c>
      <c r="P277">
        <f>INDEX('[1]Cluster Inputs- PiN &amp; trageted'!$T:$T, MATCH(B277, '[1]Cluster Inputs- PiN &amp; trageted'!$D:$D, 0))</f>
        <v>1931</v>
      </c>
    </row>
    <row r="278" spans="1:17" x14ac:dyDescent="0.45">
      <c r="A278" s="265"/>
      <c r="B278" s="196" t="s">
        <v>331</v>
      </c>
      <c r="C278" s="177">
        <v>366088.59478020685</v>
      </c>
      <c r="D278" s="177">
        <v>100</v>
      </c>
      <c r="E278" s="179">
        <f t="shared" si="27"/>
        <v>365988.59478020685</v>
      </c>
      <c r="F278" s="232">
        <v>0.2487</v>
      </c>
      <c r="G278" s="226">
        <v>0.59940000000000004</v>
      </c>
      <c r="H278" s="218">
        <v>0.13950000000000001</v>
      </c>
      <c r="I278" s="187">
        <v>1.34E-2</v>
      </c>
      <c r="J278" s="188">
        <v>0.15290000000000001</v>
      </c>
      <c r="K278" s="308">
        <f t="shared" si="26"/>
        <v>51055.408971838864</v>
      </c>
      <c r="L278" s="309">
        <f t="shared" si="23"/>
        <v>4904.2471700547721</v>
      </c>
      <c r="M278" s="241">
        <f t="shared" si="24"/>
        <v>55959.656141893633</v>
      </c>
      <c r="N278" s="208">
        <f t="shared" si="4"/>
        <v>56059.656141893633</v>
      </c>
      <c r="O278">
        <f>INDEX('[1]Cluster Inputs- PiN &amp; trageted'!$J:$J, MATCH(B278, '[1]Cluster Inputs- PiN &amp; trageted'!$D:$D, 0))</f>
        <v>56195</v>
      </c>
      <c r="P278">
        <f>INDEX('[1]Cluster Inputs- PiN &amp; trageted'!$T:$T, MATCH(B278, '[1]Cluster Inputs- PiN &amp; trageted'!$D:$D, 0))</f>
        <v>5620</v>
      </c>
    </row>
    <row r="279" spans="1:17" x14ac:dyDescent="0.45">
      <c r="A279" s="265"/>
      <c r="B279" s="196" t="s">
        <v>332</v>
      </c>
      <c r="C279" s="177">
        <v>59267.675868861428</v>
      </c>
      <c r="D279" s="177">
        <v>0</v>
      </c>
      <c r="E279" s="179">
        <f t="shared" si="27"/>
        <v>59267.675868861428</v>
      </c>
      <c r="F279" s="232">
        <v>0.2487</v>
      </c>
      <c r="G279" s="226">
        <v>0.59940000000000004</v>
      </c>
      <c r="H279" s="218">
        <v>0.13950000000000001</v>
      </c>
      <c r="I279" s="187">
        <v>1.34E-2</v>
      </c>
      <c r="J279" s="188">
        <v>0.15290000000000001</v>
      </c>
      <c r="K279" s="308">
        <f t="shared" si="26"/>
        <v>8267.8407837061695</v>
      </c>
      <c r="L279" s="309">
        <f t="shared" si="23"/>
        <v>794.18685664274312</v>
      </c>
      <c r="M279" s="241">
        <f t="shared" si="24"/>
        <v>9062.0276403489133</v>
      </c>
      <c r="N279" s="208">
        <f t="shared" si="4"/>
        <v>9062.0276403489133</v>
      </c>
      <c r="O279">
        <f>INDEX('[1]Cluster Inputs- PiN &amp; trageted'!$J:$J, MATCH(B279, '[1]Cluster Inputs- PiN &amp; trageted'!$D:$D, 0))</f>
        <v>9062.0276403489133</v>
      </c>
      <c r="P279">
        <f>INDEX('[1]Cluster Inputs- PiN &amp; trageted'!$T:$T, MATCH(B279, '[1]Cluster Inputs- PiN &amp; trageted'!$D:$D, 0))</f>
        <v>906</v>
      </c>
    </row>
    <row r="280" spans="1:17" x14ac:dyDescent="0.45">
      <c r="A280" s="265"/>
      <c r="B280" s="196" t="s">
        <v>333</v>
      </c>
      <c r="C280" s="177">
        <v>310412.77196407277</v>
      </c>
      <c r="D280" s="177">
        <v>0</v>
      </c>
      <c r="E280" s="179">
        <f t="shared" si="27"/>
        <v>310412.77196407277</v>
      </c>
      <c r="F280" s="232">
        <v>0.2487</v>
      </c>
      <c r="G280" s="226">
        <v>0.59940000000000004</v>
      </c>
      <c r="H280" s="218">
        <v>0.13950000000000001</v>
      </c>
      <c r="I280" s="187">
        <v>1.34E-2</v>
      </c>
      <c r="J280" s="188">
        <v>0.15290000000000001</v>
      </c>
      <c r="K280" s="308">
        <f t="shared" si="26"/>
        <v>43302.581688988153</v>
      </c>
      <c r="L280" s="309">
        <f t="shared" ref="L280:L340" si="28">I280*E280</f>
        <v>4159.5311443185756</v>
      </c>
      <c r="M280" s="241">
        <f t="shared" si="24"/>
        <v>47462.112833306732</v>
      </c>
      <c r="N280" s="208">
        <f t="shared" si="4"/>
        <v>47462.112833306732</v>
      </c>
      <c r="O280">
        <f>INDEX('[1]Cluster Inputs- PiN &amp; trageted'!$J:$J, MATCH(B280, '[1]Cluster Inputs- PiN &amp; trageted'!$D:$D, 0))</f>
        <v>47462.112833306732</v>
      </c>
      <c r="P280">
        <f>INDEX('[1]Cluster Inputs- PiN &amp; trageted'!$T:$T, MATCH(B280, '[1]Cluster Inputs- PiN &amp; trageted'!$D:$D, 0))</f>
        <v>4746</v>
      </c>
    </row>
    <row r="281" spans="1:17" x14ac:dyDescent="0.45">
      <c r="A281" s="265"/>
      <c r="B281" s="196" t="s">
        <v>334</v>
      </c>
      <c r="C281" s="177">
        <v>141301.60864531621</v>
      </c>
      <c r="D281" s="177">
        <v>3500</v>
      </c>
      <c r="E281" s="179">
        <f t="shared" si="27"/>
        <v>137801.60864531621</v>
      </c>
      <c r="F281" s="232">
        <v>0.2487</v>
      </c>
      <c r="G281" s="226">
        <v>0.59940000000000004</v>
      </c>
      <c r="H281" s="218">
        <v>0.13950000000000001</v>
      </c>
      <c r="I281" s="187">
        <v>1.34E-2</v>
      </c>
      <c r="J281" s="188">
        <v>0.15290000000000001</v>
      </c>
      <c r="K281" s="308">
        <f t="shared" si="26"/>
        <v>19223.324406021613</v>
      </c>
      <c r="L281" s="309">
        <f t="shared" si="28"/>
        <v>1846.5415558472373</v>
      </c>
      <c r="M281" s="241">
        <f t="shared" si="24"/>
        <v>21069.865961868851</v>
      </c>
      <c r="N281" s="208">
        <f t="shared" si="4"/>
        <v>24569.865961868851</v>
      </c>
      <c r="O281">
        <f>INDEX('[1]Cluster Inputs- PiN &amp; trageted'!$J:$J, MATCH(B281, '[1]Cluster Inputs- PiN &amp; trageted'!$D:$D, 0))</f>
        <v>24569.865961868851</v>
      </c>
      <c r="P281">
        <f>INDEX('[1]Cluster Inputs- PiN &amp; trageted'!$T:$T, MATCH(B281, '[1]Cluster Inputs- PiN &amp; trageted'!$D:$D, 0))</f>
        <v>2457</v>
      </c>
    </row>
    <row r="282" spans="1:17" x14ac:dyDescent="0.45">
      <c r="A282" s="265"/>
      <c r="B282" s="196" t="s">
        <v>335</v>
      </c>
      <c r="C282" s="177">
        <v>176162.53799595271</v>
      </c>
      <c r="D282" s="177">
        <v>0</v>
      </c>
      <c r="E282" s="179">
        <f t="shared" si="27"/>
        <v>176162.53799595271</v>
      </c>
      <c r="F282" s="232">
        <v>0.2487</v>
      </c>
      <c r="G282" s="226">
        <v>0.59940000000000004</v>
      </c>
      <c r="H282" s="218">
        <v>0.13950000000000001</v>
      </c>
      <c r="I282" s="187">
        <v>1.34E-2</v>
      </c>
      <c r="J282" s="188">
        <v>0.15290000000000001</v>
      </c>
      <c r="K282" s="308">
        <f t="shared" si="26"/>
        <v>24574.674050435406</v>
      </c>
      <c r="L282" s="309">
        <f t="shared" si="28"/>
        <v>2360.5780091457664</v>
      </c>
      <c r="M282" s="241">
        <f t="shared" si="24"/>
        <v>26935.252059581173</v>
      </c>
      <c r="N282" s="208">
        <f t="shared" si="4"/>
        <v>26935.252059581173</v>
      </c>
      <c r="O282">
        <f>INDEX('[1]Cluster Inputs- PiN &amp; trageted'!$J:$J, MATCH(B282, '[1]Cluster Inputs- PiN &amp; trageted'!$D:$D, 0))</f>
        <v>26935.252059581173</v>
      </c>
      <c r="P282">
        <f>INDEX('[1]Cluster Inputs- PiN &amp; trageted'!$T:$T, MATCH(B282, '[1]Cluster Inputs- PiN &amp; trageted'!$D:$D, 0))</f>
        <v>2694</v>
      </c>
    </row>
    <row r="283" spans="1:17" x14ac:dyDescent="0.45">
      <c r="A283" s="265"/>
      <c r="B283" s="196" t="s">
        <v>336</v>
      </c>
      <c r="C283" s="177">
        <v>152598.09152108652</v>
      </c>
      <c r="D283" s="177">
        <v>0</v>
      </c>
      <c r="E283" s="179">
        <f t="shared" si="27"/>
        <v>152598.09152108652</v>
      </c>
      <c r="F283" s="232">
        <v>0.2487</v>
      </c>
      <c r="G283" s="226">
        <v>0.59940000000000004</v>
      </c>
      <c r="H283" s="218">
        <v>0.13950000000000001</v>
      </c>
      <c r="I283" s="187">
        <v>1.34E-2</v>
      </c>
      <c r="J283" s="188">
        <v>0.15290000000000001</v>
      </c>
      <c r="K283" s="308">
        <f t="shared" si="26"/>
        <v>21287.433767191571</v>
      </c>
      <c r="L283" s="309">
        <f t="shared" si="28"/>
        <v>2044.8144263825595</v>
      </c>
      <c r="M283" s="241">
        <f t="shared" si="24"/>
        <v>23332.248193574131</v>
      </c>
      <c r="N283" s="208">
        <f t="shared" si="4"/>
        <v>23332.248193574131</v>
      </c>
      <c r="O283">
        <f>INDEX('[1]Cluster Inputs- PiN &amp; trageted'!$J:$J, MATCH(B283, '[1]Cluster Inputs- PiN &amp; trageted'!$D:$D, 0))</f>
        <v>23332.248193574131</v>
      </c>
      <c r="P283">
        <f>INDEX('[1]Cluster Inputs- PiN &amp; trageted'!$T:$T, MATCH(B283, '[1]Cluster Inputs- PiN &amp; trageted'!$D:$D, 0))</f>
        <v>2333</v>
      </c>
    </row>
    <row r="284" spans="1:17" x14ac:dyDescent="0.45">
      <c r="A284" s="265"/>
      <c r="B284" s="196" t="s">
        <v>337</v>
      </c>
      <c r="C284" s="177">
        <v>153816.38086060813</v>
      </c>
      <c r="D284" s="177">
        <v>0</v>
      </c>
      <c r="E284" s="179">
        <f t="shared" si="27"/>
        <v>153816.38086060813</v>
      </c>
      <c r="F284" s="232">
        <v>0.2487</v>
      </c>
      <c r="G284" s="226">
        <v>0.59940000000000004</v>
      </c>
      <c r="H284" s="218">
        <v>0.13950000000000001</v>
      </c>
      <c r="I284" s="187">
        <v>1.34E-2</v>
      </c>
      <c r="J284" s="188">
        <v>0.15290000000000001</v>
      </c>
      <c r="K284" s="308">
        <f t="shared" si="26"/>
        <v>21457.385130054838</v>
      </c>
      <c r="L284" s="309">
        <f t="shared" si="28"/>
        <v>2061.1395035321489</v>
      </c>
      <c r="M284" s="241">
        <f t="shared" si="24"/>
        <v>23518.524633586985</v>
      </c>
      <c r="N284" s="208">
        <f t="shared" si="4"/>
        <v>23518.524633586985</v>
      </c>
      <c r="O284">
        <f>INDEX('[1]Cluster Inputs- PiN &amp; trageted'!$J:$J, MATCH(B284, '[1]Cluster Inputs- PiN &amp; trageted'!$D:$D, 0))</f>
        <v>23518.524633586985</v>
      </c>
      <c r="P284">
        <f>INDEX('[1]Cluster Inputs- PiN &amp; trageted'!$T:$T, MATCH(B284, '[1]Cluster Inputs- PiN &amp; trageted'!$D:$D, 0))</f>
        <v>2352</v>
      </c>
    </row>
    <row r="285" spans="1:17" x14ac:dyDescent="0.45">
      <c r="A285" s="265"/>
      <c r="B285" s="196" t="s">
        <v>338</v>
      </c>
      <c r="C285" s="177">
        <v>109317.31248515345</v>
      </c>
      <c r="D285" s="177">
        <v>0</v>
      </c>
      <c r="E285" s="179">
        <f t="shared" si="27"/>
        <v>109317.31248515345</v>
      </c>
      <c r="F285" s="232">
        <v>0.2487</v>
      </c>
      <c r="G285" s="226">
        <v>0.59940000000000004</v>
      </c>
      <c r="H285" s="218">
        <v>0.13950000000000001</v>
      </c>
      <c r="I285" s="187">
        <v>1.34E-2</v>
      </c>
      <c r="J285" s="188">
        <v>0.15290000000000001</v>
      </c>
      <c r="K285" s="308">
        <f t="shared" si="26"/>
        <v>15249.765091678908</v>
      </c>
      <c r="L285" s="309">
        <f t="shared" si="28"/>
        <v>1464.8519873010564</v>
      </c>
      <c r="M285" s="241">
        <f t="shared" si="24"/>
        <v>16714.617078979965</v>
      </c>
      <c r="N285" s="208">
        <f t="shared" si="4"/>
        <v>16714.617078979965</v>
      </c>
      <c r="O285">
        <f>INDEX('[1]Cluster Inputs- PiN &amp; trageted'!$J:$J, MATCH(B285, '[1]Cluster Inputs- PiN &amp; trageted'!$D:$D, 0))</f>
        <v>16714.617078979965</v>
      </c>
      <c r="P285">
        <f>INDEX('[1]Cluster Inputs- PiN &amp; trageted'!$T:$T, MATCH(B285, '[1]Cluster Inputs- PiN &amp; trageted'!$D:$D, 0))</f>
        <v>1671</v>
      </c>
    </row>
    <row r="286" spans="1:17" x14ac:dyDescent="0.45">
      <c r="A286" s="265"/>
      <c r="B286" s="196" t="s">
        <v>339</v>
      </c>
      <c r="C286" s="177">
        <v>57088.408300320742</v>
      </c>
      <c r="D286" s="177">
        <v>0</v>
      </c>
      <c r="E286" s="179">
        <f t="shared" si="27"/>
        <v>57088.408300320742</v>
      </c>
      <c r="F286" s="232">
        <v>0.2487</v>
      </c>
      <c r="G286" s="226">
        <v>0.59940000000000004</v>
      </c>
      <c r="H286" s="218">
        <v>0.13950000000000001</v>
      </c>
      <c r="I286" s="187">
        <v>1.34E-2</v>
      </c>
      <c r="J286" s="188">
        <v>0.15290000000000001</v>
      </c>
      <c r="K286" s="308">
        <f t="shared" si="26"/>
        <v>7963.8329578947441</v>
      </c>
      <c r="L286" s="309">
        <f t="shared" si="28"/>
        <v>764.98467122429793</v>
      </c>
      <c r="M286" s="241">
        <f t="shared" si="24"/>
        <v>8728.817629119043</v>
      </c>
      <c r="N286" s="208">
        <f t="shared" si="4"/>
        <v>8728.817629119043</v>
      </c>
      <c r="O286">
        <f>INDEX('[1]Cluster Inputs- PiN &amp; trageted'!$J:$J, MATCH(B286, '[1]Cluster Inputs- PiN &amp; trageted'!$D:$D, 0))</f>
        <v>8728.817629119043</v>
      </c>
      <c r="P286">
        <f>INDEX('[1]Cluster Inputs- PiN &amp; trageted'!$T:$T, MATCH(B286, '[1]Cluster Inputs- PiN &amp; trageted'!$D:$D, 0))</f>
        <v>873</v>
      </c>
    </row>
    <row r="287" spans="1:17" x14ac:dyDescent="0.45">
      <c r="A287" s="265"/>
      <c r="B287" s="196" t="s">
        <v>340</v>
      </c>
      <c r="C287" s="177">
        <v>11018.166776655535</v>
      </c>
      <c r="D287" s="177">
        <v>0</v>
      </c>
      <c r="E287" s="179">
        <f t="shared" si="27"/>
        <v>11018.166776655535</v>
      </c>
      <c r="F287" s="232">
        <v>0.2487</v>
      </c>
      <c r="G287" s="226">
        <v>0.59940000000000004</v>
      </c>
      <c r="H287" s="218">
        <v>0.13950000000000001</v>
      </c>
      <c r="I287" s="187">
        <v>1.34E-2</v>
      </c>
      <c r="J287" s="188">
        <v>0.15290000000000001</v>
      </c>
      <c r="K287" s="308">
        <f t="shared" si="26"/>
        <v>1537.0342653434473</v>
      </c>
      <c r="L287" s="309">
        <f t="shared" si="28"/>
        <v>147.64343480718418</v>
      </c>
      <c r="M287" s="241">
        <f t="shared" si="24"/>
        <v>1684.6777001506314</v>
      </c>
      <c r="N287" s="208">
        <f t="shared" si="4"/>
        <v>1684.6777001506314</v>
      </c>
      <c r="O287">
        <f>INDEX('[1]Cluster Inputs- PiN &amp; trageted'!$J:$J, MATCH(B287, '[1]Cluster Inputs- PiN &amp; trageted'!$D:$D, 0))</f>
        <v>1684.6777001506314</v>
      </c>
      <c r="P287">
        <f>INDEX('[1]Cluster Inputs- PiN &amp; trageted'!$T:$T, MATCH(B287, '[1]Cluster Inputs- PiN &amp; trageted'!$D:$D, 0))</f>
        <v>168</v>
      </c>
    </row>
    <row r="288" spans="1:17" x14ac:dyDescent="0.45">
      <c r="A288" s="265"/>
      <c r="B288" s="196" t="s">
        <v>341</v>
      </c>
      <c r="C288" s="177">
        <v>53892.49928293797</v>
      </c>
      <c r="D288" s="177">
        <v>0</v>
      </c>
      <c r="E288" s="179">
        <f t="shared" si="27"/>
        <v>53892.49928293797</v>
      </c>
      <c r="F288" s="232">
        <v>0.2487</v>
      </c>
      <c r="G288" s="226">
        <v>0.59940000000000004</v>
      </c>
      <c r="H288" s="218">
        <v>0.13950000000000001</v>
      </c>
      <c r="I288" s="187">
        <v>1.34E-2</v>
      </c>
      <c r="J288" s="188">
        <v>0.15290000000000001</v>
      </c>
      <c r="K288" s="308">
        <f t="shared" si="26"/>
        <v>7518.0036499698472</v>
      </c>
      <c r="L288" s="309">
        <f t="shared" si="28"/>
        <v>722.15949039136888</v>
      </c>
      <c r="M288" s="241">
        <f t="shared" ref="M288:M340" si="29">K288+L288</f>
        <v>8240.1631403612155</v>
      </c>
      <c r="N288" s="208">
        <f t="shared" si="4"/>
        <v>8240.1631403612155</v>
      </c>
      <c r="O288">
        <f>INDEX('[1]Cluster Inputs- PiN &amp; trageted'!$J:$J, MATCH(B288, '[1]Cluster Inputs- PiN &amp; trageted'!$D:$D, 0))</f>
        <v>8240.1631403612155</v>
      </c>
      <c r="P288">
        <f>INDEX('[1]Cluster Inputs- PiN &amp; trageted'!$T:$T, MATCH(B288, '[1]Cluster Inputs- PiN &amp; trageted'!$D:$D, 0))</f>
        <v>824</v>
      </c>
    </row>
    <row r="289" spans="1:16" x14ac:dyDescent="0.45">
      <c r="A289" s="265"/>
      <c r="B289" s="196" t="s">
        <v>342</v>
      </c>
      <c r="C289" s="177">
        <v>109607.18132800513</v>
      </c>
      <c r="D289" s="177">
        <v>0</v>
      </c>
      <c r="E289" s="179">
        <f t="shared" si="27"/>
        <v>109607.18132800513</v>
      </c>
      <c r="F289" s="232">
        <v>0.2487</v>
      </c>
      <c r="G289" s="226">
        <v>0.59940000000000004</v>
      </c>
      <c r="H289" s="218">
        <v>0.13950000000000001</v>
      </c>
      <c r="I289" s="187">
        <v>1.34E-2</v>
      </c>
      <c r="J289" s="188">
        <v>0.15290000000000001</v>
      </c>
      <c r="K289" s="308">
        <f t="shared" si="26"/>
        <v>15290.201795256717</v>
      </c>
      <c r="L289" s="309">
        <f t="shared" si="28"/>
        <v>1468.7362297952689</v>
      </c>
      <c r="M289" s="241">
        <f t="shared" si="29"/>
        <v>16758.938025051986</v>
      </c>
      <c r="N289" s="208">
        <f t="shared" si="4"/>
        <v>16758.938025051986</v>
      </c>
      <c r="O289">
        <f>INDEX('[1]Cluster Inputs- PiN &amp; trageted'!$J:$J, MATCH(B289, '[1]Cluster Inputs- PiN &amp; trageted'!$D:$D, 0))</f>
        <v>16758.938025051986</v>
      </c>
      <c r="P289">
        <f>INDEX('[1]Cluster Inputs- PiN &amp; trageted'!$T:$T, MATCH(B289, '[1]Cluster Inputs- PiN &amp; trageted'!$D:$D, 0))</f>
        <v>1676</v>
      </c>
    </row>
    <row r="290" spans="1:16" x14ac:dyDescent="0.45">
      <c r="A290" s="265"/>
      <c r="B290" s="196" t="s">
        <v>343</v>
      </c>
      <c r="C290" s="177">
        <v>390792.56188729784</v>
      </c>
      <c r="D290" s="177">
        <v>0</v>
      </c>
      <c r="E290" s="179">
        <f t="shared" si="27"/>
        <v>390792.56188729784</v>
      </c>
      <c r="F290" s="232">
        <v>0.2487</v>
      </c>
      <c r="G290" s="226">
        <v>0.59940000000000004</v>
      </c>
      <c r="H290" s="218">
        <v>0.13950000000000001</v>
      </c>
      <c r="I290" s="187">
        <v>1.34E-2</v>
      </c>
      <c r="J290" s="188">
        <v>0.15290000000000001</v>
      </c>
      <c r="K290" s="308">
        <f t="shared" si="26"/>
        <v>54515.562383278055</v>
      </c>
      <c r="L290" s="309">
        <f t="shared" si="28"/>
        <v>5236.6203292897908</v>
      </c>
      <c r="M290" s="241">
        <f t="shared" si="29"/>
        <v>59752.182712567846</v>
      </c>
      <c r="N290" s="208">
        <f t="shared" si="4"/>
        <v>59752.182712567846</v>
      </c>
      <c r="O290">
        <f>INDEX('[1]Cluster Inputs- PiN &amp; trageted'!$J:$J, MATCH(B290, '[1]Cluster Inputs- PiN &amp; trageted'!$D:$D, 0))</f>
        <v>59752.182712567846</v>
      </c>
      <c r="P290">
        <f>INDEX('[1]Cluster Inputs- PiN &amp; trageted'!$T:$T, MATCH(B290, '[1]Cluster Inputs- PiN &amp; trageted'!$D:$D, 0))</f>
        <v>5975</v>
      </c>
    </row>
    <row r="291" spans="1:16" x14ac:dyDescent="0.45">
      <c r="A291" s="265"/>
      <c r="B291" s="196" t="s">
        <v>344</v>
      </c>
      <c r="C291" s="177">
        <v>111758.09216191898</v>
      </c>
      <c r="D291" s="177">
        <v>15000</v>
      </c>
      <c r="E291" s="179">
        <f t="shared" si="27"/>
        <v>96758.092161918976</v>
      </c>
      <c r="F291" s="232">
        <v>0.2487</v>
      </c>
      <c r="G291" s="226">
        <v>0.59940000000000004</v>
      </c>
      <c r="H291" s="218">
        <v>0.13950000000000001</v>
      </c>
      <c r="I291" s="187">
        <v>1.34E-2</v>
      </c>
      <c r="J291" s="188">
        <v>0.15290000000000001</v>
      </c>
      <c r="K291" s="308">
        <f t="shared" si="26"/>
        <v>13497.753856587698</v>
      </c>
      <c r="L291" s="309">
        <f t="shared" si="28"/>
        <v>1296.5584349697144</v>
      </c>
      <c r="M291" s="241">
        <f t="shared" si="29"/>
        <v>14794.312291557413</v>
      </c>
      <c r="N291" s="208">
        <f t="shared" si="4"/>
        <v>29794.312291557413</v>
      </c>
      <c r="O291">
        <f>INDEX('[1]Cluster Inputs- PiN &amp; trageted'!$J:$J, MATCH(B291, '[1]Cluster Inputs- PiN &amp; trageted'!$D:$D, 0))</f>
        <v>29794.312291557413</v>
      </c>
      <c r="P291">
        <f>INDEX('[1]Cluster Inputs- PiN &amp; trageted'!$T:$T, MATCH(B291, '[1]Cluster Inputs- PiN &amp; trageted'!$D:$D, 0))</f>
        <v>2979</v>
      </c>
    </row>
    <row r="292" spans="1:16" x14ac:dyDescent="0.45">
      <c r="A292" s="265"/>
      <c r="B292" s="196" t="s">
        <v>345</v>
      </c>
      <c r="C292" s="177">
        <v>112361.98558452666</v>
      </c>
      <c r="D292" s="177">
        <v>0</v>
      </c>
      <c r="E292" s="179">
        <f t="shared" si="27"/>
        <v>112361.98558452666</v>
      </c>
      <c r="F292" s="232">
        <v>0.2487</v>
      </c>
      <c r="G292" s="226">
        <v>0.59940000000000004</v>
      </c>
      <c r="H292" s="218">
        <v>0.13950000000000001</v>
      </c>
      <c r="I292" s="187">
        <v>1.34E-2</v>
      </c>
      <c r="J292" s="188">
        <v>0.15290000000000001</v>
      </c>
      <c r="K292" s="308">
        <f t="shared" si="26"/>
        <v>15674.49698904147</v>
      </c>
      <c r="L292" s="309">
        <f t="shared" si="28"/>
        <v>1505.6506068326573</v>
      </c>
      <c r="M292" s="241">
        <f t="shared" si="29"/>
        <v>17180.147595874128</v>
      </c>
      <c r="N292" s="208">
        <f t="shared" si="4"/>
        <v>17180.147595874128</v>
      </c>
      <c r="O292">
        <f>INDEX('[1]Cluster Inputs- PiN &amp; trageted'!$J:$J, MATCH(B292, '[1]Cluster Inputs- PiN &amp; trageted'!$D:$D, 0))</f>
        <v>17180.147595874128</v>
      </c>
      <c r="P292">
        <f>INDEX('[1]Cluster Inputs- PiN &amp; trageted'!$T:$T, MATCH(B292, '[1]Cluster Inputs- PiN &amp; trageted'!$D:$D, 0))</f>
        <v>1718</v>
      </c>
    </row>
    <row r="293" spans="1:16" x14ac:dyDescent="0.45">
      <c r="A293" s="265"/>
      <c r="B293" s="196" t="s">
        <v>346</v>
      </c>
      <c r="C293" s="177">
        <v>54591.965403732218</v>
      </c>
      <c r="D293" s="177">
        <v>0</v>
      </c>
      <c r="E293" s="179">
        <f t="shared" si="27"/>
        <v>54591.965403732218</v>
      </c>
      <c r="F293" s="232">
        <v>0.2487</v>
      </c>
      <c r="G293" s="226">
        <v>0.59940000000000004</v>
      </c>
      <c r="H293" s="218">
        <v>0.13950000000000001</v>
      </c>
      <c r="I293" s="187">
        <v>1.34E-2</v>
      </c>
      <c r="J293" s="188">
        <v>0.15290000000000001</v>
      </c>
      <c r="K293" s="308">
        <f t="shared" si="26"/>
        <v>7615.5791738206453</v>
      </c>
      <c r="L293" s="309">
        <f t="shared" si="28"/>
        <v>731.53233641001179</v>
      </c>
      <c r="M293" s="241">
        <f t="shared" si="29"/>
        <v>8347.1115102306576</v>
      </c>
      <c r="N293" s="208">
        <f t="shared" si="4"/>
        <v>8347.1115102306576</v>
      </c>
      <c r="O293">
        <f>INDEX('[1]Cluster Inputs- PiN &amp; trageted'!$J:$J, MATCH(B293, '[1]Cluster Inputs- PiN &amp; trageted'!$D:$D, 0))</f>
        <v>8347.1115102306576</v>
      </c>
      <c r="P293">
        <f>INDEX('[1]Cluster Inputs- PiN &amp; trageted'!$T:$T, MATCH(B293, '[1]Cluster Inputs- PiN &amp; trageted'!$D:$D, 0))</f>
        <v>835</v>
      </c>
    </row>
    <row r="294" spans="1:16" x14ac:dyDescent="0.45">
      <c r="A294" s="265"/>
      <c r="B294" s="196" t="s">
        <v>347</v>
      </c>
      <c r="C294" s="177">
        <v>151242.21950615357</v>
      </c>
      <c r="D294" s="177">
        <v>0</v>
      </c>
      <c r="E294" s="179">
        <f t="shared" si="27"/>
        <v>151242.21950615357</v>
      </c>
      <c r="F294" s="232">
        <v>0.2487</v>
      </c>
      <c r="G294" s="226">
        <v>0.59940000000000004</v>
      </c>
      <c r="H294" s="218">
        <v>0.13950000000000001</v>
      </c>
      <c r="I294" s="187">
        <v>1.34E-2</v>
      </c>
      <c r="J294" s="188">
        <v>0.15290000000000001</v>
      </c>
      <c r="K294" s="308">
        <f t="shared" si="26"/>
        <v>21098.289621108426</v>
      </c>
      <c r="L294" s="309">
        <f t="shared" si="28"/>
        <v>2026.645741382458</v>
      </c>
      <c r="M294" s="241">
        <f t="shared" si="29"/>
        <v>23124.935362490884</v>
      </c>
      <c r="N294" s="208">
        <f t="shared" si="4"/>
        <v>23124.935362490884</v>
      </c>
      <c r="O294">
        <f>INDEX('[1]Cluster Inputs- PiN &amp; trageted'!$J:$J, MATCH(B294, '[1]Cluster Inputs- PiN &amp; trageted'!$D:$D, 0))</f>
        <v>23124.935362490884</v>
      </c>
      <c r="P294">
        <f>INDEX('[1]Cluster Inputs- PiN &amp; trageted'!$T:$T, MATCH(B294, '[1]Cluster Inputs- PiN &amp; trageted'!$D:$D, 0))</f>
        <v>2312</v>
      </c>
    </row>
    <row r="295" spans="1:16" x14ac:dyDescent="0.45">
      <c r="A295" s="265"/>
      <c r="B295" s="196" t="s">
        <v>348</v>
      </c>
      <c r="C295" s="177">
        <v>118356.80933451711</v>
      </c>
      <c r="D295" s="177">
        <v>0</v>
      </c>
      <c r="E295" s="179">
        <f t="shared" si="27"/>
        <v>118356.80933451711</v>
      </c>
      <c r="F295" s="232">
        <v>0.2487</v>
      </c>
      <c r="G295" s="226">
        <v>0.59940000000000004</v>
      </c>
      <c r="H295" s="218">
        <v>0.13950000000000001</v>
      </c>
      <c r="I295" s="187">
        <v>1.34E-2</v>
      </c>
      <c r="J295" s="188">
        <v>0.15290000000000001</v>
      </c>
      <c r="K295" s="308">
        <f t="shared" si="26"/>
        <v>16510.77490216514</v>
      </c>
      <c r="L295" s="309">
        <f t="shared" si="28"/>
        <v>1585.9812450825293</v>
      </c>
      <c r="M295" s="241">
        <f t="shared" si="29"/>
        <v>18096.75614724767</v>
      </c>
      <c r="N295" s="208">
        <f t="shared" si="4"/>
        <v>18096.75614724767</v>
      </c>
      <c r="O295">
        <f>INDEX('[1]Cluster Inputs- PiN &amp; trageted'!$J:$J, MATCH(B295, '[1]Cluster Inputs- PiN &amp; trageted'!$D:$D, 0))</f>
        <v>18096.75614724767</v>
      </c>
      <c r="P295">
        <f>INDEX('[1]Cluster Inputs- PiN &amp; trageted'!$T:$T, MATCH(B295, '[1]Cluster Inputs- PiN &amp; trageted'!$D:$D, 0))</f>
        <v>1810</v>
      </c>
    </row>
    <row r="296" spans="1:16" x14ac:dyDescent="0.45">
      <c r="A296" s="265"/>
      <c r="B296" s="196" t="s">
        <v>349</v>
      </c>
      <c r="C296" s="177">
        <v>117594.32824788554</v>
      </c>
      <c r="D296" s="177">
        <v>0</v>
      </c>
      <c r="E296" s="179">
        <f t="shared" si="27"/>
        <v>117594.32824788554</v>
      </c>
      <c r="F296" s="232">
        <v>0.2487</v>
      </c>
      <c r="G296" s="226">
        <v>0.59940000000000004</v>
      </c>
      <c r="H296" s="218">
        <v>0.13950000000000001</v>
      </c>
      <c r="I296" s="187">
        <v>1.34E-2</v>
      </c>
      <c r="J296" s="188">
        <v>0.15290000000000001</v>
      </c>
      <c r="K296" s="308">
        <f t="shared" si="26"/>
        <v>16404.408790580033</v>
      </c>
      <c r="L296" s="309">
        <f t="shared" si="28"/>
        <v>1575.7639985216663</v>
      </c>
      <c r="M296" s="241">
        <f t="shared" si="29"/>
        <v>17980.1727891017</v>
      </c>
      <c r="N296" s="208">
        <f t="shared" si="4"/>
        <v>17980.1727891017</v>
      </c>
      <c r="O296">
        <f>INDEX('[1]Cluster Inputs- PiN &amp; trageted'!$J:$J, MATCH(B296, '[1]Cluster Inputs- PiN &amp; trageted'!$D:$D, 0))</f>
        <v>17980.1727891017</v>
      </c>
      <c r="P296">
        <f>INDEX('[1]Cluster Inputs- PiN &amp; trageted'!$T:$T, MATCH(B296, '[1]Cluster Inputs- PiN &amp; trageted'!$D:$D, 0))</f>
        <v>1798</v>
      </c>
    </row>
    <row r="297" spans="1:16" x14ac:dyDescent="0.45">
      <c r="A297" s="265"/>
      <c r="B297" s="196" t="s">
        <v>49</v>
      </c>
      <c r="C297" s="177">
        <v>322630.32359049859</v>
      </c>
      <c r="D297" s="177">
        <v>0</v>
      </c>
      <c r="E297" s="179">
        <f t="shared" si="27"/>
        <v>322630.32359049859</v>
      </c>
      <c r="F297" s="232">
        <v>0.2487</v>
      </c>
      <c r="G297" s="226">
        <v>0.59940000000000004</v>
      </c>
      <c r="H297" s="218">
        <v>0.13950000000000001</v>
      </c>
      <c r="I297" s="187">
        <v>1.34E-2</v>
      </c>
      <c r="J297" s="188">
        <v>0.15290000000000001</v>
      </c>
      <c r="K297" s="308">
        <f t="shared" si="26"/>
        <v>45006.93014087456</v>
      </c>
      <c r="L297" s="309">
        <f t="shared" si="28"/>
        <v>4323.2463361126811</v>
      </c>
      <c r="M297" s="241">
        <f t="shared" si="29"/>
        <v>49330.176476987239</v>
      </c>
      <c r="N297" s="208">
        <f t="shared" si="4"/>
        <v>49330.176476987239</v>
      </c>
      <c r="O297">
        <f>INDEX('[1]Cluster Inputs- PiN &amp; trageted'!$J:$J, MATCH(B297, '[1]Cluster Inputs- PiN &amp; trageted'!$D:$D, 0))</f>
        <v>49330.176476987239</v>
      </c>
      <c r="P297">
        <f>INDEX('[1]Cluster Inputs- PiN &amp; trageted'!$T:$T, MATCH(B297, '[1]Cluster Inputs- PiN &amp; trageted'!$D:$D, 0))</f>
        <v>4933</v>
      </c>
    </row>
    <row r="298" spans="1:16" x14ac:dyDescent="0.45">
      <c r="A298" s="265"/>
      <c r="B298" s="196" t="s">
        <v>350</v>
      </c>
      <c r="C298" s="177">
        <v>127928.78264520611</v>
      </c>
      <c r="D298" s="177">
        <v>0</v>
      </c>
      <c r="E298" s="179">
        <f t="shared" si="27"/>
        <v>127928.78264520611</v>
      </c>
      <c r="F298" s="232">
        <v>0.2487</v>
      </c>
      <c r="G298" s="226">
        <v>0.59940000000000004</v>
      </c>
      <c r="H298" s="218">
        <v>0.13950000000000001</v>
      </c>
      <c r="I298" s="187">
        <v>1.34E-2</v>
      </c>
      <c r="J298" s="188">
        <v>0.15290000000000001</v>
      </c>
      <c r="K298" s="308">
        <f t="shared" si="26"/>
        <v>17846.065179006255</v>
      </c>
      <c r="L298" s="309">
        <f t="shared" si="28"/>
        <v>1714.2456874457619</v>
      </c>
      <c r="M298" s="241">
        <f t="shared" si="29"/>
        <v>19560.310866452015</v>
      </c>
      <c r="N298" s="208">
        <f t="shared" si="4"/>
        <v>19560.310866452015</v>
      </c>
      <c r="O298">
        <f>INDEX('[1]Cluster Inputs- PiN &amp; trageted'!$J:$J, MATCH(B298, '[1]Cluster Inputs- PiN &amp; trageted'!$D:$D, 0))</f>
        <v>19560.310866452015</v>
      </c>
      <c r="P298">
        <f>INDEX('[1]Cluster Inputs- PiN &amp; trageted'!$T:$T, MATCH(B298, '[1]Cluster Inputs- PiN &amp; trageted'!$D:$D, 0))</f>
        <v>1956</v>
      </c>
    </row>
    <row r="299" spans="1:16" x14ac:dyDescent="0.45">
      <c r="A299" s="265"/>
      <c r="B299" s="196" t="s">
        <v>351</v>
      </c>
      <c r="C299" s="177">
        <v>280213.89983596734</v>
      </c>
      <c r="D299" s="177">
        <v>0</v>
      </c>
      <c r="E299" s="179">
        <f t="shared" si="27"/>
        <v>280213.89983596734</v>
      </c>
      <c r="F299" s="232">
        <v>0.2487</v>
      </c>
      <c r="G299" s="226">
        <v>0.59940000000000004</v>
      </c>
      <c r="H299" s="218">
        <v>0.13950000000000001</v>
      </c>
      <c r="I299" s="187">
        <v>1.34E-2</v>
      </c>
      <c r="J299" s="188">
        <v>0.15290000000000001</v>
      </c>
      <c r="K299" s="308">
        <f t="shared" si="26"/>
        <v>39089.83902711745</v>
      </c>
      <c r="L299" s="309">
        <f t="shared" si="28"/>
        <v>3754.8662578019625</v>
      </c>
      <c r="M299" s="241">
        <f t="shared" si="29"/>
        <v>42844.705284919415</v>
      </c>
      <c r="N299" s="208">
        <f t="shared" si="4"/>
        <v>42844.705284919415</v>
      </c>
      <c r="O299">
        <f>INDEX('[1]Cluster Inputs- PiN &amp; trageted'!$J:$J, MATCH(B299, '[1]Cluster Inputs- PiN &amp; trageted'!$D:$D, 0))</f>
        <v>42844.705284919415</v>
      </c>
      <c r="P299">
        <f>INDEX('[1]Cluster Inputs- PiN &amp; trageted'!$T:$T, MATCH(B299, '[1]Cluster Inputs- PiN &amp; trageted'!$D:$D, 0))</f>
        <v>4284</v>
      </c>
    </row>
    <row r="300" spans="1:16" x14ac:dyDescent="0.45">
      <c r="A300" s="265"/>
      <c r="B300" s="196" t="s">
        <v>352</v>
      </c>
      <c r="C300" s="177">
        <v>147890.87357303873</v>
      </c>
      <c r="D300" s="177">
        <v>0</v>
      </c>
      <c r="E300" s="179">
        <f t="shared" si="27"/>
        <v>147890.87357303873</v>
      </c>
      <c r="F300" s="232">
        <v>0.2487</v>
      </c>
      <c r="G300" s="226">
        <v>0.59940000000000004</v>
      </c>
      <c r="H300" s="218">
        <v>0.13950000000000001</v>
      </c>
      <c r="I300" s="187">
        <v>1.34E-2</v>
      </c>
      <c r="J300" s="188">
        <v>0.15290000000000001</v>
      </c>
      <c r="K300" s="308">
        <f t="shared" si="26"/>
        <v>20630.776863438903</v>
      </c>
      <c r="L300" s="309">
        <f t="shared" si="28"/>
        <v>1981.737705878719</v>
      </c>
      <c r="M300" s="241">
        <f t="shared" si="29"/>
        <v>22612.514569317624</v>
      </c>
      <c r="N300" s="208">
        <f t="shared" si="4"/>
        <v>22612.514569317624</v>
      </c>
      <c r="O300">
        <f>INDEX('[1]Cluster Inputs- PiN &amp; trageted'!$J:$J, MATCH(B300, '[1]Cluster Inputs- PiN &amp; trageted'!$D:$D, 0))</f>
        <v>22612.514569317624</v>
      </c>
      <c r="P300">
        <f>INDEX('[1]Cluster Inputs- PiN &amp; trageted'!$T:$T, MATCH(B300, '[1]Cluster Inputs- PiN &amp; trageted'!$D:$D, 0))</f>
        <v>2261</v>
      </c>
    </row>
    <row r="301" spans="1:16" x14ac:dyDescent="0.45">
      <c r="A301" s="265"/>
      <c r="B301" s="196" t="s">
        <v>353</v>
      </c>
      <c r="C301" s="177">
        <v>120641.10184611999</v>
      </c>
      <c r="D301" s="177">
        <v>0</v>
      </c>
      <c r="E301" s="179">
        <f t="shared" si="27"/>
        <v>120641.10184611999</v>
      </c>
      <c r="F301" s="232">
        <v>0.2487</v>
      </c>
      <c r="G301" s="226">
        <v>0.59940000000000004</v>
      </c>
      <c r="H301" s="218">
        <v>0.13950000000000001</v>
      </c>
      <c r="I301" s="187">
        <v>1.34E-2</v>
      </c>
      <c r="J301" s="188">
        <v>0.15290000000000001</v>
      </c>
      <c r="K301" s="308">
        <f t="shared" si="26"/>
        <v>16829.433707533739</v>
      </c>
      <c r="L301" s="309">
        <f t="shared" si="28"/>
        <v>1616.5907647380079</v>
      </c>
      <c r="M301" s="241">
        <f t="shared" si="29"/>
        <v>18446.024472271747</v>
      </c>
      <c r="N301" s="208">
        <f t="shared" si="4"/>
        <v>18446.024472271747</v>
      </c>
      <c r="O301">
        <f>INDEX('[1]Cluster Inputs- PiN &amp; trageted'!$J:$J, MATCH(B301, '[1]Cluster Inputs- PiN &amp; trageted'!$D:$D, 0))</f>
        <v>18446.024472271747</v>
      </c>
      <c r="P301">
        <f>INDEX('[1]Cluster Inputs- PiN &amp; trageted'!$T:$T, MATCH(B301, '[1]Cluster Inputs- PiN &amp; trageted'!$D:$D, 0))</f>
        <v>1845</v>
      </c>
    </row>
    <row r="302" spans="1:16" x14ac:dyDescent="0.45">
      <c r="A302" s="265"/>
      <c r="B302" s="196" t="s">
        <v>354</v>
      </c>
      <c r="C302" s="177">
        <v>173406.68349000052</v>
      </c>
      <c r="D302" s="177">
        <v>0</v>
      </c>
      <c r="E302" s="179">
        <f t="shared" si="27"/>
        <v>173406.68349000052</v>
      </c>
      <c r="F302" s="232">
        <v>0.2487</v>
      </c>
      <c r="G302" s="226">
        <v>0.59940000000000004</v>
      </c>
      <c r="H302" s="218">
        <v>0.13950000000000001</v>
      </c>
      <c r="I302" s="187">
        <v>1.34E-2</v>
      </c>
      <c r="J302" s="188">
        <v>0.15290000000000001</v>
      </c>
      <c r="K302" s="308">
        <f t="shared" si="26"/>
        <v>24190.232346855075</v>
      </c>
      <c r="L302" s="309">
        <f t="shared" si="28"/>
        <v>2323.649558766007</v>
      </c>
      <c r="M302" s="241">
        <f t="shared" si="29"/>
        <v>26513.881905621081</v>
      </c>
      <c r="N302" s="208">
        <f t="shared" si="4"/>
        <v>26513.881905621081</v>
      </c>
      <c r="O302">
        <f>INDEX('[1]Cluster Inputs- PiN &amp; trageted'!$J:$J, MATCH(B302, '[1]Cluster Inputs- PiN &amp; trageted'!$D:$D, 0))</f>
        <v>26513.881905621081</v>
      </c>
      <c r="P302">
        <f>INDEX('[1]Cluster Inputs- PiN &amp; trageted'!$T:$T, MATCH(B302, '[1]Cluster Inputs- PiN &amp; trageted'!$D:$D, 0))</f>
        <v>2651</v>
      </c>
    </row>
    <row r="303" spans="1:16" x14ac:dyDescent="0.45">
      <c r="A303" s="265"/>
      <c r="B303" s="196" t="s">
        <v>355</v>
      </c>
      <c r="C303" s="177">
        <v>136485.16475648366</v>
      </c>
      <c r="D303" s="177">
        <v>0</v>
      </c>
      <c r="E303" s="179">
        <f t="shared" si="27"/>
        <v>136485.16475648366</v>
      </c>
      <c r="F303" s="232">
        <v>0.2487</v>
      </c>
      <c r="G303" s="226">
        <v>0.59940000000000004</v>
      </c>
      <c r="H303" s="218">
        <v>0.13950000000000001</v>
      </c>
      <c r="I303" s="187">
        <v>1.34E-2</v>
      </c>
      <c r="J303" s="188">
        <v>0.15290000000000001</v>
      </c>
      <c r="K303" s="308">
        <f t="shared" si="26"/>
        <v>19039.680483529472</v>
      </c>
      <c r="L303" s="309">
        <f t="shared" si="28"/>
        <v>1828.9012077368811</v>
      </c>
      <c r="M303" s="241">
        <f t="shared" si="29"/>
        <v>20868.581691266354</v>
      </c>
      <c r="N303" s="208">
        <f t="shared" si="4"/>
        <v>20868.581691266354</v>
      </c>
      <c r="O303">
        <f>INDEX('[1]Cluster Inputs- PiN &amp; trageted'!$J:$J, MATCH(B303, '[1]Cluster Inputs- PiN &amp; trageted'!$D:$D, 0))</f>
        <v>20868.581691266354</v>
      </c>
      <c r="P303">
        <f>INDEX('[1]Cluster Inputs- PiN &amp; trageted'!$T:$T, MATCH(B303, '[1]Cluster Inputs- PiN &amp; trageted'!$D:$D, 0))</f>
        <v>2087</v>
      </c>
    </row>
    <row r="304" spans="1:16" x14ac:dyDescent="0.45">
      <c r="A304" s="265"/>
      <c r="B304" s="196" t="s">
        <v>356</v>
      </c>
      <c r="C304" s="177">
        <v>206075.74227892887</v>
      </c>
      <c r="D304" s="177">
        <v>0</v>
      </c>
      <c r="E304" s="179">
        <f t="shared" si="27"/>
        <v>206075.74227892887</v>
      </c>
      <c r="F304" s="232">
        <v>0.2487</v>
      </c>
      <c r="G304" s="226">
        <v>0.59940000000000004</v>
      </c>
      <c r="H304" s="218">
        <v>0.13950000000000001</v>
      </c>
      <c r="I304" s="187">
        <v>1.34E-2</v>
      </c>
      <c r="J304" s="188">
        <v>0.15290000000000001</v>
      </c>
      <c r="K304" s="308">
        <f t="shared" si="26"/>
        <v>28747.566047910579</v>
      </c>
      <c r="L304" s="309">
        <f t="shared" si="28"/>
        <v>2761.4149465376468</v>
      </c>
      <c r="M304" s="241">
        <f t="shared" si="29"/>
        <v>31508.980994448226</v>
      </c>
      <c r="N304" s="208">
        <f t="shared" si="4"/>
        <v>31508.980994448226</v>
      </c>
      <c r="O304">
        <f>INDEX('[1]Cluster Inputs- PiN &amp; trageted'!$J:$J, MATCH(B304, '[1]Cluster Inputs- PiN &amp; trageted'!$D:$D, 0))</f>
        <v>31508.980994448226</v>
      </c>
      <c r="P304">
        <f>INDEX('[1]Cluster Inputs- PiN &amp; trageted'!$T:$T, MATCH(B304, '[1]Cluster Inputs- PiN &amp; trageted'!$D:$D, 0))</f>
        <v>3151</v>
      </c>
    </row>
    <row r="305" spans="1:16" x14ac:dyDescent="0.45">
      <c r="A305" s="265"/>
      <c r="B305" s="196" t="s">
        <v>357</v>
      </c>
      <c r="C305" s="177">
        <v>77083.056960502639</v>
      </c>
      <c r="D305" s="177">
        <v>0</v>
      </c>
      <c r="E305" s="179">
        <f t="shared" si="27"/>
        <v>77083.056960502639</v>
      </c>
      <c r="F305" s="232">
        <v>0.2487</v>
      </c>
      <c r="G305" s="226">
        <v>0.59940000000000004</v>
      </c>
      <c r="H305" s="218">
        <v>0.13950000000000001</v>
      </c>
      <c r="I305" s="187">
        <v>1.34E-2</v>
      </c>
      <c r="J305" s="188">
        <v>0.15290000000000001</v>
      </c>
      <c r="K305" s="308">
        <f t="shared" si="26"/>
        <v>10753.086445990119</v>
      </c>
      <c r="L305" s="309">
        <f t="shared" si="28"/>
        <v>1032.9129632707354</v>
      </c>
      <c r="M305" s="241">
        <f t="shared" si="29"/>
        <v>11785.999409260854</v>
      </c>
      <c r="N305" s="208">
        <f t="shared" si="4"/>
        <v>11785.999409260854</v>
      </c>
      <c r="O305">
        <f>INDEX('[1]Cluster Inputs- PiN &amp; trageted'!$J:$J, MATCH(B305, '[1]Cluster Inputs- PiN &amp; trageted'!$D:$D, 0))</f>
        <v>11785.999409260854</v>
      </c>
      <c r="P305">
        <f>INDEX('[1]Cluster Inputs- PiN &amp; trageted'!$T:$T, MATCH(B305, '[1]Cluster Inputs- PiN &amp; trageted'!$D:$D, 0))</f>
        <v>1179</v>
      </c>
    </row>
    <row r="306" spans="1:16" x14ac:dyDescent="0.45">
      <c r="A306" s="265"/>
      <c r="B306" s="196" t="s">
        <v>358</v>
      </c>
      <c r="C306" s="177">
        <v>124234.00514827788</v>
      </c>
      <c r="D306" s="177">
        <v>0</v>
      </c>
      <c r="E306" s="179">
        <f t="shared" si="27"/>
        <v>124234.00514827788</v>
      </c>
      <c r="F306" s="232">
        <v>0.2487</v>
      </c>
      <c r="G306" s="226">
        <v>0.59940000000000004</v>
      </c>
      <c r="H306" s="218">
        <v>0.13950000000000001</v>
      </c>
      <c r="I306" s="187">
        <v>1.34E-2</v>
      </c>
      <c r="J306" s="188">
        <v>0.15290000000000001</v>
      </c>
      <c r="K306" s="308">
        <f t="shared" si="26"/>
        <v>17330.643718184765</v>
      </c>
      <c r="L306" s="309">
        <f t="shared" si="28"/>
        <v>1664.7356689869237</v>
      </c>
      <c r="M306" s="241">
        <f t="shared" si="29"/>
        <v>18995.379387171688</v>
      </c>
      <c r="N306" s="208">
        <f t="shared" si="4"/>
        <v>18995.379387171688</v>
      </c>
      <c r="O306">
        <f>INDEX('[1]Cluster Inputs- PiN &amp; trageted'!$J:$J, MATCH(B306, '[1]Cluster Inputs- PiN &amp; trageted'!$D:$D, 0))</f>
        <v>18995.379387171688</v>
      </c>
      <c r="P306">
        <f>INDEX('[1]Cluster Inputs- PiN &amp; trageted'!$T:$T, MATCH(B306, '[1]Cluster Inputs- PiN &amp; trageted'!$D:$D, 0))</f>
        <v>1900</v>
      </c>
    </row>
    <row r="307" spans="1:16" x14ac:dyDescent="0.45">
      <c r="A307" s="266"/>
      <c r="B307" s="196" t="s">
        <v>359</v>
      </c>
      <c r="C307" s="166">
        <v>148589.28944440238</v>
      </c>
      <c r="D307" s="166">
        <v>0</v>
      </c>
      <c r="E307" s="167">
        <f t="shared" si="27"/>
        <v>148589.28944440238</v>
      </c>
      <c r="F307" s="267">
        <v>0.2487</v>
      </c>
      <c r="G307" s="268">
        <v>0.59940000000000004</v>
      </c>
      <c r="H307" s="269">
        <v>0.13950000000000001</v>
      </c>
      <c r="I307" s="270">
        <v>1.34E-2</v>
      </c>
      <c r="J307" s="271">
        <v>0.15290000000000001</v>
      </c>
      <c r="K307" s="310">
        <f t="shared" si="26"/>
        <v>20728.205877494136</v>
      </c>
      <c r="L307" s="311">
        <f t="shared" si="28"/>
        <v>1991.096478554992</v>
      </c>
      <c r="M307" s="272">
        <f t="shared" si="29"/>
        <v>22719.302356049127</v>
      </c>
      <c r="N307" s="210">
        <f t="shared" si="4"/>
        <v>22719.302356049127</v>
      </c>
      <c r="O307">
        <f>INDEX('[1]Cluster Inputs- PiN &amp; trageted'!$J:$J, MATCH(B307, '[1]Cluster Inputs- PiN &amp; trageted'!$D:$D, 0))</f>
        <v>22719.302356049127</v>
      </c>
      <c r="P307">
        <f>INDEX('[1]Cluster Inputs- PiN &amp; trageted'!$T:$T, MATCH(B307, '[1]Cluster Inputs- PiN &amp; trageted'!$D:$D, 0))</f>
        <v>2272</v>
      </c>
    </row>
    <row r="308" spans="1:16" s="173" customFormat="1" x14ac:dyDescent="0.45">
      <c r="A308" s="257" t="s">
        <v>11</v>
      </c>
      <c r="B308" s="258" t="s">
        <v>69</v>
      </c>
      <c r="C308" s="223">
        <v>1495999</v>
      </c>
      <c r="D308" s="194">
        <v>925</v>
      </c>
      <c r="E308" s="223">
        <v>1495074</v>
      </c>
      <c r="F308" s="273">
        <v>0.13500000000000001</v>
      </c>
      <c r="G308" s="274">
        <v>0.623</v>
      </c>
      <c r="H308" s="274">
        <v>0.23300000000000001</v>
      </c>
      <c r="I308" s="275">
        <v>8.9999999999999993E-3</v>
      </c>
      <c r="J308" s="263">
        <v>0.24199999999999999</v>
      </c>
      <c r="K308" s="312">
        <v>348352.24</v>
      </c>
      <c r="L308" s="313">
        <v>13455.67</v>
      </c>
      <c r="M308" s="264">
        <v>361808</v>
      </c>
      <c r="N308" s="254">
        <f t="shared" si="4"/>
        <v>362733</v>
      </c>
      <c r="O308" t="e">
        <f>INDEX('[1]Cluster Inputs- PiN &amp; trageted'!$J:$J, MATCH(B308, '[1]Cluster Inputs- PiN &amp; trageted'!$D:$D, 0))</f>
        <v>#N/A</v>
      </c>
      <c r="P308" t="e">
        <f>INDEX('[1]Cluster Inputs- PiN &amp; trageted'!$T:$T, MATCH(B308, '[1]Cluster Inputs- PiN &amp; trageted'!$D:$D, 0))</f>
        <v>#N/A</v>
      </c>
    </row>
    <row r="309" spans="1:16" x14ac:dyDescent="0.45">
      <c r="A309" s="265"/>
      <c r="B309" s="196" t="s">
        <v>360</v>
      </c>
      <c r="C309" s="177">
        <v>86800.595316949548</v>
      </c>
      <c r="D309" s="178">
        <v>0</v>
      </c>
      <c r="E309" s="179">
        <f t="shared" ref="E309:E318" si="30">C309-D309</f>
        <v>86800.595316949548</v>
      </c>
      <c r="F309" s="230">
        <v>0.13500000000000001</v>
      </c>
      <c r="G309" s="216">
        <v>0.623</v>
      </c>
      <c r="H309" s="216">
        <v>0.23300000000000001</v>
      </c>
      <c r="I309" s="164">
        <v>8.9999999999999993E-3</v>
      </c>
      <c r="J309" s="188">
        <v>0.24199999999999999</v>
      </c>
      <c r="K309" s="308">
        <f t="shared" si="26"/>
        <v>20224.538708849246</v>
      </c>
      <c r="L309" s="309">
        <f t="shared" si="28"/>
        <v>781.20535785254583</v>
      </c>
      <c r="M309" s="241">
        <f t="shared" si="29"/>
        <v>21005.744066701791</v>
      </c>
      <c r="N309" s="251">
        <f t="shared" si="4"/>
        <v>21005.744066701791</v>
      </c>
      <c r="O309">
        <f>INDEX('[1]Cluster Inputs- PiN &amp; trageted'!$J:$J, MATCH(B309, '[1]Cluster Inputs- PiN &amp; trageted'!$D:$D, 0))</f>
        <v>21005.744066701791</v>
      </c>
      <c r="P309">
        <f>INDEX('[1]Cluster Inputs- PiN &amp; trageted'!$T:$T, MATCH(B309, '[1]Cluster Inputs- PiN &amp; trageted'!$D:$D, 0))</f>
        <v>3151</v>
      </c>
    </row>
    <row r="310" spans="1:16" x14ac:dyDescent="0.45">
      <c r="A310" s="265"/>
      <c r="B310" s="196" t="s">
        <v>361</v>
      </c>
      <c r="C310" s="177">
        <v>156104.68550576581</v>
      </c>
      <c r="D310" s="178">
        <v>0</v>
      </c>
      <c r="E310" s="179">
        <f t="shared" si="30"/>
        <v>156104.68550576581</v>
      </c>
      <c r="F310" s="230">
        <v>0.13500000000000001</v>
      </c>
      <c r="G310" s="216">
        <v>0.623</v>
      </c>
      <c r="H310" s="216">
        <v>0.23300000000000001</v>
      </c>
      <c r="I310" s="164">
        <v>8.9999999999999993E-3</v>
      </c>
      <c r="J310" s="188">
        <v>0.24199999999999999</v>
      </c>
      <c r="K310" s="308">
        <f t="shared" si="26"/>
        <v>36372.391722843437</v>
      </c>
      <c r="L310" s="309">
        <f t="shared" si="28"/>
        <v>1404.9421695518922</v>
      </c>
      <c r="M310" s="241">
        <f t="shared" si="29"/>
        <v>37777.333892395327</v>
      </c>
      <c r="N310" s="251">
        <f t="shared" si="4"/>
        <v>37777.333892395327</v>
      </c>
      <c r="O310">
        <f>INDEX('[1]Cluster Inputs- PiN &amp; trageted'!$J:$J, MATCH(B310, '[1]Cluster Inputs- PiN &amp; trageted'!$D:$D, 0))</f>
        <v>37777.333892395327</v>
      </c>
      <c r="P310">
        <f>INDEX('[1]Cluster Inputs- PiN &amp; trageted'!$T:$T, MATCH(B310, '[1]Cluster Inputs- PiN &amp; trageted'!$D:$D, 0))</f>
        <v>5667</v>
      </c>
    </row>
    <row r="311" spans="1:16" x14ac:dyDescent="0.45">
      <c r="A311" s="265"/>
      <c r="B311" s="196" t="s">
        <v>362</v>
      </c>
      <c r="C311" s="177">
        <v>148728.79116325991</v>
      </c>
      <c r="D311" s="178">
        <v>0</v>
      </c>
      <c r="E311" s="179">
        <f t="shared" si="30"/>
        <v>148728.79116325991</v>
      </c>
      <c r="F311" s="230">
        <v>0.13500000000000001</v>
      </c>
      <c r="G311" s="216">
        <v>0.623</v>
      </c>
      <c r="H311" s="216">
        <v>0.23300000000000001</v>
      </c>
      <c r="I311" s="164">
        <v>8.9999999999999993E-3</v>
      </c>
      <c r="J311" s="188">
        <v>0.24199999999999999</v>
      </c>
      <c r="K311" s="308">
        <f t="shared" si="26"/>
        <v>34653.808341039563</v>
      </c>
      <c r="L311" s="309">
        <f t="shared" si="28"/>
        <v>1338.5591204693392</v>
      </c>
      <c r="M311" s="241">
        <f t="shared" si="29"/>
        <v>35992.367461508904</v>
      </c>
      <c r="N311" s="251">
        <f t="shared" si="4"/>
        <v>35992.367461508904</v>
      </c>
      <c r="O311">
        <f>INDEX('[1]Cluster Inputs- PiN &amp; trageted'!$J:$J, MATCH(B311, '[1]Cluster Inputs- PiN &amp; trageted'!$D:$D, 0))</f>
        <v>35992.367461508904</v>
      </c>
      <c r="P311">
        <f>INDEX('[1]Cluster Inputs- PiN &amp; trageted'!$T:$T, MATCH(B311, '[1]Cluster Inputs- PiN &amp; trageted'!$D:$D, 0))</f>
        <v>5399</v>
      </c>
    </row>
    <row r="312" spans="1:16" x14ac:dyDescent="0.45">
      <c r="A312" s="265"/>
      <c r="B312" s="196" t="s">
        <v>363</v>
      </c>
      <c r="C312" s="177">
        <v>182435.48113600473</v>
      </c>
      <c r="D312" s="178">
        <v>0</v>
      </c>
      <c r="E312" s="179">
        <f t="shared" si="30"/>
        <v>182435.48113600473</v>
      </c>
      <c r="F312" s="230">
        <v>0.13500000000000001</v>
      </c>
      <c r="G312" s="216">
        <v>0.623</v>
      </c>
      <c r="H312" s="216">
        <v>0.23300000000000001</v>
      </c>
      <c r="I312" s="164">
        <v>8.9999999999999993E-3</v>
      </c>
      <c r="J312" s="188">
        <v>0.24199999999999999</v>
      </c>
      <c r="K312" s="308">
        <f t="shared" si="26"/>
        <v>42507.467104689102</v>
      </c>
      <c r="L312" s="309">
        <f t="shared" si="28"/>
        <v>1641.9193302240424</v>
      </c>
      <c r="M312" s="241">
        <f t="shared" si="29"/>
        <v>44149.386434913147</v>
      </c>
      <c r="N312" s="251">
        <f t="shared" si="4"/>
        <v>44149.386434913147</v>
      </c>
      <c r="O312">
        <f>INDEX('[1]Cluster Inputs- PiN &amp; trageted'!$J:$J, MATCH(B312, '[1]Cluster Inputs- PiN &amp; trageted'!$D:$D, 0))</f>
        <v>44149.386434913147</v>
      </c>
      <c r="P312">
        <f>INDEX('[1]Cluster Inputs- PiN &amp; trageted'!$T:$T, MATCH(B312, '[1]Cluster Inputs- PiN &amp; trageted'!$D:$D, 0))</f>
        <v>6622</v>
      </c>
    </row>
    <row r="313" spans="1:16" x14ac:dyDescent="0.45">
      <c r="A313" s="265"/>
      <c r="B313" s="196" t="s">
        <v>364</v>
      </c>
      <c r="C313" s="177">
        <v>125675.93475263125</v>
      </c>
      <c r="D313" s="178">
        <v>0</v>
      </c>
      <c r="E313" s="179">
        <f t="shared" si="30"/>
        <v>125675.93475263125</v>
      </c>
      <c r="F313" s="230">
        <v>0.13500000000000001</v>
      </c>
      <c r="G313" s="216">
        <v>0.623</v>
      </c>
      <c r="H313" s="216">
        <v>0.23300000000000001</v>
      </c>
      <c r="I313" s="164">
        <v>8.9999999999999993E-3</v>
      </c>
      <c r="J313" s="188">
        <v>0.24199999999999999</v>
      </c>
      <c r="K313" s="308">
        <f t="shared" si="26"/>
        <v>29282.492797363084</v>
      </c>
      <c r="L313" s="309">
        <f t="shared" si="28"/>
        <v>1131.0834127736812</v>
      </c>
      <c r="M313" s="241">
        <f t="shared" si="29"/>
        <v>30413.576210136765</v>
      </c>
      <c r="N313" s="251">
        <f t="shared" si="4"/>
        <v>30413.576210136765</v>
      </c>
      <c r="O313">
        <f>INDEX('[1]Cluster Inputs- PiN &amp; trageted'!$J:$J, MATCH(B313, '[1]Cluster Inputs- PiN &amp; trageted'!$D:$D, 0))</f>
        <v>30413.576210136765</v>
      </c>
      <c r="P313">
        <f>INDEX('[1]Cluster Inputs- PiN &amp; trageted'!$T:$T, MATCH(B313, '[1]Cluster Inputs- PiN &amp; trageted'!$D:$D, 0))</f>
        <v>4562</v>
      </c>
    </row>
    <row r="314" spans="1:16" x14ac:dyDescent="0.45">
      <c r="A314" s="265"/>
      <c r="B314" s="196" t="s">
        <v>365</v>
      </c>
      <c r="C314" s="177">
        <v>302183.29573807068</v>
      </c>
      <c r="D314" s="178">
        <v>0</v>
      </c>
      <c r="E314" s="179">
        <f t="shared" si="30"/>
        <v>302183.29573807068</v>
      </c>
      <c r="F314" s="230">
        <v>0.13500000000000001</v>
      </c>
      <c r="G314" s="216">
        <v>0.623</v>
      </c>
      <c r="H314" s="216">
        <v>0.23300000000000001</v>
      </c>
      <c r="I314" s="164">
        <v>8.9999999999999993E-3</v>
      </c>
      <c r="J314" s="188">
        <v>0.24199999999999999</v>
      </c>
      <c r="K314" s="308">
        <f t="shared" si="26"/>
        <v>70408.707906970478</v>
      </c>
      <c r="L314" s="309">
        <f t="shared" si="28"/>
        <v>2719.6496616426357</v>
      </c>
      <c r="M314" s="241">
        <f t="shared" si="29"/>
        <v>73128.357568613108</v>
      </c>
      <c r="N314" s="251">
        <f t="shared" si="4"/>
        <v>73128.357568613108</v>
      </c>
      <c r="O314">
        <f>INDEX('[1]Cluster Inputs- PiN &amp; trageted'!$J:$J, MATCH(B314, '[1]Cluster Inputs- PiN &amp; trageted'!$D:$D, 0))</f>
        <v>73128.357568613108</v>
      </c>
      <c r="P314">
        <f>INDEX('[1]Cluster Inputs- PiN &amp; trageted'!$T:$T, MATCH(B314, '[1]Cluster Inputs- PiN &amp; trageted'!$D:$D, 0))</f>
        <v>10969</v>
      </c>
    </row>
    <row r="315" spans="1:16" x14ac:dyDescent="0.45">
      <c r="A315" s="265"/>
      <c r="B315" s="196" t="s">
        <v>366</v>
      </c>
      <c r="C315" s="177">
        <v>138077.08199467565</v>
      </c>
      <c r="D315" s="178">
        <v>725</v>
      </c>
      <c r="E315" s="179">
        <f t="shared" si="30"/>
        <v>137352.08199467565</v>
      </c>
      <c r="F315" s="230">
        <v>0.13500000000000001</v>
      </c>
      <c r="G315" s="216">
        <v>0.623</v>
      </c>
      <c r="H315" s="216">
        <v>0.23300000000000001</v>
      </c>
      <c r="I315" s="164">
        <v>8.9999999999999993E-3</v>
      </c>
      <c r="J315" s="188">
        <v>0.24199999999999999</v>
      </c>
      <c r="K315" s="308">
        <f t="shared" si="26"/>
        <v>32003.03510475943</v>
      </c>
      <c r="L315" s="309">
        <f t="shared" si="28"/>
        <v>1236.1687379520808</v>
      </c>
      <c r="M315" s="241">
        <f t="shared" si="29"/>
        <v>33239.203842711511</v>
      </c>
      <c r="N315" s="251">
        <f t="shared" si="4"/>
        <v>33964.203842711511</v>
      </c>
      <c r="O315">
        <f>INDEX('[1]Cluster Inputs- PiN &amp; trageted'!$J:$J, MATCH(B315, '[1]Cluster Inputs- PiN &amp; trageted'!$D:$D, 0))</f>
        <v>33964.203842711511</v>
      </c>
      <c r="P315">
        <f>INDEX('[1]Cluster Inputs- PiN &amp; trageted'!$T:$T, MATCH(B315, '[1]Cluster Inputs- PiN &amp; trageted'!$D:$D, 0))</f>
        <v>5095</v>
      </c>
    </row>
    <row r="316" spans="1:16" x14ac:dyDescent="0.45">
      <c r="A316" s="265"/>
      <c r="B316" s="196" t="s">
        <v>11</v>
      </c>
      <c r="C316" s="177">
        <v>113498.91102819465</v>
      </c>
      <c r="D316" s="178">
        <v>0</v>
      </c>
      <c r="E316" s="179">
        <f t="shared" si="30"/>
        <v>113498.91102819465</v>
      </c>
      <c r="F316" s="230">
        <v>0.13500000000000001</v>
      </c>
      <c r="G316" s="216">
        <v>0.623</v>
      </c>
      <c r="H316" s="216">
        <v>0.23300000000000001</v>
      </c>
      <c r="I316" s="164">
        <v>8.9999999999999993E-3</v>
      </c>
      <c r="J316" s="188">
        <v>0.24199999999999999</v>
      </c>
      <c r="K316" s="308">
        <f t="shared" si="26"/>
        <v>26445.246269569354</v>
      </c>
      <c r="L316" s="309">
        <f t="shared" si="28"/>
        <v>1021.4901992537517</v>
      </c>
      <c r="M316" s="241">
        <f t="shared" si="29"/>
        <v>27466.736468823106</v>
      </c>
      <c r="N316" s="251">
        <f t="shared" si="4"/>
        <v>27466.736468823106</v>
      </c>
      <c r="O316">
        <f>INDEX('[1]Cluster Inputs- PiN &amp; trageted'!$J:$J, MATCH(B316, '[1]Cluster Inputs- PiN &amp; trageted'!$D:$D, 0))</f>
        <v>27466.736468823106</v>
      </c>
      <c r="P316">
        <f>INDEX('[1]Cluster Inputs- PiN &amp; trageted'!$T:$T, MATCH(B316, '[1]Cluster Inputs- PiN &amp; trageted'!$D:$D, 0))</f>
        <v>4120</v>
      </c>
    </row>
    <row r="317" spans="1:16" x14ac:dyDescent="0.45">
      <c r="A317" s="265"/>
      <c r="B317" s="196" t="s">
        <v>367</v>
      </c>
      <c r="C317" s="177">
        <v>112233.83467999121</v>
      </c>
      <c r="D317" s="178">
        <v>0</v>
      </c>
      <c r="E317" s="179">
        <f t="shared" si="30"/>
        <v>112233.83467999121</v>
      </c>
      <c r="F317" s="230">
        <v>0.13500000000000001</v>
      </c>
      <c r="G317" s="216">
        <v>0.623</v>
      </c>
      <c r="H317" s="216">
        <v>0.23300000000000001</v>
      </c>
      <c r="I317" s="164">
        <v>8.9999999999999993E-3</v>
      </c>
      <c r="J317" s="188">
        <v>0.24199999999999999</v>
      </c>
      <c r="K317" s="308">
        <f>E317*H317</f>
        <v>26150.483480437953</v>
      </c>
      <c r="L317" s="309">
        <f t="shared" si="28"/>
        <v>1010.1045121199209</v>
      </c>
      <c r="M317" s="241">
        <f t="shared" si="29"/>
        <v>27160.587992557874</v>
      </c>
      <c r="N317" s="251">
        <f t="shared" si="4"/>
        <v>27160.587992557874</v>
      </c>
      <c r="O317">
        <f>INDEX('[1]Cluster Inputs- PiN &amp; trageted'!$J:$J, MATCH(B317, '[1]Cluster Inputs- PiN &amp; trageted'!$D:$D, 0))</f>
        <v>27160.587992557874</v>
      </c>
      <c r="P317">
        <f>INDEX('[1]Cluster Inputs- PiN &amp; trageted'!$T:$T, MATCH(B317, '[1]Cluster Inputs- PiN &amp; trageted'!$D:$D, 0))</f>
        <v>4074</v>
      </c>
    </row>
    <row r="318" spans="1:16" x14ac:dyDescent="0.45">
      <c r="A318" s="266"/>
      <c r="B318" s="196" t="s">
        <v>368</v>
      </c>
      <c r="C318" s="166">
        <v>130260.37599431549</v>
      </c>
      <c r="D318" s="180">
        <v>200</v>
      </c>
      <c r="E318" s="167">
        <f t="shared" si="30"/>
        <v>130060.37599431549</v>
      </c>
      <c r="F318" s="231">
        <v>0.13500000000000001</v>
      </c>
      <c r="G318" s="217">
        <v>0.623</v>
      </c>
      <c r="H318" s="217">
        <v>0.23300000000000001</v>
      </c>
      <c r="I318" s="168">
        <v>8.9999999999999993E-3</v>
      </c>
      <c r="J318" s="271">
        <v>0.24199999999999999</v>
      </c>
      <c r="K318" s="310">
        <f>E318*H318</f>
        <v>30304.067606675511</v>
      </c>
      <c r="L318" s="311">
        <f t="shared" si="28"/>
        <v>1170.5433839488394</v>
      </c>
      <c r="M318" s="272">
        <f t="shared" si="29"/>
        <v>31474.610990624351</v>
      </c>
      <c r="N318" s="253">
        <f t="shared" si="4"/>
        <v>31674.610990624351</v>
      </c>
      <c r="O318">
        <f>INDEX('[1]Cluster Inputs- PiN &amp; trageted'!$J:$J, MATCH(B318, '[1]Cluster Inputs- PiN &amp; trageted'!$D:$D, 0))</f>
        <v>31674.610990624351</v>
      </c>
      <c r="P318">
        <f>INDEX('[1]Cluster Inputs- PiN &amp; trageted'!$T:$T, MATCH(B318, '[1]Cluster Inputs- PiN &amp; trageted'!$D:$D, 0))</f>
        <v>4751</v>
      </c>
    </row>
    <row r="319" spans="1:16" x14ac:dyDescent="0.45">
      <c r="A319" s="300" t="s">
        <v>10</v>
      </c>
      <c r="B319" s="301" t="s">
        <v>69</v>
      </c>
      <c r="C319" s="223">
        <v>2673163</v>
      </c>
      <c r="D319" s="223">
        <v>15182</v>
      </c>
      <c r="E319" s="223">
        <v>2657981</v>
      </c>
      <c r="F319" s="273">
        <v>0.158</v>
      </c>
      <c r="G319" s="274">
        <v>0.47499999999999998</v>
      </c>
      <c r="H319" s="274">
        <v>0.35199999999999998</v>
      </c>
      <c r="I319" s="275">
        <v>1.6E-2</v>
      </c>
      <c r="J319" s="263">
        <v>0.36799999999999999</v>
      </c>
      <c r="K319" s="312">
        <v>935609.31</v>
      </c>
      <c r="L319" s="313">
        <v>42527.7</v>
      </c>
      <c r="M319" s="264">
        <v>978137</v>
      </c>
      <c r="N319" s="246">
        <f t="shared" si="4"/>
        <v>993319</v>
      </c>
      <c r="O319" t="e">
        <f>INDEX('[1]Cluster Inputs- PiN &amp; trageted'!$J:$J, MATCH(B319, '[1]Cluster Inputs- PiN &amp; trageted'!$D:$D, 0))</f>
        <v>#N/A</v>
      </c>
      <c r="P319" t="e">
        <f>INDEX('[1]Cluster Inputs- PiN &amp; trageted'!$T:$T, MATCH(B319, '[1]Cluster Inputs- PiN &amp; trageted'!$D:$D, 0))</f>
        <v>#N/A</v>
      </c>
    </row>
    <row r="320" spans="1:16" x14ac:dyDescent="0.45">
      <c r="A320" s="276"/>
      <c r="B320" s="196" t="s">
        <v>369</v>
      </c>
      <c r="C320" s="177">
        <v>124824.02941479757</v>
      </c>
      <c r="D320" s="177">
        <v>0</v>
      </c>
      <c r="E320" s="179">
        <f t="shared" ref="E320:E340" si="31">C320-D320</f>
        <v>124824.02941479757</v>
      </c>
      <c r="F320" s="230">
        <v>0.158</v>
      </c>
      <c r="G320" s="216">
        <v>0.47499999999999998</v>
      </c>
      <c r="H320" s="216">
        <v>0.35199999999999998</v>
      </c>
      <c r="I320" s="164">
        <v>1.6E-2</v>
      </c>
      <c r="J320" s="188">
        <v>0.36799999999999999</v>
      </c>
      <c r="K320" s="308">
        <f t="shared" ref="K320:K340" si="32">E320*H320</f>
        <v>43938.058354008739</v>
      </c>
      <c r="L320" s="309">
        <f t="shared" si="28"/>
        <v>1997.184470636761</v>
      </c>
      <c r="M320" s="241">
        <f t="shared" si="29"/>
        <v>45935.242824645502</v>
      </c>
      <c r="N320" s="208">
        <f t="shared" si="4"/>
        <v>45935.242824645502</v>
      </c>
      <c r="O320">
        <f>INDEX('[1]Cluster Inputs- PiN &amp; trageted'!$J:$J, MATCH(B320, '[1]Cluster Inputs- PiN &amp; trageted'!$D:$D, 0))</f>
        <v>45935.242824645502</v>
      </c>
      <c r="P320">
        <f>INDEX('[1]Cluster Inputs- PiN &amp; trageted'!$T:$T, MATCH(B320, '[1]Cluster Inputs- PiN &amp; trageted'!$D:$D, 0))</f>
        <v>50</v>
      </c>
    </row>
    <row r="321" spans="1:16" x14ac:dyDescent="0.45">
      <c r="A321" s="276"/>
      <c r="B321" s="196" t="s">
        <v>370</v>
      </c>
      <c r="C321" s="177">
        <v>170025.90940119364</v>
      </c>
      <c r="D321" s="177">
        <v>800</v>
      </c>
      <c r="E321" s="179">
        <f t="shared" si="31"/>
        <v>169225.90940119364</v>
      </c>
      <c r="F321" s="230">
        <v>0.158</v>
      </c>
      <c r="G321" s="216">
        <v>0.47499999999999998</v>
      </c>
      <c r="H321" s="216">
        <v>0.35199999999999998</v>
      </c>
      <c r="I321" s="164">
        <v>1.6E-2</v>
      </c>
      <c r="J321" s="188">
        <v>0.36799999999999999</v>
      </c>
      <c r="K321" s="308">
        <f t="shared" si="32"/>
        <v>59567.520109220161</v>
      </c>
      <c r="L321" s="309">
        <f t="shared" si="28"/>
        <v>2707.6145504190981</v>
      </c>
      <c r="M321" s="241">
        <f t="shared" si="29"/>
        <v>62275.134659639261</v>
      </c>
      <c r="N321" s="208">
        <f t="shared" si="4"/>
        <v>63075.134659639261</v>
      </c>
      <c r="O321">
        <f>INDEX('[1]Cluster Inputs- PiN &amp; trageted'!$J:$J, MATCH(B321, '[1]Cluster Inputs- PiN &amp; trageted'!$D:$D, 0))</f>
        <v>63075.134659639261</v>
      </c>
      <c r="P321">
        <f>INDEX('[1]Cluster Inputs- PiN &amp; trageted'!$T:$T, MATCH(B321, '[1]Cluster Inputs- PiN &amp; trageted'!$D:$D, 0))</f>
        <v>50</v>
      </c>
    </row>
    <row r="322" spans="1:16" x14ac:dyDescent="0.45">
      <c r="A322" s="276"/>
      <c r="B322" s="196" t="s">
        <v>371</v>
      </c>
      <c r="C322" s="177">
        <v>206747.15941177213</v>
      </c>
      <c r="D322" s="177">
        <v>0</v>
      </c>
      <c r="E322" s="179">
        <f t="shared" si="31"/>
        <v>206747.15941177213</v>
      </c>
      <c r="F322" s="230">
        <v>0.158</v>
      </c>
      <c r="G322" s="216">
        <v>0.47499999999999998</v>
      </c>
      <c r="H322" s="216">
        <v>0.35199999999999998</v>
      </c>
      <c r="I322" s="164">
        <v>1.6E-2</v>
      </c>
      <c r="J322" s="188">
        <v>0.36799999999999999</v>
      </c>
      <c r="K322" s="308">
        <f t="shared" si="32"/>
        <v>72775.000112943788</v>
      </c>
      <c r="L322" s="309">
        <f t="shared" si="28"/>
        <v>3307.9545505883539</v>
      </c>
      <c r="M322" s="241">
        <f t="shared" si="29"/>
        <v>76082.954663532146</v>
      </c>
      <c r="N322" s="208">
        <f t="shared" si="4"/>
        <v>76082.954663532146</v>
      </c>
      <c r="O322">
        <f>INDEX('[1]Cluster Inputs- PiN &amp; trageted'!$J:$J, MATCH(B322, '[1]Cluster Inputs- PiN &amp; trageted'!$D:$D, 0))</f>
        <v>76082.954663532146</v>
      </c>
      <c r="P322">
        <f>INDEX('[1]Cluster Inputs- PiN &amp; trageted'!$T:$T, MATCH(B322, '[1]Cluster Inputs- PiN &amp; trageted'!$D:$D, 0))</f>
        <v>100</v>
      </c>
    </row>
    <row r="323" spans="1:16" x14ac:dyDescent="0.45">
      <c r="A323" s="276"/>
      <c r="B323" s="196" t="s">
        <v>372</v>
      </c>
      <c r="C323" s="177">
        <v>59333.300484551881</v>
      </c>
      <c r="D323" s="177">
        <v>0</v>
      </c>
      <c r="E323" s="179">
        <f t="shared" si="31"/>
        <v>59333.300484551881</v>
      </c>
      <c r="F323" s="230">
        <v>0.158</v>
      </c>
      <c r="G323" s="216">
        <v>0.47499999999999998</v>
      </c>
      <c r="H323" s="216">
        <v>0.35199999999999998</v>
      </c>
      <c r="I323" s="164">
        <v>1.6E-2</v>
      </c>
      <c r="J323" s="188">
        <v>0.36799999999999999</v>
      </c>
      <c r="K323" s="308">
        <f t="shared" si="32"/>
        <v>20885.321770562259</v>
      </c>
      <c r="L323" s="309">
        <f t="shared" si="28"/>
        <v>949.33280775283015</v>
      </c>
      <c r="M323" s="241">
        <f t="shared" si="29"/>
        <v>21834.65457831509</v>
      </c>
      <c r="N323" s="208">
        <f t="shared" si="4"/>
        <v>21834.65457831509</v>
      </c>
      <c r="O323">
        <f>INDEX('[1]Cluster Inputs- PiN &amp; trageted'!$J:$J, MATCH(B323, '[1]Cluster Inputs- PiN &amp; trageted'!$D:$D, 0))</f>
        <v>21834.65457831509</v>
      </c>
      <c r="P323">
        <f>INDEX('[1]Cluster Inputs- PiN &amp; trageted'!$T:$T, MATCH(B323, '[1]Cluster Inputs- PiN &amp; trageted'!$D:$D, 0))</f>
        <v>50</v>
      </c>
    </row>
    <row r="324" spans="1:16" x14ac:dyDescent="0.45">
      <c r="A324" s="276"/>
      <c r="B324" s="196" t="s">
        <v>373</v>
      </c>
      <c r="C324" s="177">
        <v>82621.979237743493</v>
      </c>
      <c r="D324" s="177">
        <v>1281</v>
      </c>
      <c r="E324" s="179">
        <f t="shared" si="31"/>
        <v>81340.979237743493</v>
      </c>
      <c r="F324" s="230">
        <v>0.158</v>
      </c>
      <c r="G324" s="216">
        <v>0.47499999999999998</v>
      </c>
      <c r="H324" s="216">
        <v>0.35199999999999998</v>
      </c>
      <c r="I324" s="164">
        <v>1.6E-2</v>
      </c>
      <c r="J324" s="188">
        <v>0.36799999999999999</v>
      </c>
      <c r="K324" s="308">
        <f t="shared" si="32"/>
        <v>28632.024691685707</v>
      </c>
      <c r="L324" s="309">
        <f t="shared" si="28"/>
        <v>1301.4556678038959</v>
      </c>
      <c r="M324" s="241">
        <f t="shared" si="29"/>
        <v>29933.480359489604</v>
      </c>
      <c r="N324" s="208">
        <f t="shared" si="4"/>
        <v>31214.480359489604</v>
      </c>
      <c r="O324">
        <f>INDEX('[1]Cluster Inputs- PiN &amp; trageted'!$J:$J, MATCH(B324, '[1]Cluster Inputs- PiN &amp; trageted'!$D:$D, 0))</f>
        <v>31214.480359489604</v>
      </c>
      <c r="P324">
        <f>INDEX('[1]Cluster Inputs- PiN &amp; trageted'!$T:$T, MATCH(B324, '[1]Cluster Inputs- PiN &amp; trageted'!$D:$D, 0))</f>
        <v>5000</v>
      </c>
    </row>
    <row r="325" spans="1:16" x14ac:dyDescent="0.45">
      <c r="A325" s="276"/>
      <c r="B325" s="196" t="s">
        <v>374</v>
      </c>
      <c r="C325" s="177">
        <v>54253.588674066115</v>
      </c>
      <c r="D325" s="177">
        <v>0</v>
      </c>
      <c r="E325" s="179">
        <f t="shared" si="31"/>
        <v>54253.588674066115</v>
      </c>
      <c r="F325" s="230">
        <v>0.158</v>
      </c>
      <c r="G325" s="216">
        <v>0.47499999999999998</v>
      </c>
      <c r="H325" s="216">
        <v>0.35199999999999998</v>
      </c>
      <c r="I325" s="164">
        <v>1.6E-2</v>
      </c>
      <c r="J325" s="188">
        <v>0.36799999999999999</v>
      </c>
      <c r="K325" s="308">
        <f t="shared" si="32"/>
        <v>19097.263213271272</v>
      </c>
      <c r="L325" s="309">
        <f t="shared" si="28"/>
        <v>868.05741878505785</v>
      </c>
      <c r="M325" s="241">
        <f t="shared" si="29"/>
        <v>19965.320632056329</v>
      </c>
      <c r="N325" s="208">
        <f t="shared" si="4"/>
        <v>19965.320632056329</v>
      </c>
      <c r="O325">
        <f>INDEX('[1]Cluster Inputs- PiN &amp; trageted'!$J:$J, MATCH(B325, '[1]Cluster Inputs- PiN &amp; trageted'!$D:$D, 0))</f>
        <v>19965.320632056329</v>
      </c>
      <c r="P325">
        <f>INDEX('[1]Cluster Inputs- PiN &amp; trageted'!$T:$T, MATCH(B325, '[1]Cluster Inputs- PiN &amp; trageted'!$D:$D, 0))</f>
        <v>50</v>
      </c>
    </row>
    <row r="326" spans="1:16" x14ac:dyDescent="0.45">
      <c r="A326" s="276"/>
      <c r="B326" s="196" t="s">
        <v>375</v>
      </c>
      <c r="C326" s="177">
        <v>44787.459053475839</v>
      </c>
      <c r="D326" s="177">
        <v>0</v>
      </c>
      <c r="E326" s="179">
        <f t="shared" si="31"/>
        <v>44787.459053475839</v>
      </c>
      <c r="F326" s="230">
        <v>0.158</v>
      </c>
      <c r="G326" s="216">
        <v>0.47499999999999998</v>
      </c>
      <c r="H326" s="216">
        <v>0.35199999999999998</v>
      </c>
      <c r="I326" s="164">
        <v>1.6E-2</v>
      </c>
      <c r="J326" s="188">
        <v>0.36799999999999999</v>
      </c>
      <c r="K326" s="308">
        <f t="shared" si="32"/>
        <v>15765.185586823494</v>
      </c>
      <c r="L326" s="309">
        <f t="shared" si="28"/>
        <v>716.59934485561348</v>
      </c>
      <c r="M326" s="241">
        <f t="shared" si="29"/>
        <v>16481.784931679107</v>
      </c>
      <c r="N326" s="208">
        <f t="shared" si="4"/>
        <v>16481.784931679107</v>
      </c>
      <c r="O326">
        <f>INDEX('[1]Cluster Inputs- PiN &amp; trageted'!$J:$J, MATCH(B326, '[1]Cluster Inputs- PiN &amp; trageted'!$D:$D, 0))</f>
        <v>12500</v>
      </c>
      <c r="P326">
        <f>INDEX('[1]Cluster Inputs- PiN &amp; trageted'!$T:$T, MATCH(B326, '[1]Cluster Inputs- PiN &amp; trageted'!$D:$D, 0))</f>
        <v>0</v>
      </c>
    </row>
    <row r="327" spans="1:16" x14ac:dyDescent="0.45">
      <c r="A327" s="276"/>
      <c r="B327" s="196" t="s">
        <v>376</v>
      </c>
      <c r="C327" s="177">
        <v>183022.9498121872</v>
      </c>
      <c r="D327" s="177">
        <v>0</v>
      </c>
      <c r="E327" s="179">
        <f t="shared" si="31"/>
        <v>183022.9498121872</v>
      </c>
      <c r="F327" s="230">
        <v>0.158</v>
      </c>
      <c r="G327" s="216">
        <v>0.47499999999999998</v>
      </c>
      <c r="H327" s="216">
        <v>0.35199999999999998</v>
      </c>
      <c r="I327" s="164">
        <v>1.6E-2</v>
      </c>
      <c r="J327" s="188">
        <v>0.36799999999999999</v>
      </c>
      <c r="K327" s="308">
        <f t="shared" si="32"/>
        <v>64424.078333889891</v>
      </c>
      <c r="L327" s="309">
        <f t="shared" si="28"/>
        <v>2928.3671969949951</v>
      </c>
      <c r="M327" s="241">
        <f t="shared" si="29"/>
        <v>67352.445530884885</v>
      </c>
      <c r="N327" s="208">
        <f t="shared" ref="N327:N340" si="33">SUM(M327,D327)</f>
        <v>67352.445530884885</v>
      </c>
      <c r="O327">
        <f>INDEX('[1]Cluster Inputs- PiN &amp; trageted'!$J:$J, MATCH(B327, '[1]Cluster Inputs- PiN &amp; trageted'!$D:$D, 0))</f>
        <v>67352.445530884885</v>
      </c>
      <c r="P327">
        <f>INDEX('[1]Cluster Inputs- PiN &amp; trageted'!$T:$T, MATCH(B327, '[1]Cluster Inputs- PiN &amp; trageted'!$D:$D, 0))</f>
        <v>20</v>
      </c>
    </row>
    <row r="328" spans="1:16" x14ac:dyDescent="0.45">
      <c r="A328" s="276"/>
      <c r="B328" s="196" t="s">
        <v>377</v>
      </c>
      <c r="C328" s="177">
        <v>138388.81539341103</v>
      </c>
      <c r="D328" s="177">
        <v>0</v>
      </c>
      <c r="E328" s="179">
        <f t="shared" si="31"/>
        <v>138388.81539341103</v>
      </c>
      <c r="F328" s="230">
        <v>0.158</v>
      </c>
      <c r="G328" s="216">
        <v>0.47499999999999998</v>
      </c>
      <c r="H328" s="216">
        <v>0.35199999999999998</v>
      </c>
      <c r="I328" s="164">
        <v>1.6E-2</v>
      </c>
      <c r="J328" s="188">
        <v>0.36799999999999999</v>
      </c>
      <c r="K328" s="308">
        <f t="shared" si="32"/>
        <v>48712.863018480683</v>
      </c>
      <c r="L328" s="309">
        <f t="shared" si="28"/>
        <v>2214.2210462945764</v>
      </c>
      <c r="M328" s="241">
        <f t="shared" si="29"/>
        <v>50927.084064775256</v>
      </c>
      <c r="N328" s="208">
        <f t="shared" si="33"/>
        <v>50927.084064775256</v>
      </c>
      <c r="O328">
        <f>INDEX('[1]Cluster Inputs- PiN &amp; trageted'!$J:$J, MATCH(B328, '[1]Cluster Inputs- PiN &amp; trageted'!$D:$D, 0))</f>
        <v>50927.084064775256</v>
      </c>
      <c r="P328">
        <f>INDEX('[1]Cluster Inputs- PiN &amp; trageted'!$T:$T, MATCH(B328, '[1]Cluster Inputs- PiN &amp; trageted'!$D:$D, 0))</f>
        <v>50</v>
      </c>
    </row>
    <row r="329" spans="1:16" x14ac:dyDescent="0.45">
      <c r="A329" s="276"/>
      <c r="B329" s="196" t="s">
        <v>378</v>
      </c>
      <c r="C329" s="177">
        <v>37564.535501426872</v>
      </c>
      <c r="D329" s="177">
        <v>0</v>
      </c>
      <c r="E329" s="179">
        <f t="shared" si="31"/>
        <v>37564.535501426872</v>
      </c>
      <c r="F329" s="230">
        <v>0.158</v>
      </c>
      <c r="G329" s="216">
        <v>0.47499999999999998</v>
      </c>
      <c r="H329" s="216">
        <v>0.35199999999999998</v>
      </c>
      <c r="I329" s="164">
        <v>1.6E-2</v>
      </c>
      <c r="J329" s="188">
        <v>0.36799999999999999</v>
      </c>
      <c r="K329" s="308">
        <f t="shared" si="32"/>
        <v>13222.716496502258</v>
      </c>
      <c r="L329" s="309">
        <f t="shared" si="28"/>
        <v>601.03256802282999</v>
      </c>
      <c r="M329" s="241">
        <f t="shared" si="29"/>
        <v>13823.749064525089</v>
      </c>
      <c r="N329" s="208">
        <f t="shared" si="33"/>
        <v>13823.749064525089</v>
      </c>
      <c r="O329">
        <f>INDEX('[1]Cluster Inputs- PiN &amp; trageted'!$J:$J, MATCH(B329, '[1]Cluster Inputs- PiN &amp; trageted'!$D:$D, 0))</f>
        <v>6000</v>
      </c>
      <c r="P329">
        <f>INDEX('[1]Cluster Inputs- PiN &amp; trageted'!$T:$T, MATCH(B329, '[1]Cluster Inputs- PiN &amp; trageted'!$D:$D, 0))</f>
        <v>0</v>
      </c>
    </row>
    <row r="330" spans="1:16" x14ac:dyDescent="0.45">
      <c r="A330" s="276"/>
      <c r="B330" s="196" t="s">
        <v>379</v>
      </c>
      <c r="C330" s="177">
        <v>80830.969736758576</v>
      </c>
      <c r="D330" s="177">
        <v>0</v>
      </c>
      <c r="E330" s="179">
        <f t="shared" si="31"/>
        <v>80830.969736758576</v>
      </c>
      <c r="F330" s="230">
        <v>0.158</v>
      </c>
      <c r="G330" s="216">
        <v>0.47499999999999998</v>
      </c>
      <c r="H330" s="216">
        <v>0.35199999999999998</v>
      </c>
      <c r="I330" s="164">
        <v>1.6E-2</v>
      </c>
      <c r="J330" s="188">
        <v>0.36799999999999999</v>
      </c>
      <c r="K330" s="308">
        <f t="shared" si="32"/>
        <v>28452.501347339017</v>
      </c>
      <c r="L330" s="309">
        <f t="shared" si="28"/>
        <v>1293.2955157881372</v>
      </c>
      <c r="M330" s="241">
        <f t="shared" si="29"/>
        <v>29745.796863127154</v>
      </c>
      <c r="N330" s="208">
        <f t="shared" si="33"/>
        <v>29745.796863127154</v>
      </c>
      <c r="O330">
        <f>INDEX('[1]Cluster Inputs- PiN &amp; trageted'!$J:$J, MATCH(B330, '[1]Cluster Inputs- PiN &amp; trageted'!$D:$D, 0))</f>
        <v>29745.796863127154</v>
      </c>
      <c r="P330">
        <f>INDEX('[1]Cluster Inputs- PiN &amp; trageted'!$T:$T, MATCH(B330, '[1]Cluster Inputs- PiN &amp; trageted'!$D:$D, 0))</f>
        <v>50</v>
      </c>
    </row>
    <row r="331" spans="1:16" x14ac:dyDescent="0.45">
      <c r="A331" s="276"/>
      <c r="B331" s="196" t="s">
        <v>380</v>
      </c>
      <c r="C331" s="177">
        <v>82544.205872316117</v>
      </c>
      <c r="D331" s="177">
        <v>3035</v>
      </c>
      <c r="E331" s="179">
        <f t="shared" si="31"/>
        <v>79509.205872316117</v>
      </c>
      <c r="F331" s="230">
        <v>0.158</v>
      </c>
      <c r="G331" s="216">
        <v>0.47499999999999998</v>
      </c>
      <c r="H331" s="216">
        <v>0.35199999999999998</v>
      </c>
      <c r="I331" s="164">
        <v>1.6E-2</v>
      </c>
      <c r="J331" s="188">
        <v>0.36799999999999999</v>
      </c>
      <c r="K331" s="308">
        <f t="shared" si="32"/>
        <v>27987.240467055271</v>
      </c>
      <c r="L331" s="309">
        <f t="shared" si="28"/>
        <v>1272.1472939570579</v>
      </c>
      <c r="M331" s="241">
        <f t="shared" si="29"/>
        <v>29259.387761012331</v>
      </c>
      <c r="N331" s="208">
        <f t="shared" si="33"/>
        <v>32294.387761012331</v>
      </c>
      <c r="O331">
        <f>INDEX('[1]Cluster Inputs- PiN &amp; trageted'!$J:$J, MATCH(B331, '[1]Cluster Inputs- PiN &amp; trageted'!$D:$D, 0))</f>
        <v>32294.387761012331</v>
      </c>
      <c r="P331">
        <f>INDEX('[1]Cluster Inputs- PiN &amp; trageted'!$T:$T, MATCH(B331, '[1]Cluster Inputs- PiN &amp; trageted'!$D:$D, 0))</f>
        <v>50</v>
      </c>
    </row>
    <row r="332" spans="1:16" x14ac:dyDescent="0.45">
      <c r="A332" s="276"/>
      <c r="B332" s="196" t="s">
        <v>381</v>
      </c>
      <c r="C332" s="177">
        <v>43815.291985633543</v>
      </c>
      <c r="D332" s="177">
        <v>0</v>
      </c>
      <c r="E332" s="179">
        <f t="shared" si="31"/>
        <v>43815.291985633543</v>
      </c>
      <c r="F332" s="230">
        <v>0.158</v>
      </c>
      <c r="G332" s="216">
        <v>0.47499999999999998</v>
      </c>
      <c r="H332" s="216">
        <v>0.35199999999999998</v>
      </c>
      <c r="I332" s="164">
        <v>1.6E-2</v>
      </c>
      <c r="J332" s="188">
        <v>0.36799999999999999</v>
      </c>
      <c r="K332" s="308">
        <f t="shared" si="32"/>
        <v>15422.982778943006</v>
      </c>
      <c r="L332" s="309">
        <f t="shared" si="28"/>
        <v>701.04467177013669</v>
      </c>
      <c r="M332" s="241">
        <f t="shared" si="29"/>
        <v>16124.027450713142</v>
      </c>
      <c r="N332" s="208">
        <f t="shared" si="33"/>
        <v>16124.027450713142</v>
      </c>
      <c r="O332">
        <f>INDEX('[1]Cluster Inputs- PiN &amp; trageted'!$J:$J, MATCH(B332, '[1]Cluster Inputs- PiN &amp; trageted'!$D:$D, 0))</f>
        <v>16124.027450713142</v>
      </c>
      <c r="P332">
        <f>INDEX('[1]Cluster Inputs- PiN &amp; trageted'!$T:$T, MATCH(B332, '[1]Cluster Inputs- PiN &amp; trageted'!$D:$D, 0))</f>
        <v>50</v>
      </c>
    </row>
    <row r="333" spans="1:16" x14ac:dyDescent="0.45">
      <c r="A333" s="276"/>
      <c r="B333" s="196" t="s">
        <v>382</v>
      </c>
      <c r="C333" s="177">
        <v>28805.032458148271</v>
      </c>
      <c r="D333" s="177">
        <v>0</v>
      </c>
      <c r="E333" s="179">
        <f t="shared" si="31"/>
        <v>28805.032458148271</v>
      </c>
      <c r="F333" s="230">
        <v>0.158</v>
      </c>
      <c r="G333" s="216">
        <v>0.47499999999999998</v>
      </c>
      <c r="H333" s="216">
        <v>0.35199999999999998</v>
      </c>
      <c r="I333" s="164">
        <v>1.6E-2</v>
      </c>
      <c r="J333" s="188">
        <v>0.36799999999999999</v>
      </c>
      <c r="K333" s="308">
        <f t="shared" si="32"/>
        <v>10139.371425268191</v>
      </c>
      <c r="L333" s="309">
        <f t="shared" si="28"/>
        <v>460.88051933037235</v>
      </c>
      <c r="M333" s="241">
        <f t="shared" si="29"/>
        <v>10600.251944598564</v>
      </c>
      <c r="N333" s="208">
        <f t="shared" si="33"/>
        <v>10600.251944598564</v>
      </c>
      <c r="O333">
        <f>INDEX('[1]Cluster Inputs- PiN &amp; trageted'!$J:$J, MATCH(B333, '[1]Cluster Inputs- PiN &amp; trageted'!$D:$D, 0))</f>
        <v>10600.251944598564</v>
      </c>
      <c r="P333">
        <f>INDEX('[1]Cluster Inputs- PiN &amp; trageted'!$T:$T, MATCH(B333, '[1]Cluster Inputs- PiN &amp; trageted'!$D:$D, 0))</f>
        <v>50</v>
      </c>
    </row>
    <row r="334" spans="1:16" x14ac:dyDescent="0.45">
      <c r="A334" s="276"/>
      <c r="B334" s="196" t="s">
        <v>383</v>
      </c>
      <c r="C334" s="177">
        <v>129949.29419646223</v>
      </c>
      <c r="D334" s="177">
        <v>0</v>
      </c>
      <c r="E334" s="179">
        <f t="shared" si="31"/>
        <v>129949.29419646223</v>
      </c>
      <c r="F334" s="230">
        <v>0.158</v>
      </c>
      <c r="G334" s="216">
        <v>0.47499999999999998</v>
      </c>
      <c r="H334" s="216">
        <v>0.35199999999999998</v>
      </c>
      <c r="I334" s="164">
        <v>1.6E-2</v>
      </c>
      <c r="J334" s="188">
        <v>0.36799999999999999</v>
      </c>
      <c r="K334" s="308">
        <f t="shared" si="32"/>
        <v>45742.151557154699</v>
      </c>
      <c r="L334" s="309">
        <f t="shared" si="28"/>
        <v>2079.1887071433957</v>
      </c>
      <c r="M334" s="241">
        <f t="shared" si="29"/>
        <v>47821.340264298095</v>
      </c>
      <c r="N334" s="208">
        <f t="shared" si="33"/>
        <v>47821.340264298095</v>
      </c>
      <c r="O334">
        <f>INDEX('[1]Cluster Inputs- PiN &amp; trageted'!$J:$J, MATCH(B334, '[1]Cluster Inputs- PiN &amp; trageted'!$D:$D, 0))</f>
        <v>47821.340264298095</v>
      </c>
      <c r="P334">
        <f>INDEX('[1]Cluster Inputs- PiN &amp; trageted'!$T:$T, MATCH(B334, '[1]Cluster Inputs- PiN &amp; trageted'!$D:$D, 0))</f>
        <v>1000</v>
      </c>
    </row>
    <row r="335" spans="1:16" x14ac:dyDescent="0.45">
      <c r="A335" s="276"/>
      <c r="B335" s="196" t="s">
        <v>384</v>
      </c>
      <c r="C335" s="177">
        <v>210440.28322149537</v>
      </c>
      <c r="D335" s="177">
        <v>0</v>
      </c>
      <c r="E335" s="179">
        <f t="shared" si="31"/>
        <v>210440.28322149537</v>
      </c>
      <c r="F335" s="230">
        <v>0.158</v>
      </c>
      <c r="G335" s="216">
        <v>0.47499999999999998</v>
      </c>
      <c r="H335" s="216">
        <v>0.35199999999999998</v>
      </c>
      <c r="I335" s="164">
        <v>1.6E-2</v>
      </c>
      <c r="J335" s="188">
        <v>0.36799999999999999</v>
      </c>
      <c r="K335" s="308">
        <f t="shared" si="32"/>
        <v>74074.979693966365</v>
      </c>
      <c r="L335" s="309">
        <f t="shared" si="28"/>
        <v>3367.044531543926</v>
      </c>
      <c r="M335" s="241">
        <f t="shared" si="29"/>
        <v>77442.024225510293</v>
      </c>
      <c r="N335" s="208">
        <f t="shared" si="33"/>
        <v>77442.024225510293</v>
      </c>
      <c r="O335">
        <f>INDEX('[1]Cluster Inputs- PiN &amp; trageted'!$J:$J, MATCH(B335, '[1]Cluster Inputs- PiN &amp; trageted'!$D:$D, 0))</f>
        <v>77442.024225510293</v>
      </c>
      <c r="P335">
        <f>INDEX('[1]Cluster Inputs- PiN &amp; trageted'!$T:$T, MATCH(B335, '[1]Cluster Inputs- PiN &amp; trageted'!$D:$D, 0))</f>
        <v>20</v>
      </c>
    </row>
    <row r="336" spans="1:16" x14ac:dyDescent="0.45">
      <c r="A336" s="276"/>
      <c r="B336" s="196" t="s">
        <v>385</v>
      </c>
      <c r="C336" s="177">
        <v>115093.47035175419</v>
      </c>
      <c r="D336" s="177">
        <v>9970</v>
      </c>
      <c r="E336" s="179">
        <f t="shared" si="31"/>
        <v>105123.47035175419</v>
      </c>
      <c r="F336" s="230">
        <v>0.158</v>
      </c>
      <c r="G336" s="216">
        <v>0.47499999999999998</v>
      </c>
      <c r="H336" s="216">
        <v>0.35199999999999998</v>
      </c>
      <c r="I336" s="164">
        <v>1.6E-2</v>
      </c>
      <c r="J336" s="188">
        <v>0.36799999999999999</v>
      </c>
      <c r="K336" s="308">
        <f t="shared" si="32"/>
        <v>37003.461563817473</v>
      </c>
      <c r="L336" s="309">
        <f t="shared" si="28"/>
        <v>1681.9755256280671</v>
      </c>
      <c r="M336" s="241">
        <f t="shared" si="29"/>
        <v>38685.437089445542</v>
      </c>
      <c r="N336" s="208">
        <f t="shared" si="33"/>
        <v>48655.437089445542</v>
      </c>
      <c r="O336">
        <f>INDEX('[1]Cluster Inputs- PiN &amp; trageted'!$J:$J, MATCH(B336, '[1]Cluster Inputs- PiN &amp; trageted'!$D:$D, 0))</f>
        <v>48655.437089445542</v>
      </c>
      <c r="P336">
        <f>INDEX('[1]Cluster Inputs- PiN &amp; trageted'!$T:$T, MATCH(B336, '[1]Cluster Inputs- PiN &amp; trageted'!$D:$D, 0))</f>
        <v>150</v>
      </c>
    </row>
    <row r="337" spans="1:16" x14ac:dyDescent="0.45">
      <c r="A337" s="276"/>
      <c r="B337" s="196" t="s">
        <v>386</v>
      </c>
      <c r="C337" s="177">
        <v>88109.445692684269</v>
      </c>
      <c r="D337" s="177">
        <v>0</v>
      </c>
      <c r="E337" s="179">
        <f t="shared" si="31"/>
        <v>88109.445692684269</v>
      </c>
      <c r="F337" s="230">
        <v>0.158</v>
      </c>
      <c r="G337" s="216">
        <v>0.47499999999999998</v>
      </c>
      <c r="H337" s="216">
        <v>0.35199999999999998</v>
      </c>
      <c r="I337" s="164">
        <v>1.6E-2</v>
      </c>
      <c r="J337" s="188">
        <v>0.36799999999999999</v>
      </c>
      <c r="K337" s="308">
        <f t="shared" si="32"/>
        <v>31014.524883824859</v>
      </c>
      <c r="L337" s="309">
        <f t="shared" si="28"/>
        <v>1409.7511310829484</v>
      </c>
      <c r="M337" s="241">
        <f t="shared" si="29"/>
        <v>32424.276014907806</v>
      </c>
      <c r="N337" s="208">
        <f t="shared" si="33"/>
        <v>32424.276014907806</v>
      </c>
      <c r="O337">
        <f>INDEX('[1]Cluster Inputs- PiN &amp; trageted'!$J:$J, MATCH(B337, '[1]Cluster Inputs- PiN &amp; trageted'!$D:$D, 0))</f>
        <v>32424.276014907806</v>
      </c>
      <c r="P337">
        <f>INDEX('[1]Cluster Inputs- PiN &amp; trageted'!$T:$T, MATCH(B337, '[1]Cluster Inputs- PiN &amp; trageted'!$D:$D, 0))</f>
        <v>150</v>
      </c>
    </row>
    <row r="338" spans="1:16" x14ac:dyDescent="0.45">
      <c r="A338" s="276"/>
      <c r="B338" s="196" t="s">
        <v>387</v>
      </c>
      <c r="C338" s="177">
        <v>213606.77024246746</v>
      </c>
      <c r="D338" s="177">
        <v>60</v>
      </c>
      <c r="E338" s="179">
        <f t="shared" si="31"/>
        <v>213546.77024246746</v>
      </c>
      <c r="F338" s="230">
        <v>0.158</v>
      </c>
      <c r="G338" s="216">
        <v>0.47499999999999998</v>
      </c>
      <c r="H338" s="216">
        <v>0.35199999999999998</v>
      </c>
      <c r="I338" s="164">
        <v>1.6E-2</v>
      </c>
      <c r="J338" s="188">
        <v>0.36799999999999999</v>
      </c>
      <c r="K338" s="308">
        <f t="shared" si="32"/>
        <v>75168.463125348542</v>
      </c>
      <c r="L338" s="309">
        <f t="shared" si="28"/>
        <v>3416.7483238794794</v>
      </c>
      <c r="M338" s="241">
        <f t="shared" si="29"/>
        <v>78585.211449228023</v>
      </c>
      <c r="N338" s="208">
        <f t="shared" si="33"/>
        <v>78645.211449228023</v>
      </c>
      <c r="O338">
        <f>INDEX('[1]Cluster Inputs- PiN &amp; trageted'!$J:$J, MATCH(B338, '[1]Cluster Inputs- PiN &amp; trageted'!$D:$D, 0))</f>
        <v>78645.211449228023</v>
      </c>
      <c r="P338">
        <f>INDEX('[1]Cluster Inputs- PiN &amp; trageted'!$T:$T, MATCH(B338, '[1]Cluster Inputs- PiN &amp; trageted'!$D:$D, 0))</f>
        <v>50</v>
      </c>
    </row>
    <row r="339" spans="1:16" x14ac:dyDescent="0.45">
      <c r="A339" s="276"/>
      <c r="B339" s="196" t="s">
        <v>388</v>
      </c>
      <c r="C339" s="177">
        <v>486701.276652264</v>
      </c>
      <c r="D339" s="177">
        <v>36</v>
      </c>
      <c r="E339" s="179">
        <f t="shared" si="31"/>
        <v>486665.276652264</v>
      </c>
      <c r="F339" s="230">
        <v>0.158</v>
      </c>
      <c r="G339" s="216">
        <v>0.47499999999999998</v>
      </c>
      <c r="H339" s="216">
        <v>0.35199999999999998</v>
      </c>
      <c r="I339" s="164">
        <v>1.6E-2</v>
      </c>
      <c r="J339" s="188">
        <v>0.36799999999999999</v>
      </c>
      <c r="K339" s="308">
        <f t="shared" si="32"/>
        <v>171306.17738159691</v>
      </c>
      <c r="L339" s="309">
        <f t="shared" si="28"/>
        <v>7786.6444264362244</v>
      </c>
      <c r="M339" s="241">
        <f t="shared" si="29"/>
        <v>179092.82180803313</v>
      </c>
      <c r="N339" s="208">
        <f t="shared" si="33"/>
        <v>179128.82180803313</v>
      </c>
      <c r="O339">
        <f>INDEX('[1]Cluster Inputs- PiN &amp; trageted'!$J:$J, MATCH(B339, '[1]Cluster Inputs- PiN &amp; trageted'!$D:$D, 0))</f>
        <v>179128.82180803313</v>
      </c>
      <c r="P339">
        <f>INDEX('[1]Cluster Inputs- PiN &amp; trageted'!$T:$T, MATCH(B339, '[1]Cluster Inputs- PiN &amp; trageted'!$D:$D, 0))</f>
        <v>200</v>
      </c>
    </row>
    <row r="340" spans="1:16" x14ac:dyDescent="0.45">
      <c r="A340" s="277"/>
      <c r="B340" s="196" t="s">
        <v>389</v>
      </c>
      <c r="C340" s="166">
        <v>91697.019935041753</v>
      </c>
      <c r="D340" s="166">
        <v>0</v>
      </c>
      <c r="E340" s="167">
        <f t="shared" si="31"/>
        <v>91697.019935041753</v>
      </c>
      <c r="F340" s="231">
        <v>0.158</v>
      </c>
      <c r="G340" s="217">
        <v>0.47499999999999998</v>
      </c>
      <c r="H340" s="217">
        <v>0.35199999999999998</v>
      </c>
      <c r="I340" s="168">
        <v>1.6E-2</v>
      </c>
      <c r="J340" s="271">
        <v>0.36799999999999999</v>
      </c>
      <c r="K340" s="310">
        <f t="shared" si="32"/>
        <v>32277.351017134697</v>
      </c>
      <c r="L340" s="311">
        <f t="shared" si="28"/>
        <v>1467.152318960668</v>
      </c>
      <c r="M340" s="272">
        <f t="shared" si="29"/>
        <v>33744.503336095368</v>
      </c>
      <c r="N340" s="210">
        <f t="shared" si="33"/>
        <v>33744.503336095368</v>
      </c>
      <c r="O340">
        <f>INDEX('[1]Cluster Inputs- PiN &amp; trageted'!$J:$J, MATCH(B340, '[1]Cluster Inputs- PiN &amp; trageted'!$D:$D, 0))</f>
        <v>33744.503336095368</v>
      </c>
      <c r="P340">
        <f>INDEX('[1]Cluster Inputs- PiN &amp; trageted'!$T:$T, MATCH(B340, '[1]Cluster Inputs- PiN &amp; trageted'!$D:$D, 0))</f>
        <v>150</v>
      </c>
    </row>
    <row r="341" spans="1:16" x14ac:dyDescent="0.45">
      <c r="A341" s="292" t="s">
        <v>16</v>
      </c>
      <c r="B341" s="293" t="s">
        <v>69</v>
      </c>
      <c r="C341" s="223">
        <v>1299532</v>
      </c>
      <c r="D341" s="194">
        <v>0</v>
      </c>
      <c r="E341" s="223">
        <v>1299532</v>
      </c>
      <c r="F341" s="294"/>
      <c r="G341" s="295"/>
      <c r="H341" s="295"/>
      <c r="I341" s="296"/>
      <c r="J341" s="263">
        <v>0</v>
      </c>
      <c r="K341" s="312">
        <v>0</v>
      </c>
      <c r="L341" s="313">
        <v>0</v>
      </c>
      <c r="M341" s="297">
        <v>0</v>
      </c>
      <c r="N341" s="254">
        <f t="shared" si="4"/>
        <v>0</v>
      </c>
      <c r="O341" t="e">
        <f>INDEX('[1]Cluster Inputs- PiN &amp; trageted'!$J:$J, MATCH(B341, '[1]Cluster Inputs- PiN &amp; trageted'!$D:$D, 0))</f>
        <v>#N/A</v>
      </c>
      <c r="P341" t="e">
        <f>INDEX('[1]Cluster Inputs- PiN &amp; trageted'!$T:$T, MATCH(B341, '[1]Cluster Inputs- PiN &amp; trageted'!$D:$D, 0))</f>
        <v>#N/A</v>
      </c>
    </row>
    <row r="342" spans="1:16" x14ac:dyDescent="0.45">
      <c r="A342" s="185"/>
      <c r="B342" s="196" t="s">
        <v>390</v>
      </c>
      <c r="C342" s="177">
        <v>57490.068297793659</v>
      </c>
      <c r="D342" s="178">
        <v>0</v>
      </c>
      <c r="E342" s="179">
        <f t="shared" ref="E342:E349" si="34">C342-D342</f>
        <v>57490.068297793659</v>
      </c>
      <c r="F342" s="233"/>
      <c r="G342" s="219"/>
      <c r="H342" s="219"/>
      <c r="I342" s="198"/>
      <c r="J342" s="153"/>
      <c r="K342" s="147"/>
      <c r="L342" s="314"/>
      <c r="M342" s="242"/>
      <c r="N342" s="278"/>
      <c r="O342">
        <f>INDEX('[1]Cluster Inputs- PiN &amp; trageted'!$J:$J, MATCH(B342, '[1]Cluster Inputs- PiN &amp; trageted'!$D:$D, 0))</f>
        <v>0</v>
      </c>
      <c r="P342">
        <f>INDEX('[1]Cluster Inputs- PiN &amp; trageted'!$T:$T, MATCH(B342, '[1]Cluster Inputs- PiN &amp; trageted'!$D:$D, 0))</f>
        <v>0</v>
      </c>
    </row>
    <row r="343" spans="1:16" x14ac:dyDescent="0.45">
      <c r="A343" s="185"/>
      <c r="B343" s="196" t="s">
        <v>391</v>
      </c>
      <c r="C343" s="177">
        <v>318535.16586296825</v>
      </c>
      <c r="D343" s="178">
        <v>0</v>
      </c>
      <c r="E343" s="179">
        <f t="shared" si="34"/>
        <v>318535.16586296825</v>
      </c>
      <c r="F343" s="233"/>
      <c r="G343" s="219"/>
      <c r="H343" s="219"/>
      <c r="I343" s="198"/>
      <c r="J343" s="153"/>
      <c r="K343" s="147"/>
      <c r="L343" s="314"/>
      <c r="M343" s="242"/>
      <c r="N343" s="278"/>
      <c r="O343">
        <f>INDEX('[1]Cluster Inputs- PiN &amp; trageted'!$J:$J, MATCH(B343, '[1]Cluster Inputs- PiN &amp; trageted'!$D:$D, 0))</f>
        <v>0</v>
      </c>
      <c r="P343">
        <f>INDEX('[1]Cluster Inputs- PiN &amp; trageted'!$T:$T, MATCH(B343, '[1]Cluster Inputs- PiN &amp; trageted'!$D:$D, 0))</f>
        <v>0</v>
      </c>
    </row>
    <row r="344" spans="1:16" x14ac:dyDescent="0.45">
      <c r="A344" s="185"/>
      <c r="B344" s="196" t="s">
        <v>392</v>
      </c>
      <c r="C344" s="177">
        <v>91418.706640935154</v>
      </c>
      <c r="D344" s="178">
        <v>0</v>
      </c>
      <c r="E344" s="179">
        <f t="shared" si="34"/>
        <v>91418.706640935154</v>
      </c>
      <c r="F344" s="233"/>
      <c r="G344" s="219"/>
      <c r="H344" s="219"/>
      <c r="I344" s="198"/>
      <c r="J344" s="153"/>
      <c r="K344" s="147"/>
      <c r="L344" s="314"/>
      <c r="M344" s="242"/>
      <c r="N344" s="278"/>
      <c r="O344">
        <f>INDEX('[1]Cluster Inputs- PiN &amp; trageted'!$J:$J, MATCH(B344, '[1]Cluster Inputs- PiN &amp; trageted'!$D:$D, 0))</f>
        <v>0</v>
      </c>
      <c r="P344">
        <f>INDEX('[1]Cluster Inputs- PiN &amp; trageted'!$T:$T, MATCH(B344, '[1]Cluster Inputs- PiN &amp; trageted'!$D:$D, 0))</f>
        <v>0</v>
      </c>
    </row>
    <row r="345" spans="1:16" x14ac:dyDescent="0.45">
      <c r="A345" s="185"/>
      <c r="B345" s="196" t="s">
        <v>393</v>
      </c>
      <c r="C345" s="177">
        <v>130476.06659285931</v>
      </c>
      <c r="D345" s="178">
        <v>0</v>
      </c>
      <c r="E345" s="179">
        <f t="shared" si="34"/>
        <v>130476.06659285931</v>
      </c>
      <c r="F345" s="233"/>
      <c r="G345" s="219"/>
      <c r="H345" s="219"/>
      <c r="I345" s="198"/>
      <c r="J345" s="153"/>
      <c r="K345" s="147"/>
      <c r="L345" s="314"/>
      <c r="M345" s="242"/>
      <c r="N345" s="278"/>
      <c r="O345">
        <f>INDEX('[1]Cluster Inputs- PiN &amp; trageted'!$J:$J, MATCH(B345, '[1]Cluster Inputs- PiN &amp; trageted'!$D:$D, 0))</f>
        <v>0</v>
      </c>
      <c r="P345">
        <f>INDEX('[1]Cluster Inputs- PiN &amp; trageted'!$T:$T, MATCH(B345, '[1]Cluster Inputs- PiN &amp; trageted'!$D:$D, 0))</f>
        <v>0</v>
      </c>
    </row>
    <row r="346" spans="1:16" x14ac:dyDescent="0.45">
      <c r="A346" s="185"/>
      <c r="B346" s="196" t="s">
        <v>394</v>
      </c>
      <c r="C346" s="177">
        <v>210082.69677906152</v>
      </c>
      <c r="D346" s="178">
        <v>0</v>
      </c>
      <c r="E346" s="179">
        <f t="shared" si="34"/>
        <v>210082.69677906152</v>
      </c>
      <c r="F346" s="233"/>
      <c r="G346" s="219"/>
      <c r="H346" s="219"/>
      <c r="I346" s="198"/>
      <c r="J346" s="153"/>
      <c r="K346" s="147"/>
      <c r="L346" s="314"/>
      <c r="M346" s="242"/>
      <c r="N346" s="278"/>
      <c r="O346">
        <f>INDEX('[1]Cluster Inputs- PiN &amp; trageted'!$J:$J, MATCH(B346, '[1]Cluster Inputs- PiN &amp; trageted'!$D:$D, 0))</f>
        <v>0</v>
      </c>
      <c r="P346">
        <f>INDEX('[1]Cluster Inputs- PiN &amp; trageted'!$T:$T, MATCH(B346, '[1]Cluster Inputs- PiN &amp; trageted'!$D:$D, 0))</f>
        <v>0</v>
      </c>
    </row>
    <row r="347" spans="1:16" x14ac:dyDescent="0.45">
      <c r="A347" s="185"/>
      <c r="B347" s="196" t="s">
        <v>395</v>
      </c>
      <c r="C347" s="177">
        <v>243155.61481010212</v>
      </c>
      <c r="D347" s="178">
        <v>0</v>
      </c>
      <c r="E347" s="179">
        <f t="shared" si="34"/>
        <v>243155.61481010212</v>
      </c>
      <c r="F347" s="233"/>
      <c r="G347" s="219"/>
      <c r="H347" s="219"/>
      <c r="I347" s="198"/>
      <c r="J347" s="153"/>
      <c r="K347" s="147"/>
      <c r="L347" s="314"/>
      <c r="M347" s="242"/>
      <c r="N347" s="278"/>
      <c r="O347">
        <f>INDEX('[1]Cluster Inputs- PiN &amp; trageted'!$J:$J, MATCH(B347, '[1]Cluster Inputs- PiN &amp; trageted'!$D:$D, 0))</f>
        <v>0</v>
      </c>
      <c r="P347">
        <f>INDEX('[1]Cluster Inputs- PiN &amp; trageted'!$T:$T, MATCH(B347, '[1]Cluster Inputs- PiN &amp; trageted'!$D:$D, 0))</f>
        <v>0</v>
      </c>
    </row>
    <row r="348" spans="1:16" x14ac:dyDescent="0.45">
      <c r="A348" s="185"/>
      <c r="B348" s="196" t="s">
        <v>396</v>
      </c>
      <c r="C348" s="177">
        <v>123719.90831721459</v>
      </c>
      <c r="D348" s="178">
        <v>0</v>
      </c>
      <c r="E348" s="179">
        <f t="shared" si="34"/>
        <v>123719.90831721459</v>
      </c>
      <c r="F348" s="233"/>
      <c r="G348" s="219"/>
      <c r="H348" s="219"/>
      <c r="I348" s="198"/>
      <c r="J348" s="153"/>
      <c r="K348" s="147"/>
      <c r="L348" s="314"/>
      <c r="M348" s="242"/>
      <c r="N348" s="278"/>
      <c r="O348">
        <f>INDEX('[1]Cluster Inputs- PiN &amp; trageted'!$J:$J, MATCH(B348, '[1]Cluster Inputs- PiN &amp; trageted'!$D:$D, 0))</f>
        <v>0</v>
      </c>
      <c r="P348">
        <f>INDEX('[1]Cluster Inputs- PiN &amp; trageted'!$T:$T, MATCH(B348, '[1]Cluster Inputs- PiN &amp; trageted'!$D:$D, 0))</f>
        <v>0</v>
      </c>
    </row>
    <row r="349" spans="1:16" x14ac:dyDescent="0.45">
      <c r="A349" s="284"/>
      <c r="B349" s="196" t="s">
        <v>397</v>
      </c>
      <c r="C349" s="166">
        <v>124654.03232283259</v>
      </c>
      <c r="D349" s="180">
        <v>0</v>
      </c>
      <c r="E349" s="167">
        <f t="shared" si="34"/>
        <v>124654.03232283259</v>
      </c>
      <c r="F349" s="285"/>
      <c r="G349" s="286"/>
      <c r="H349" s="286"/>
      <c r="I349" s="287"/>
      <c r="J349" s="186"/>
      <c r="K349" s="315"/>
      <c r="L349" s="316"/>
      <c r="M349" s="288"/>
      <c r="N349" s="289"/>
      <c r="O349">
        <f>INDEX('[1]Cluster Inputs- PiN &amp; trageted'!$J:$J, MATCH(B349, '[1]Cluster Inputs- PiN &amp; trageted'!$D:$D, 0))</f>
        <v>0</v>
      </c>
      <c r="P349">
        <f>INDEX('[1]Cluster Inputs- PiN &amp; trageted'!$T:$T, MATCH(B349, '[1]Cluster Inputs- PiN &amp; trageted'!$D:$D, 0))</f>
        <v>0</v>
      </c>
    </row>
    <row r="350" spans="1:16" x14ac:dyDescent="0.45">
      <c r="A350" s="279" t="s">
        <v>23</v>
      </c>
      <c r="B350" s="280"/>
      <c r="C350" s="220">
        <v>53431391</v>
      </c>
      <c r="D350" s="220">
        <v>548070</v>
      </c>
      <c r="E350" s="228">
        <v>52883321</v>
      </c>
      <c r="F350" s="234"/>
      <c r="G350" s="222"/>
      <c r="H350" s="222"/>
      <c r="I350" s="221"/>
      <c r="J350" s="281"/>
      <c r="K350" s="282">
        <v>12045962</v>
      </c>
      <c r="L350" s="236">
        <v>636346</v>
      </c>
      <c r="M350" s="154">
        <v>12682308</v>
      </c>
      <c r="N350" s="283">
        <f>SUM(N4:N341)</f>
        <v>26460620.324764568</v>
      </c>
      <c r="O350" t="e">
        <f>INDEX('[1]Cluster Inputs- PiN &amp; trageted'!$J:$J, MATCH(B350, '[1]Cluster Inputs- PiN &amp; trageted'!$D:$D, 0))</f>
        <v>#N/A</v>
      </c>
      <c r="P350" t="e">
        <f>INDEX('[1]Cluster Inputs- PiN &amp; trageted'!$T:$T, MATCH(B350, '[1]Cluster Inputs- PiN &amp; trageted'!$D:$D, 0))</f>
        <v>#N/A</v>
      </c>
    </row>
    <row r="351" spans="1:16" x14ac:dyDescent="0.4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52">
        <f>SUM(L350,D350)</f>
        <v>1184416</v>
      </c>
      <c r="M351" s="1"/>
      <c r="O351" t="e">
        <f>INDEX('[1]Cluster Inputs- PiN &amp; trageted'!$J:$J, MATCH(B351, '[1]Cluster Inputs- PiN &amp; trageted'!$D:$D, 0))</f>
        <v>#N/A</v>
      </c>
      <c r="P351" t="e">
        <f>INDEX('[1]Cluster Inputs- PiN &amp; trageted'!$T:$T, MATCH(B351, '[1]Cluster Inputs- PiN &amp; trageted'!$D:$D, 0))</f>
        <v>#N/A</v>
      </c>
    </row>
    <row r="352" spans="1:16" ht="18" x14ac:dyDescent="0.55000000000000004">
      <c r="A352" s="159"/>
      <c r="B352" s="159"/>
      <c r="C352" s="159"/>
      <c r="D352" s="159"/>
      <c r="E352" s="159"/>
      <c r="F352" s="159"/>
      <c r="G352" s="159"/>
      <c r="H352" s="159"/>
      <c r="I352" s="159"/>
      <c r="J352" s="159"/>
      <c r="K352" s="355" t="s">
        <v>65</v>
      </c>
      <c r="L352" s="355"/>
      <c r="M352" s="355"/>
      <c r="N352" s="161">
        <v>13230378</v>
      </c>
      <c r="O352" t="e">
        <f>INDEX('[1]Cluster Inputs- PiN &amp; trageted'!$J:$J, MATCH(B352, '[1]Cluster Inputs- PiN &amp; trageted'!$D:$D, 0))</f>
        <v>#N/A</v>
      </c>
      <c r="P352" t="e">
        <f>INDEX('[1]Cluster Inputs- PiN &amp; trageted'!$T:$T, MATCH(B352, '[1]Cluster Inputs- PiN &amp; trageted'!$D:$D, 0))</f>
        <v>#N/A</v>
      </c>
    </row>
    <row r="353" spans="1:13" x14ac:dyDescent="0.4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 ht="15.75" x14ac:dyDescent="0.45">
      <c r="A354" s="1"/>
      <c r="B354" s="1"/>
      <c r="C354" s="1"/>
      <c r="D354" s="1"/>
      <c r="E354" s="83" t="s">
        <v>1</v>
      </c>
      <c r="F354" s="354" t="s">
        <v>29</v>
      </c>
      <c r="G354" s="84" t="s">
        <v>5</v>
      </c>
      <c r="H354" s="85" t="s">
        <v>7</v>
      </c>
      <c r="I354" s="83" t="s">
        <v>1</v>
      </c>
      <c r="J354" s="354" t="s">
        <v>29</v>
      </c>
      <c r="K354" s="84" t="s">
        <v>5</v>
      </c>
      <c r="L354" s="85" t="s">
        <v>7</v>
      </c>
      <c r="M354" s="86" t="s">
        <v>30</v>
      </c>
    </row>
    <row r="355" spans="1:13" ht="31.5" x14ac:dyDescent="0.45">
      <c r="A355" s="155" t="s">
        <v>22</v>
      </c>
      <c r="B355" s="162"/>
      <c r="C355" s="156"/>
      <c r="D355" s="156"/>
      <c r="E355" s="83" t="s">
        <v>2</v>
      </c>
      <c r="F355" s="354"/>
      <c r="G355" s="84" t="s">
        <v>52</v>
      </c>
      <c r="H355" s="85" t="s">
        <v>52</v>
      </c>
      <c r="I355" s="83" t="s">
        <v>2</v>
      </c>
      <c r="J355" s="354"/>
      <c r="K355" s="84" t="s">
        <v>52</v>
      </c>
      <c r="L355" s="85" t="s">
        <v>52</v>
      </c>
      <c r="M355" s="86" t="s">
        <v>31</v>
      </c>
    </row>
    <row r="356" spans="1:13" x14ac:dyDescent="0.45">
      <c r="A356" s="152">
        <v>5149011</v>
      </c>
      <c r="B356" s="152"/>
      <c r="C356" s="1"/>
      <c r="D356" s="1"/>
      <c r="E356" s="89">
        <v>0.26300000000000001</v>
      </c>
      <c r="F356" s="89">
        <v>0.62</v>
      </c>
      <c r="G356" s="89">
        <v>0.11799999999999999</v>
      </c>
      <c r="H356" s="89">
        <v>0</v>
      </c>
      <c r="I356" s="90">
        <v>1354190</v>
      </c>
      <c r="J356" s="90">
        <v>3192387</v>
      </c>
      <c r="K356" s="90">
        <v>607583</v>
      </c>
      <c r="L356" s="3">
        <v>0</v>
      </c>
      <c r="M356" s="90">
        <v>607583</v>
      </c>
    </row>
    <row r="357" spans="1:13" x14ac:dyDescent="0.45">
      <c r="A357" s="152">
        <v>443932</v>
      </c>
      <c r="B357" s="152"/>
      <c r="C357" s="1"/>
      <c r="D357" s="1"/>
      <c r="E357" s="89">
        <v>8.3000000000000004E-2</v>
      </c>
      <c r="F357" s="89">
        <v>0.36</v>
      </c>
      <c r="G357" s="89">
        <v>0.38900000000000001</v>
      </c>
      <c r="H357" s="89">
        <v>0.16900000000000001</v>
      </c>
      <c r="I357" s="90">
        <v>36846</v>
      </c>
      <c r="J357" s="90">
        <v>159816</v>
      </c>
      <c r="K357" s="90">
        <v>172690</v>
      </c>
      <c r="L357" s="90">
        <v>75025</v>
      </c>
      <c r="M357" s="90">
        <v>247714</v>
      </c>
    </row>
    <row r="358" spans="1:13" x14ac:dyDescent="0.45">
      <c r="A358" s="157">
        <v>5592943</v>
      </c>
      <c r="B358" s="163"/>
      <c r="C358" s="158"/>
      <c r="D358" s="158"/>
      <c r="E358" s="93">
        <v>0.2487</v>
      </c>
      <c r="F358" s="93">
        <v>0.59940000000000004</v>
      </c>
      <c r="G358" s="93">
        <v>0.13950000000000001</v>
      </c>
      <c r="H358" s="93">
        <v>1.34E-2</v>
      </c>
      <c r="I358" s="94">
        <v>1391036</v>
      </c>
      <c r="J358" s="94">
        <v>3352202</v>
      </c>
      <c r="K358" s="94">
        <v>780273</v>
      </c>
      <c r="L358" s="94">
        <v>75025</v>
      </c>
      <c r="M358" s="94">
        <v>855297</v>
      </c>
    </row>
  </sheetData>
  <mergeCells count="4">
    <mergeCell ref="F1:J1"/>
    <mergeCell ref="F354:F355"/>
    <mergeCell ref="J354:J355"/>
    <mergeCell ref="K352:M352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Food Sec PIN</vt:lpstr>
      <vt:lpstr>Indicators intersectoral PIN</vt:lpstr>
      <vt:lpstr>Food Sec PiN with IDPs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 Casarin</dc:creator>
  <cp:lastModifiedBy>sean ng</cp:lastModifiedBy>
  <dcterms:created xsi:type="dcterms:W3CDTF">2021-09-28T10:15:03Z</dcterms:created>
  <dcterms:modified xsi:type="dcterms:W3CDTF">2022-01-21T09:23:19Z</dcterms:modified>
</cp:coreProperties>
</file>