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Categories" sheetId="5" r:id="rId1"/>
    <sheet name="Menu" sheetId="1" r:id="rId2"/>
    <sheet name="Customers" sheetId="4" r:id="rId3"/>
    <sheet name="Orders" sheetId="2" r:id="rId4"/>
    <sheet name="Order Items" sheetId="3" r:id="rId5"/>
  </sheets>
  <calcPr calcId="145621"/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34" i="2"/>
  <c r="J35" i="2"/>
  <c r="J36" i="2"/>
  <c r="J39" i="2"/>
  <c r="J40" i="2"/>
  <c r="J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E3" i="2"/>
  <c r="I3" i="2" s="1"/>
  <c r="J3" i="2" s="1"/>
  <c r="E4" i="2"/>
  <c r="I4" i="2" s="1"/>
  <c r="J4" i="2" s="1"/>
  <c r="E5" i="2"/>
  <c r="I5" i="2" s="1"/>
  <c r="J5" i="2" s="1"/>
  <c r="E6" i="2"/>
  <c r="I6" i="2" s="1"/>
  <c r="J6" i="2" s="1"/>
  <c r="E7" i="2"/>
  <c r="I7" i="2" s="1"/>
  <c r="J7" i="2" s="1"/>
  <c r="E8" i="2"/>
  <c r="I8" i="2" s="1"/>
  <c r="J8" i="2" s="1"/>
  <c r="E9" i="2"/>
  <c r="I9" i="2" s="1"/>
  <c r="J9" i="2" s="1"/>
  <c r="E10" i="2"/>
  <c r="I10" i="2" s="1"/>
  <c r="J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J26" i="2" s="1"/>
  <c r="E27" i="2"/>
  <c r="I27" i="2" s="1"/>
  <c r="E28" i="2"/>
  <c r="I28" i="2" s="1"/>
  <c r="J28" i="2" s="1"/>
  <c r="E29" i="2"/>
  <c r="I29" i="2" s="1"/>
  <c r="J29" i="2" s="1"/>
  <c r="E30" i="2"/>
  <c r="I30" i="2" s="1"/>
  <c r="J30" i="2" s="1"/>
  <c r="E31" i="2"/>
  <c r="I31" i="2" s="1"/>
  <c r="J31" i="2" s="1"/>
  <c r="E32" i="2"/>
  <c r="I32" i="2" s="1"/>
  <c r="J32" i="2" s="1"/>
  <c r="E33" i="2"/>
  <c r="I33" i="2" s="1"/>
  <c r="J33" i="2" s="1"/>
  <c r="E34" i="2"/>
  <c r="I34" i="2" s="1"/>
  <c r="E35" i="2"/>
  <c r="I35" i="2" s="1"/>
  <c r="E36" i="2"/>
  <c r="I36" i="2" s="1"/>
  <c r="E37" i="2"/>
  <c r="I37" i="2" s="1"/>
  <c r="J37" i="2" s="1"/>
  <c r="E38" i="2"/>
  <c r="I38" i="2" s="1"/>
  <c r="J38" i="2" s="1"/>
  <c r="E39" i="2"/>
  <c r="I39" i="2" s="1"/>
  <c r="E40" i="2"/>
  <c r="I40" i="2" s="1"/>
  <c r="E41" i="2"/>
  <c r="I41" i="2" s="1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C11" i="3"/>
  <c r="C13" i="3"/>
  <c r="C24" i="3"/>
  <c r="C4" i="3"/>
  <c r="C6" i="3"/>
  <c r="C7" i="3"/>
  <c r="C9" i="3"/>
  <c r="C10" i="3"/>
  <c r="B3" i="3"/>
  <c r="C3" i="3" s="1"/>
  <c r="B5" i="3"/>
  <c r="C5" i="3" s="1"/>
  <c r="B8" i="3"/>
  <c r="C8" i="3" s="1"/>
  <c r="B12" i="3"/>
  <c r="C12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C26" i="3"/>
  <c r="C28" i="3"/>
  <c r="C30" i="3"/>
  <c r="C32" i="3"/>
  <c r="C34" i="3"/>
  <c r="B25" i="3"/>
  <c r="C25" i="3" s="1"/>
  <c r="B27" i="3"/>
  <c r="C27" i="3" s="1"/>
  <c r="B29" i="3"/>
  <c r="C29" i="3" s="1"/>
  <c r="B31" i="3"/>
  <c r="C31" i="3" s="1"/>
  <c r="B33" i="3"/>
  <c r="C33" i="3" s="1"/>
  <c r="B35" i="3"/>
  <c r="C35" i="3" s="1"/>
  <c r="B36" i="3"/>
  <c r="C36" i="3" s="1"/>
  <c r="B37" i="3"/>
  <c r="C37" i="3" s="1"/>
  <c r="C38" i="3"/>
  <c r="B39" i="3"/>
  <c r="C39" i="3" s="1"/>
  <c r="B40" i="3"/>
  <c r="C40" i="3" s="1"/>
  <c r="C41" i="3"/>
  <c r="B42" i="3"/>
  <c r="C42" i="3" s="1"/>
  <c r="B43" i="3"/>
  <c r="C43" i="3" s="1"/>
  <c r="B44" i="3"/>
  <c r="C44" i="3" s="1"/>
  <c r="B45" i="3"/>
  <c r="C45" i="3" s="1"/>
  <c r="C46" i="3"/>
  <c r="B47" i="3"/>
  <c r="C47" i="3" s="1"/>
  <c r="B48" i="3"/>
  <c r="C48" i="3" s="1"/>
  <c r="B49" i="3"/>
  <c r="C49" i="3" s="1"/>
  <c r="C50" i="3"/>
  <c r="B51" i="3"/>
  <c r="C51" i="3" s="1"/>
  <c r="C52" i="3"/>
  <c r="C53" i="3"/>
  <c r="B54" i="3"/>
  <c r="C54" i="3" s="1"/>
  <c r="C55" i="3"/>
  <c r="B56" i="3"/>
  <c r="C56" i="3" s="1"/>
  <c r="B57" i="3"/>
  <c r="C57" i="3" s="1"/>
  <c r="B58" i="3"/>
  <c r="C58" i="3" s="1"/>
  <c r="C59" i="3"/>
  <c r="C60" i="3"/>
  <c r="C61" i="3"/>
  <c r="B62" i="3"/>
  <c r="C62" i="3" s="1"/>
  <c r="B63" i="3"/>
  <c r="C63" i="3" s="1"/>
  <c r="B64" i="3"/>
  <c r="C64" i="3" s="1"/>
  <c r="B2" i="3"/>
  <c r="C2" i="3" s="1"/>
  <c r="I2" i="2" l="1"/>
  <c r="J2" i="2" s="1"/>
</calcChain>
</file>

<file path=xl/sharedStrings.xml><?xml version="1.0" encoding="utf-8"?>
<sst xmlns="http://schemas.openxmlformats.org/spreadsheetml/2006/main" count="444" uniqueCount="208">
  <si>
    <t xml:space="preserve"> Latte</t>
  </si>
  <si>
    <t xml:space="preserve"> AED</t>
  </si>
  <si>
    <t xml:space="preserve"> "Caffè latte"</t>
  </si>
  <si>
    <t xml:space="preserve"> Mocha</t>
  </si>
  <si>
    <t xml:space="preserve"> Cappucino</t>
  </si>
  <si>
    <t xml:space="preserve"> "A double espresso with steamed milk foam"</t>
  </si>
  <si>
    <t xml:space="preserve"> Kadak Chai</t>
  </si>
  <si>
    <t xml:space="preserve"> Iced Tea</t>
  </si>
  <si>
    <t xml:space="preserve"> "Lemon flavoured cold tea with ice cubes"</t>
  </si>
  <si>
    <t xml:space="preserve"> Hot Tea</t>
  </si>
  <si>
    <t xml:space="preserve"> "Steaming hot fine black tea"</t>
  </si>
  <si>
    <t xml:space="preserve"> Smoothie</t>
  </si>
  <si>
    <t xml:space="preserve"> "Smoothie from premium fruits of your choice"</t>
  </si>
  <si>
    <t xml:space="preserve"> Coffee Cooler</t>
  </si>
  <si>
    <t xml:space="preserve"> Cinnamon Roll</t>
  </si>
  <si>
    <t xml:space="preserve"> Paneer Cigar Roll</t>
  </si>
  <si>
    <t xml:space="preserve"> "Indian Delight"</t>
  </si>
  <si>
    <t xml:space="preserve"> Turkey Pesto Roll</t>
  </si>
  <si>
    <t xml:space="preserve"> "Turkey with Cheese and Pesto"</t>
  </si>
  <si>
    <t xml:space="preserve"> Chicken Salad Sandwich</t>
  </si>
  <si>
    <t xml:space="preserve"> Spicy Jack&amp;Egg Sandwich</t>
  </si>
  <si>
    <t xml:space="preserve"> "An espresso with milk foam and Choco Syrup"</t>
  </si>
  <si>
    <t xml:space="preserve"> "Hot Tea with milk - the indian style"</t>
  </si>
  <si>
    <t xml:space="preserve"> "Blended cold coffee"</t>
  </si>
  <si>
    <t>"Sweet Cinnamon Roll - a Danish Delight"</t>
  </si>
  <si>
    <t xml:space="preserve"> "Roasted chicken breast with herbs and sauces of your choice"</t>
  </si>
  <si>
    <t xml:space="preserve"> "Fluffy egg with Monterey Jack cheese in a spicy spread"</t>
  </si>
  <si>
    <t>ID</t>
  </si>
  <si>
    <t>Name</t>
  </si>
  <si>
    <t>Category</t>
  </si>
  <si>
    <t>Price</t>
  </si>
  <si>
    <t>Currency</t>
  </si>
  <si>
    <t>Description</t>
  </si>
  <si>
    <t>Phone</t>
  </si>
  <si>
    <t>Address_Street</t>
  </si>
  <si>
    <t>Email</t>
  </si>
  <si>
    <t>Addison Dickerson</t>
  </si>
  <si>
    <t>(290) 819-0544</t>
  </si>
  <si>
    <t>mauris.Integer@maurisaliquameu.ca</t>
  </si>
  <si>
    <t>Kyle Wood</t>
  </si>
  <si>
    <t>(502) 364-9114</t>
  </si>
  <si>
    <t>semper.tellus.id@dictum.org</t>
  </si>
  <si>
    <t>Phillip Acevedo</t>
  </si>
  <si>
    <t>(378) 841-0340</t>
  </si>
  <si>
    <t>malesuada.fringilla@urna.edu</t>
  </si>
  <si>
    <t>August Bauer</t>
  </si>
  <si>
    <t>(249) 605-0069</t>
  </si>
  <si>
    <t>nunc.In.at@tempuseu.com</t>
  </si>
  <si>
    <t>Neil Dillard</t>
  </si>
  <si>
    <t>(703) 567-8882</t>
  </si>
  <si>
    <t>dolor.dapibus.gravida@aliquet.com</t>
  </si>
  <si>
    <t>Dolan Patton</t>
  </si>
  <si>
    <t>(325) 451-1484</t>
  </si>
  <si>
    <t>ligula@sedturpisnec.co.uk</t>
  </si>
  <si>
    <t>Colt Jones</t>
  </si>
  <si>
    <t>(795) 639-4445</t>
  </si>
  <si>
    <t>neque.tellus.imperdiet@commodotincidunt.com</t>
  </si>
  <si>
    <t>Murphy Black</t>
  </si>
  <si>
    <t>(857) 475-2156</t>
  </si>
  <si>
    <t>Aenean.eget@Integerurna.org</t>
  </si>
  <si>
    <t>Rafael Riley</t>
  </si>
  <si>
    <t>(117) 434-2381</t>
  </si>
  <si>
    <t>ad.litora.torquent@vestibulumloremsit.edu</t>
  </si>
  <si>
    <t>Henry Velazquez</t>
  </si>
  <si>
    <t>(235) 253-2610</t>
  </si>
  <si>
    <t>elit@arcuCurabitur.org</t>
  </si>
  <si>
    <t>Quinn Clark</t>
  </si>
  <si>
    <t>(679) 326-0280</t>
  </si>
  <si>
    <t>diam@lectuspedeultrices.edu</t>
  </si>
  <si>
    <t>Ezekiel Poole</t>
  </si>
  <si>
    <t>(820) 624-7738</t>
  </si>
  <si>
    <t>egestas.ligula@consequatpurus.com</t>
  </si>
  <si>
    <t>Keegan Nixon</t>
  </si>
  <si>
    <t>(750) 923-0140</t>
  </si>
  <si>
    <t>at.iaculis@nequepellentesquemassa.net</t>
  </si>
  <si>
    <t>Reece Hays</t>
  </si>
  <si>
    <t>(802) 513-2944</t>
  </si>
  <si>
    <t>Mauris.quis@sapiencursus.com</t>
  </si>
  <si>
    <t>Cooper Holt</t>
  </si>
  <si>
    <t>(481) 882-5684</t>
  </si>
  <si>
    <t>non.magna.Nam@mollis.com</t>
  </si>
  <si>
    <t>Oleg Rose</t>
  </si>
  <si>
    <t>(540) 265-2510</t>
  </si>
  <si>
    <t>Aenean@ultricies.co.uk</t>
  </si>
  <si>
    <t>Nathaniel Raymond</t>
  </si>
  <si>
    <t>(959) 982-6806</t>
  </si>
  <si>
    <t>et.eros.Proin@fermentummetusAenean.co.uk</t>
  </si>
  <si>
    <t>Cedric Burch</t>
  </si>
  <si>
    <t>(691) 878-1010</t>
  </si>
  <si>
    <t>pellentesque.a@etrutrum.co.uk</t>
  </si>
  <si>
    <t>Forrest Young</t>
  </si>
  <si>
    <t>(596) 840-9867</t>
  </si>
  <si>
    <t>mauris@necurna.com</t>
  </si>
  <si>
    <t>Coffee</t>
  </si>
  <si>
    <t>Tea</t>
  </si>
  <si>
    <t>Blended</t>
  </si>
  <si>
    <t>Rolls</t>
  </si>
  <si>
    <t>Sandwiches</t>
  </si>
  <si>
    <t>C001</t>
  </si>
  <si>
    <t>C002</t>
  </si>
  <si>
    <t>C003</t>
  </si>
  <si>
    <t>C004</t>
  </si>
  <si>
    <t>C005</t>
  </si>
  <si>
    <t>Category_ID</t>
  </si>
  <si>
    <t>M001_C001</t>
  </si>
  <si>
    <t>M002_C001</t>
  </si>
  <si>
    <t>M003_C001</t>
  </si>
  <si>
    <t>M004_C002</t>
  </si>
  <si>
    <t>M005_C002</t>
  </si>
  <si>
    <t>M006_C002</t>
  </si>
  <si>
    <t>M007_C003</t>
  </si>
  <si>
    <t>M008_C003</t>
  </si>
  <si>
    <t>M009_C004</t>
  </si>
  <si>
    <t>M010_C004</t>
  </si>
  <si>
    <t>M011_C004</t>
  </si>
  <si>
    <t>M012_C005</t>
  </si>
  <si>
    <t>M013_C005</t>
  </si>
  <si>
    <t>Cust_ID</t>
  </si>
  <si>
    <t>Total</t>
  </si>
  <si>
    <t>Grand Total</t>
  </si>
  <si>
    <t>ORDER_ID</t>
  </si>
  <si>
    <t>ITEM_ID</t>
  </si>
  <si>
    <t>ORDER_ITEM_ID</t>
  </si>
  <si>
    <t>AMOUNT</t>
  </si>
  <si>
    <t>Date</t>
  </si>
  <si>
    <t>Time</t>
  </si>
  <si>
    <t>K0000000001</t>
  </si>
  <si>
    <t>K0000000002</t>
  </si>
  <si>
    <t>K0000000003</t>
  </si>
  <si>
    <t>K0000000004</t>
  </si>
  <si>
    <t>K0000000005</t>
  </si>
  <si>
    <t>K0000000006</t>
  </si>
  <si>
    <t>K0000000007</t>
  </si>
  <si>
    <t>K0000000008</t>
  </si>
  <si>
    <t>K0000000009</t>
  </si>
  <si>
    <t>K0000000010</t>
  </si>
  <si>
    <t>K0000000011</t>
  </si>
  <si>
    <t>K0000000012</t>
  </si>
  <si>
    <t>K0000000013</t>
  </si>
  <si>
    <t>K0000000014</t>
  </si>
  <si>
    <t>K0000000015</t>
  </si>
  <si>
    <t>K0000000016</t>
  </si>
  <si>
    <t>K0000000017</t>
  </si>
  <si>
    <t>K0000000018</t>
  </si>
  <si>
    <t>K0000000019</t>
  </si>
  <si>
    <t>O0000000001</t>
  </si>
  <si>
    <t>O0000000002</t>
  </si>
  <si>
    <t>O0000000003</t>
  </si>
  <si>
    <t>O0000000004</t>
  </si>
  <si>
    <t>O0000000005</t>
  </si>
  <si>
    <t>O0000000006</t>
  </si>
  <si>
    <t>O0000000007</t>
  </si>
  <si>
    <t>O0000000008</t>
  </si>
  <si>
    <t>O0000000009</t>
  </si>
  <si>
    <t>O0000000010</t>
  </si>
  <si>
    <t>O0000000011</t>
  </si>
  <si>
    <t>O0000000012</t>
  </si>
  <si>
    <t>O0000000013</t>
  </si>
  <si>
    <t>O0000000014</t>
  </si>
  <si>
    <t>O0000000015</t>
  </si>
  <si>
    <t>O0000000016</t>
  </si>
  <si>
    <t>O0000000017</t>
  </si>
  <si>
    <t>O0000000018</t>
  </si>
  <si>
    <t>O0000000019</t>
  </si>
  <si>
    <t>O0000000020</t>
  </si>
  <si>
    <t>O0000000021</t>
  </si>
  <si>
    <t>O0000000022</t>
  </si>
  <si>
    <t>O0000000023</t>
  </si>
  <si>
    <t>O0000000024</t>
  </si>
  <si>
    <t>O0000000025</t>
  </si>
  <si>
    <t>O0000000026</t>
  </si>
  <si>
    <t>O0000000027</t>
  </si>
  <si>
    <t>O0000000028</t>
  </si>
  <si>
    <t>O0000000029</t>
  </si>
  <si>
    <t>O0000000030</t>
  </si>
  <si>
    <t>O0000000031</t>
  </si>
  <si>
    <t>O0000000032</t>
  </si>
  <si>
    <t>O0000000033</t>
  </si>
  <si>
    <t>O0000000034</t>
  </si>
  <si>
    <t>O0000000035</t>
  </si>
  <si>
    <t>O0000000036</t>
  </si>
  <si>
    <t>O0000000037</t>
  </si>
  <si>
    <t>O0000000038</t>
  </si>
  <si>
    <t>O0000000039</t>
  </si>
  <si>
    <t>O0000000040</t>
  </si>
  <si>
    <t>Discount%</t>
  </si>
  <si>
    <t>VAT(5%)</t>
  </si>
  <si>
    <t>Discount Amt</t>
  </si>
  <si>
    <t>AED</t>
  </si>
  <si>
    <t>"4108 Odio, Rd."</t>
  </si>
  <si>
    <t>"3141 Sed Rd."</t>
  </si>
  <si>
    <t>"2908 Vitae Avenue"</t>
  </si>
  <si>
    <t>"Ap #668-9990 Arcu. Rd."</t>
  </si>
  <si>
    <t>"7194 Quisque St."</t>
  </si>
  <si>
    <t>"1297 Orci Ave"</t>
  </si>
  <si>
    <t>"P.O. Box 280, 4737 Mauris Rd."</t>
  </si>
  <si>
    <t>"775-9877 Ipsum. Av."</t>
  </si>
  <si>
    <t>"Ap #954-9671 Congue Rd."</t>
  </si>
  <si>
    <t>"P.O. Box 147, 3397 Ante Rd."</t>
  </si>
  <si>
    <t>"P.O. Box 514, 7677 Euismod Street"</t>
  </si>
  <si>
    <t>"Ap #856-6906 Per Road"</t>
  </si>
  <si>
    <t>"Ap #643-2833 In St."</t>
  </si>
  <si>
    <t>"Ap #730-9203 Elit, Av."</t>
  </si>
  <si>
    <t>"829-3723 Donec Ave"</t>
  </si>
  <si>
    <t>"Ap #853-4144 Natoque Avenue"</t>
  </si>
  <si>
    <t>"411-8802 Vestibulum. Road"</t>
  </si>
  <si>
    <t>"Ap #835-8432 Semper Rd."</t>
  </si>
  <si>
    <t>"P.O. Box 261, 6979 Cursus Rd."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</si>
</sst>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Fill="1" applyProtection="1"/>
    <xf numFmtId="0" fontId="2" fillId="0" borderId="0" xfId="1" applyFill="1" applyProtection="1"/>
    <xf numFmtId="0" fontId="0" fillId="0" borderId="0" xfId="0" applyFill="1"/>
    <xf numFmtId="0" fontId="3" fillId="0" borderId="0" xfId="0" applyFont="1" applyFill="1" applyAlignment="1">
      <alignment vertical="top" wrapText="1" indent="1"/>
    </xf>
    <xf numFmtId="0" fontId="1" fillId="0" borderId="0" xfId="0" applyFont="1" applyFill="1"/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RowHeight="15" x14ac:dyDescent="0.25"/>
  <cols>
    <col min="2" max="2" width="12.7109375" customWidth="1"/>
  </cols>
  <sheetData>
    <row r="1" spans="1:4" x14ac:dyDescent="0.25">
      <c r="A1" s="1" t="s">
        <v>27</v>
      </c>
      <c r="B1" s="6" t="s">
        <v>29</v>
      </c>
      <c r="C1" s="4"/>
      <c r="D1" s="4"/>
    </row>
    <row r="2" spans="1:4" x14ac:dyDescent="0.25">
      <c r="A2" t="s">
        <v>98</v>
      </c>
      <c r="B2" s="5" t="s">
        <v>93</v>
      </c>
      <c r="C2" s="4"/>
      <c r="D2" s="4"/>
    </row>
    <row r="3" spans="1:4" x14ac:dyDescent="0.25">
      <c r="A3" t="s">
        <v>99</v>
      </c>
      <c r="B3" s="5" t="s">
        <v>94</v>
      </c>
      <c r="C3" s="4"/>
      <c r="D3" s="4"/>
    </row>
    <row r="4" spans="1:4" x14ac:dyDescent="0.25">
      <c r="A4" t="s">
        <v>100</v>
      </c>
      <c r="B4" s="5" t="s">
        <v>95</v>
      </c>
      <c r="C4" s="4"/>
      <c r="D4" s="4"/>
    </row>
    <row r="5" spans="1:4" x14ac:dyDescent="0.25">
      <c r="A5" t="s">
        <v>101</v>
      </c>
      <c r="B5" s="5" t="s">
        <v>96</v>
      </c>
      <c r="C5" s="4"/>
      <c r="D5" s="4"/>
    </row>
    <row r="6" spans="1:4" x14ac:dyDescent="0.25">
      <c r="A6" t="s">
        <v>102</v>
      </c>
      <c r="B6" s="5" t="s">
        <v>97</v>
      </c>
      <c r="C6" s="4"/>
      <c r="D6" s="4"/>
    </row>
    <row r="7" spans="1:4" x14ac:dyDescent="0.25">
      <c r="B7" s="4"/>
      <c r="C7" s="4"/>
      <c r="D7" s="4"/>
    </row>
    <row r="8" spans="1:4" x14ac:dyDescent="0.25">
      <c r="B8" s="4"/>
      <c r="C8" s="4"/>
      <c r="D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F14"/>
    </sheetView>
  </sheetViews>
  <sheetFormatPr defaultRowHeight="15" x14ac:dyDescent="0.25"/>
  <cols>
    <col min="1" max="1" width="11.85546875" bestFit="1" customWidth="1"/>
    <col min="2" max="2" width="23.7109375" bestFit="1" customWidth="1"/>
    <col min="3" max="3" width="11.85546875" bestFit="1" customWidth="1"/>
    <col min="6" max="6" width="57.7109375" bestFit="1" customWidth="1"/>
  </cols>
  <sheetData>
    <row r="1" spans="1:6" x14ac:dyDescent="0.25">
      <c r="A1" s="1" t="s">
        <v>121</v>
      </c>
      <c r="B1" s="1" t="s">
        <v>28</v>
      </c>
      <c r="C1" s="1" t="s">
        <v>103</v>
      </c>
      <c r="D1" s="1" t="s">
        <v>30</v>
      </c>
      <c r="E1" s="1" t="s">
        <v>31</v>
      </c>
      <c r="F1" s="1" t="s">
        <v>32</v>
      </c>
    </row>
    <row r="2" spans="1:6" x14ac:dyDescent="0.25">
      <c r="A2" t="s">
        <v>104</v>
      </c>
      <c r="B2" t="s">
        <v>0</v>
      </c>
      <c r="C2" t="s">
        <v>98</v>
      </c>
      <c r="D2">
        <v>10</v>
      </c>
      <c r="E2" t="s">
        <v>1</v>
      </c>
      <c r="F2" t="s">
        <v>2</v>
      </c>
    </row>
    <row r="3" spans="1:6" x14ac:dyDescent="0.25">
      <c r="A3" t="s">
        <v>105</v>
      </c>
      <c r="B3" t="s">
        <v>3</v>
      </c>
      <c r="C3" t="s">
        <v>98</v>
      </c>
      <c r="D3">
        <v>10</v>
      </c>
      <c r="E3" t="s">
        <v>1</v>
      </c>
      <c r="F3" t="s">
        <v>21</v>
      </c>
    </row>
    <row r="4" spans="1:6" x14ac:dyDescent="0.25">
      <c r="A4" t="s">
        <v>106</v>
      </c>
      <c r="B4" t="s">
        <v>4</v>
      </c>
      <c r="C4" t="s">
        <v>98</v>
      </c>
      <c r="D4">
        <v>10</v>
      </c>
      <c r="E4" t="s">
        <v>1</v>
      </c>
      <c r="F4" t="s">
        <v>5</v>
      </c>
    </row>
    <row r="5" spans="1:6" x14ac:dyDescent="0.25">
      <c r="A5" t="s">
        <v>107</v>
      </c>
      <c r="B5" t="s">
        <v>6</v>
      </c>
      <c r="C5" t="s">
        <v>99</v>
      </c>
      <c r="D5">
        <v>8</v>
      </c>
      <c r="E5" t="s">
        <v>1</v>
      </c>
      <c r="F5" t="s">
        <v>22</v>
      </c>
    </row>
    <row r="6" spans="1:6" x14ac:dyDescent="0.25">
      <c r="A6" t="s">
        <v>108</v>
      </c>
      <c r="B6" t="s">
        <v>7</v>
      </c>
      <c r="C6" t="s">
        <v>99</v>
      </c>
      <c r="D6">
        <v>10</v>
      </c>
      <c r="E6" t="s">
        <v>1</v>
      </c>
      <c r="F6" t="s">
        <v>8</v>
      </c>
    </row>
    <row r="7" spans="1:6" x14ac:dyDescent="0.25">
      <c r="A7" t="s">
        <v>109</v>
      </c>
      <c r="B7" t="s">
        <v>9</v>
      </c>
      <c r="C7" t="s">
        <v>99</v>
      </c>
      <c r="D7">
        <v>6</v>
      </c>
      <c r="E7" t="s">
        <v>1</v>
      </c>
      <c r="F7" t="s">
        <v>10</v>
      </c>
    </row>
    <row r="8" spans="1:6" x14ac:dyDescent="0.25">
      <c r="A8" t="s">
        <v>110</v>
      </c>
      <c r="B8" t="s">
        <v>11</v>
      </c>
      <c r="C8" t="s">
        <v>100</v>
      </c>
      <c r="D8">
        <v>14</v>
      </c>
      <c r="E8" t="s">
        <v>1</v>
      </c>
      <c r="F8" t="s">
        <v>12</v>
      </c>
    </row>
    <row r="9" spans="1:6" x14ac:dyDescent="0.25">
      <c r="A9" t="s">
        <v>111</v>
      </c>
      <c r="B9" t="s">
        <v>13</v>
      </c>
      <c r="C9" t="s">
        <v>100</v>
      </c>
      <c r="D9">
        <v>12</v>
      </c>
      <c r="E9" t="s">
        <v>1</v>
      </c>
      <c r="F9" t="s">
        <v>23</v>
      </c>
    </row>
    <row r="10" spans="1:6" x14ac:dyDescent="0.25">
      <c r="A10" t="s">
        <v>112</v>
      </c>
      <c r="B10" t="s">
        <v>14</v>
      </c>
      <c r="C10" t="s">
        <v>101</v>
      </c>
      <c r="D10">
        <v>6</v>
      </c>
      <c r="E10" t="s">
        <v>1</v>
      </c>
      <c r="F10" t="s">
        <v>24</v>
      </c>
    </row>
    <row r="11" spans="1:6" x14ac:dyDescent="0.25">
      <c r="A11" t="s">
        <v>113</v>
      </c>
      <c r="B11" t="s">
        <v>15</v>
      </c>
      <c r="C11" t="s">
        <v>101</v>
      </c>
      <c r="D11">
        <v>7</v>
      </c>
      <c r="E11" t="s">
        <v>1</v>
      </c>
      <c r="F11" t="s">
        <v>16</v>
      </c>
    </row>
    <row r="12" spans="1:6" x14ac:dyDescent="0.25">
      <c r="A12" t="s">
        <v>114</v>
      </c>
      <c r="B12" t="s">
        <v>17</v>
      </c>
      <c r="C12" t="s">
        <v>101</v>
      </c>
      <c r="D12">
        <v>7</v>
      </c>
      <c r="E12" t="s">
        <v>1</v>
      </c>
      <c r="F12" t="s">
        <v>18</v>
      </c>
    </row>
    <row r="13" spans="1:6" x14ac:dyDescent="0.25">
      <c r="A13" t="s">
        <v>115</v>
      </c>
      <c r="B13" t="s">
        <v>19</v>
      </c>
      <c r="C13" t="s">
        <v>102</v>
      </c>
      <c r="D13">
        <v>10</v>
      </c>
      <c r="E13" t="s">
        <v>1</v>
      </c>
      <c r="F13" t="s">
        <v>25</v>
      </c>
    </row>
    <row r="14" spans="1:6" x14ac:dyDescent="0.25">
      <c r="A14" t="s">
        <v>116</v>
      </c>
      <c r="B14" t="s">
        <v>20</v>
      </c>
      <c r="C14" t="s">
        <v>102</v>
      </c>
      <c r="D14">
        <v>10</v>
      </c>
      <c r="E14" t="s">
        <v>1</v>
      </c>
      <c r="F14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E20"/>
    </sheetView>
  </sheetViews>
  <sheetFormatPr defaultRowHeight="15" x14ac:dyDescent="0.25"/>
  <cols>
    <col min="1" max="1" width="12.140625" bestFit="1" customWidth="1"/>
    <col min="2" max="2" width="22" customWidth="1"/>
    <col min="3" max="3" width="13.7109375" bestFit="1" customWidth="1"/>
    <col min="4" max="4" width="45.85546875" bestFit="1" customWidth="1"/>
    <col min="5" max="5" width="31.42578125" bestFit="1" customWidth="1"/>
  </cols>
  <sheetData>
    <row r="1" spans="1:5" x14ac:dyDescent="0.25">
      <c r="A1" s="1" t="s">
        <v>27</v>
      </c>
      <c r="B1" s="1" t="s">
        <v>28</v>
      </c>
      <c r="C1" s="1" t="s">
        <v>33</v>
      </c>
      <c r="D1" s="1" t="s">
        <v>35</v>
      </c>
      <c r="E1" s="1" t="s">
        <v>34</v>
      </c>
    </row>
    <row r="2" spans="1:5" x14ac:dyDescent="0.25">
      <c r="A2" t="s">
        <v>126</v>
      </c>
      <c r="B2" s="2" t="s">
        <v>36</v>
      </c>
      <c r="C2" s="2" t="s">
        <v>37</v>
      </c>
      <c r="D2" s="2" t="s">
        <v>38</v>
      </c>
      <c r="E2" s="2" t="s">
        <v>189</v>
      </c>
    </row>
    <row r="3" spans="1:5" x14ac:dyDescent="0.25">
      <c r="A3" t="s">
        <v>127</v>
      </c>
      <c r="B3" s="2" t="s">
        <v>39</v>
      </c>
      <c r="C3" s="2" t="s">
        <v>40</v>
      </c>
      <c r="D3" s="2" t="s">
        <v>41</v>
      </c>
      <c r="E3" s="2" t="s">
        <v>190</v>
      </c>
    </row>
    <row r="4" spans="1:5" x14ac:dyDescent="0.25">
      <c r="A4" t="s">
        <v>128</v>
      </c>
      <c r="B4" s="2" t="s">
        <v>42</v>
      </c>
      <c r="C4" s="2" t="s">
        <v>43</v>
      </c>
      <c r="D4" s="2" t="s">
        <v>44</v>
      </c>
      <c r="E4" s="2" t="s">
        <v>191</v>
      </c>
    </row>
    <row r="5" spans="1:5" x14ac:dyDescent="0.25">
      <c r="A5" t="s">
        <v>129</v>
      </c>
      <c r="B5" s="2" t="s">
        <v>45</v>
      </c>
      <c r="C5" s="2" t="s">
        <v>46</v>
      </c>
      <c r="D5" s="2" t="s">
        <v>47</v>
      </c>
      <c r="E5" s="2" t="s">
        <v>192</v>
      </c>
    </row>
    <row r="6" spans="1:5" x14ac:dyDescent="0.25">
      <c r="A6" t="s">
        <v>130</v>
      </c>
      <c r="B6" s="2" t="s">
        <v>48</v>
      </c>
      <c r="C6" s="2" t="s">
        <v>49</v>
      </c>
      <c r="D6" s="2" t="s">
        <v>50</v>
      </c>
      <c r="E6" s="2" t="s">
        <v>193</v>
      </c>
    </row>
    <row r="7" spans="1:5" x14ac:dyDescent="0.25">
      <c r="A7" t="s">
        <v>131</v>
      </c>
      <c r="B7" s="2" t="s">
        <v>51</v>
      </c>
      <c r="C7" s="2" t="s">
        <v>52</v>
      </c>
      <c r="D7" s="2" t="s">
        <v>53</v>
      </c>
      <c r="E7" s="2" t="s">
        <v>194</v>
      </c>
    </row>
    <row r="8" spans="1:5" x14ac:dyDescent="0.25">
      <c r="A8" t="s">
        <v>132</v>
      </c>
      <c r="B8" s="2" t="s">
        <v>54</v>
      </c>
      <c r="C8" s="2" t="s">
        <v>55</v>
      </c>
      <c r="D8" s="2" t="s">
        <v>56</v>
      </c>
      <c r="E8" s="2" t="s">
        <v>195</v>
      </c>
    </row>
    <row r="9" spans="1:5" x14ac:dyDescent="0.25">
      <c r="A9" t="s">
        <v>133</v>
      </c>
      <c r="B9" s="2" t="s">
        <v>57</v>
      </c>
      <c r="C9" s="2" t="s">
        <v>58</v>
      </c>
      <c r="D9" s="2" t="s">
        <v>59</v>
      </c>
      <c r="E9" s="2" t="s">
        <v>196</v>
      </c>
    </row>
    <row r="10" spans="1:5" x14ac:dyDescent="0.25">
      <c r="A10" t="s">
        <v>134</v>
      </c>
      <c r="B10" s="2" t="s">
        <v>60</v>
      </c>
      <c r="C10" s="2" t="s">
        <v>61</v>
      </c>
      <c r="D10" s="2" t="s">
        <v>62</v>
      </c>
      <c r="E10" s="2" t="s">
        <v>197</v>
      </c>
    </row>
    <row r="11" spans="1:5" x14ac:dyDescent="0.25">
      <c r="A11" t="s">
        <v>135</v>
      </c>
      <c r="B11" s="2" t="s">
        <v>63</v>
      </c>
      <c r="C11" s="2" t="s">
        <v>64</v>
      </c>
      <c r="D11" s="2" t="s">
        <v>65</v>
      </c>
      <c r="E11" s="2" t="s">
        <v>198</v>
      </c>
    </row>
    <row r="12" spans="1:5" x14ac:dyDescent="0.25">
      <c r="A12" t="s">
        <v>136</v>
      </c>
      <c r="B12" s="2" t="s">
        <v>66</v>
      </c>
      <c r="C12" s="2" t="s">
        <v>67</v>
      </c>
      <c r="D12" s="2" t="s">
        <v>68</v>
      </c>
      <c r="E12" s="2" t="s">
        <v>199</v>
      </c>
    </row>
    <row r="13" spans="1:5" x14ac:dyDescent="0.25">
      <c r="A13" t="s">
        <v>137</v>
      </c>
      <c r="B13" s="2" t="s">
        <v>69</v>
      </c>
      <c r="C13" s="2" t="s">
        <v>70</v>
      </c>
      <c r="D13" s="2" t="s">
        <v>71</v>
      </c>
      <c r="E13" s="2" t="s">
        <v>200</v>
      </c>
    </row>
    <row r="14" spans="1:5" x14ac:dyDescent="0.25">
      <c r="A14" t="s">
        <v>138</v>
      </c>
      <c r="B14" s="3" t="s">
        <v>72</v>
      </c>
      <c r="C14" s="3" t="s">
        <v>73</v>
      </c>
      <c r="D14" s="3" t="s">
        <v>74</v>
      </c>
      <c r="E14" s="3" t="s">
        <v>201</v>
      </c>
    </row>
    <row r="15" spans="1:5" x14ac:dyDescent="0.25">
      <c r="A15" t="s">
        <v>139</v>
      </c>
      <c r="B15" s="3" t="s">
        <v>75</v>
      </c>
      <c r="C15" s="3" t="s">
        <v>76</v>
      </c>
      <c r="D15" s="3" t="s">
        <v>77</v>
      </c>
      <c r="E15" s="3" t="s">
        <v>202</v>
      </c>
    </row>
    <row r="16" spans="1:5" x14ac:dyDescent="0.25">
      <c r="A16" t="s">
        <v>140</v>
      </c>
      <c r="B16" s="3" t="s">
        <v>78</v>
      </c>
      <c r="C16" s="3" t="s">
        <v>79</v>
      </c>
      <c r="D16" s="3" t="s">
        <v>80</v>
      </c>
      <c r="E16" s="3" t="s">
        <v>203</v>
      </c>
    </row>
    <row r="17" spans="1:5" x14ac:dyDescent="0.25">
      <c r="A17" t="s">
        <v>141</v>
      </c>
      <c r="B17" s="3" t="s">
        <v>81</v>
      </c>
      <c r="C17" s="3" t="s">
        <v>82</v>
      </c>
      <c r="D17" s="3" t="s">
        <v>83</v>
      </c>
      <c r="E17" s="3" t="s">
        <v>204</v>
      </c>
    </row>
    <row r="18" spans="1:5" x14ac:dyDescent="0.25">
      <c r="A18" t="s">
        <v>142</v>
      </c>
      <c r="B18" s="3" t="s">
        <v>84</v>
      </c>
      <c r="C18" s="3" t="s">
        <v>85</v>
      </c>
      <c r="D18" s="3" t="s">
        <v>86</v>
      </c>
      <c r="E18" s="3" t="s">
        <v>205</v>
      </c>
    </row>
    <row r="19" spans="1:5" x14ac:dyDescent="0.25">
      <c r="A19" t="s">
        <v>143</v>
      </c>
      <c r="B19" s="3" t="s">
        <v>87</v>
      </c>
      <c r="C19" s="3" t="s">
        <v>88</v>
      </c>
      <c r="D19" s="3" t="s">
        <v>89</v>
      </c>
      <c r="E19" s="3" t="s">
        <v>206</v>
      </c>
    </row>
    <row r="20" spans="1:5" x14ac:dyDescent="0.25">
      <c r="A20" t="s">
        <v>144</v>
      </c>
      <c r="B20" s="3" t="s">
        <v>90</v>
      </c>
      <c r="C20" s="3" t="s">
        <v>91</v>
      </c>
      <c r="D20" s="3" t="s">
        <v>92</v>
      </c>
      <c r="E20" s="3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8" workbookViewId="0">
      <selection activeCell="A2" sqref="A2:J41"/>
    </sheetView>
  </sheetViews>
  <sheetFormatPr defaultRowHeight="15" x14ac:dyDescent="0.25"/>
  <cols>
    <col min="1" max="1" width="13.5703125" bestFit="1" customWidth="1"/>
    <col min="2" max="2" width="12.140625" bestFit="1" customWidth="1"/>
    <col min="3" max="3" width="14.7109375" customWidth="1"/>
    <col min="4" max="4" width="7.7109375" customWidth="1"/>
    <col min="5" max="5" width="5.85546875" customWidth="1"/>
    <col min="6" max="6" width="8.85546875" bestFit="1" customWidth="1"/>
    <col min="8" max="8" width="10.28515625" bestFit="1" customWidth="1"/>
    <col min="9" max="9" width="12.85546875" bestFit="1" customWidth="1"/>
    <col min="10" max="10" width="11.28515625" bestFit="1" customWidth="1"/>
  </cols>
  <sheetData>
    <row r="1" spans="1:11" x14ac:dyDescent="0.25">
      <c r="A1" s="1" t="s">
        <v>120</v>
      </c>
      <c r="B1" s="1" t="s">
        <v>117</v>
      </c>
      <c r="C1" s="1" t="s">
        <v>124</v>
      </c>
      <c r="D1" s="1" t="s">
        <v>125</v>
      </c>
      <c r="E1" s="1" t="s">
        <v>118</v>
      </c>
      <c r="F1" s="1" t="s">
        <v>31</v>
      </c>
      <c r="G1" s="1" t="s">
        <v>186</v>
      </c>
      <c r="H1" s="1" t="s">
        <v>185</v>
      </c>
      <c r="I1" s="1" t="s">
        <v>187</v>
      </c>
      <c r="J1" s="1" t="s">
        <v>119</v>
      </c>
      <c r="K1" s="1"/>
    </row>
    <row r="2" spans="1:11" x14ac:dyDescent="0.25">
      <c r="A2" t="s">
        <v>145</v>
      </c>
      <c r="B2" t="s">
        <v>126</v>
      </c>
      <c r="C2">
        <v>20190101</v>
      </c>
      <c r="D2">
        <v>103001</v>
      </c>
      <c r="E2">
        <f>SUMIF('Order Items'!A:A,Orders!A2,'Order Items'!E:E)</f>
        <v>10</v>
      </c>
      <c r="F2" t="s">
        <v>188</v>
      </c>
      <c r="G2">
        <f>(5/100)*E2</f>
        <v>0.5</v>
      </c>
      <c r="H2">
        <v>25</v>
      </c>
      <c r="I2">
        <f>(H2/100)*E2</f>
        <v>2.5</v>
      </c>
      <c r="J2">
        <f>E2+G2-I2</f>
        <v>8</v>
      </c>
    </row>
    <row r="3" spans="1:11" x14ac:dyDescent="0.25">
      <c r="A3" t="s">
        <v>146</v>
      </c>
      <c r="B3" t="s">
        <v>127</v>
      </c>
      <c r="C3">
        <v>20190101</v>
      </c>
      <c r="D3">
        <v>103112</v>
      </c>
      <c r="E3">
        <f>SUMIF('Order Items'!A:A,Orders!A3,'Order Items'!E:E)</f>
        <v>10</v>
      </c>
      <c r="F3" t="s">
        <v>188</v>
      </c>
      <c r="G3">
        <f t="shared" ref="G3:G41" si="0">(5/100)*E3</f>
        <v>0.5</v>
      </c>
      <c r="H3">
        <v>25</v>
      </c>
      <c r="I3">
        <f t="shared" ref="I3:I41" si="1">(H3/100)*E3</f>
        <v>2.5</v>
      </c>
      <c r="J3">
        <f t="shared" ref="J3:J41" si="2">E3+G3-I3</f>
        <v>8</v>
      </c>
    </row>
    <row r="4" spans="1:11" x14ac:dyDescent="0.25">
      <c r="A4" t="s">
        <v>147</v>
      </c>
      <c r="B4" t="s">
        <v>128</v>
      </c>
      <c r="C4">
        <v>20190101</v>
      </c>
      <c r="D4">
        <v>111010</v>
      </c>
      <c r="E4">
        <f>SUMIF('Order Items'!A:A,Orders!A4,'Order Items'!E:E)</f>
        <v>14</v>
      </c>
      <c r="F4" t="s">
        <v>188</v>
      </c>
      <c r="G4">
        <f t="shared" si="0"/>
        <v>0.70000000000000007</v>
      </c>
      <c r="H4">
        <v>25</v>
      </c>
      <c r="I4">
        <f t="shared" si="1"/>
        <v>3.5</v>
      </c>
      <c r="J4">
        <f t="shared" si="2"/>
        <v>11.2</v>
      </c>
    </row>
    <row r="5" spans="1:11" x14ac:dyDescent="0.25">
      <c r="A5" t="s">
        <v>148</v>
      </c>
      <c r="B5" t="s">
        <v>129</v>
      </c>
      <c r="C5">
        <v>20190101</v>
      </c>
      <c r="D5">
        <v>111500</v>
      </c>
      <c r="E5">
        <f>SUMIF('Order Items'!A:A,Orders!A5,'Order Items'!E:E)</f>
        <v>28</v>
      </c>
      <c r="F5" t="s">
        <v>188</v>
      </c>
      <c r="G5">
        <f t="shared" si="0"/>
        <v>1.4000000000000001</v>
      </c>
      <c r="H5">
        <v>25</v>
      </c>
      <c r="I5">
        <f t="shared" si="1"/>
        <v>7</v>
      </c>
      <c r="J5">
        <f t="shared" si="2"/>
        <v>22.4</v>
      </c>
    </row>
    <row r="6" spans="1:11" x14ac:dyDescent="0.25">
      <c r="A6" t="s">
        <v>149</v>
      </c>
      <c r="B6" t="s">
        <v>130</v>
      </c>
      <c r="C6">
        <v>20190101</v>
      </c>
      <c r="D6">
        <v>113000</v>
      </c>
      <c r="E6">
        <f>SUMIF('Order Items'!A:A,Orders!A6,'Order Items'!E:E)</f>
        <v>34</v>
      </c>
      <c r="F6" t="s">
        <v>188</v>
      </c>
      <c r="G6">
        <f t="shared" si="0"/>
        <v>1.7000000000000002</v>
      </c>
      <c r="H6">
        <v>25</v>
      </c>
      <c r="I6">
        <f t="shared" si="1"/>
        <v>8.5</v>
      </c>
      <c r="J6">
        <f t="shared" si="2"/>
        <v>27.200000000000003</v>
      </c>
    </row>
    <row r="7" spans="1:11" x14ac:dyDescent="0.25">
      <c r="A7" t="s">
        <v>150</v>
      </c>
      <c r="B7" t="s">
        <v>131</v>
      </c>
      <c r="C7">
        <v>20190101</v>
      </c>
      <c r="D7">
        <v>120000</v>
      </c>
      <c r="E7">
        <f>SUMIF('Order Items'!A:A,Orders!A7,'Order Items'!E:E)</f>
        <v>21</v>
      </c>
      <c r="F7" t="s">
        <v>188</v>
      </c>
      <c r="G7">
        <f t="shared" si="0"/>
        <v>1.05</v>
      </c>
      <c r="H7">
        <v>25</v>
      </c>
      <c r="I7">
        <f t="shared" si="1"/>
        <v>5.25</v>
      </c>
      <c r="J7">
        <f t="shared" si="2"/>
        <v>16.8</v>
      </c>
    </row>
    <row r="8" spans="1:11" x14ac:dyDescent="0.25">
      <c r="A8" t="s">
        <v>151</v>
      </c>
      <c r="B8" t="s">
        <v>129</v>
      </c>
      <c r="C8">
        <v>20190101</v>
      </c>
      <c r="D8">
        <v>120500</v>
      </c>
      <c r="E8">
        <f>SUMIF('Order Items'!A:A,Orders!A8,'Order Items'!E:E)</f>
        <v>12</v>
      </c>
      <c r="F8" t="s">
        <v>188</v>
      </c>
      <c r="G8">
        <f t="shared" si="0"/>
        <v>0.60000000000000009</v>
      </c>
      <c r="H8">
        <v>25</v>
      </c>
      <c r="I8">
        <f t="shared" si="1"/>
        <v>3</v>
      </c>
      <c r="J8">
        <f t="shared" si="2"/>
        <v>9.6</v>
      </c>
    </row>
    <row r="9" spans="1:11" x14ac:dyDescent="0.25">
      <c r="A9" t="s">
        <v>152</v>
      </c>
      <c r="B9" t="s">
        <v>131</v>
      </c>
      <c r="C9">
        <v>20190101</v>
      </c>
      <c r="D9">
        <v>150000</v>
      </c>
      <c r="E9">
        <f>SUMIF('Order Items'!A:A,Orders!A9,'Order Items'!E:E)</f>
        <v>10</v>
      </c>
      <c r="F9" t="s">
        <v>188</v>
      </c>
      <c r="G9">
        <f t="shared" si="0"/>
        <v>0.5</v>
      </c>
      <c r="H9">
        <v>25</v>
      </c>
      <c r="I9">
        <f t="shared" si="1"/>
        <v>2.5</v>
      </c>
      <c r="J9">
        <f t="shared" si="2"/>
        <v>8</v>
      </c>
    </row>
    <row r="10" spans="1:11" x14ac:dyDescent="0.25">
      <c r="A10" t="s">
        <v>153</v>
      </c>
      <c r="B10" t="s">
        <v>132</v>
      </c>
      <c r="C10">
        <v>20190101</v>
      </c>
      <c r="D10">
        <v>150100</v>
      </c>
      <c r="E10">
        <f>SUMIF('Order Items'!A:A,Orders!A10,'Order Items'!E:E)</f>
        <v>10</v>
      </c>
      <c r="F10" t="s">
        <v>188</v>
      </c>
      <c r="G10">
        <f t="shared" si="0"/>
        <v>0.5</v>
      </c>
      <c r="H10">
        <v>25</v>
      </c>
      <c r="I10">
        <f t="shared" si="1"/>
        <v>2.5</v>
      </c>
      <c r="J10">
        <f t="shared" si="2"/>
        <v>8</v>
      </c>
    </row>
    <row r="11" spans="1:11" x14ac:dyDescent="0.25">
      <c r="A11" t="s">
        <v>154</v>
      </c>
      <c r="B11" t="s">
        <v>133</v>
      </c>
      <c r="C11">
        <v>20190102</v>
      </c>
      <c r="D11">
        <v>104000</v>
      </c>
      <c r="E11">
        <f>SUMIF('Order Items'!A:A,Orders!A11,'Order Items'!E:E)</f>
        <v>14</v>
      </c>
      <c r="F11" t="s">
        <v>188</v>
      </c>
      <c r="G11">
        <f t="shared" si="0"/>
        <v>0.70000000000000007</v>
      </c>
      <c r="H11">
        <v>0</v>
      </c>
      <c r="I11">
        <f t="shared" si="1"/>
        <v>0</v>
      </c>
      <c r="J11">
        <f t="shared" si="2"/>
        <v>14.7</v>
      </c>
    </row>
    <row r="12" spans="1:11" x14ac:dyDescent="0.25">
      <c r="A12" t="s">
        <v>155</v>
      </c>
      <c r="B12" t="s">
        <v>134</v>
      </c>
      <c r="C12">
        <v>20190102</v>
      </c>
      <c r="D12">
        <v>105000</v>
      </c>
      <c r="E12">
        <f>SUMIF('Order Items'!A:A,Orders!A12,'Order Items'!E:E)</f>
        <v>6</v>
      </c>
      <c r="F12" t="s">
        <v>188</v>
      </c>
      <c r="G12">
        <f t="shared" si="0"/>
        <v>0.30000000000000004</v>
      </c>
      <c r="H12">
        <v>0</v>
      </c>
      <c r="I12">
        <f t="shared" si="1"/>
        <v>0</v>
      </c>
      <c r="J12">
        <f t="shared" si="2"/>
        <v>6.3</v>
      </c>
    </row>
    <row r="13" spans="1:11" x14ac:dyDescent="0.25">
      <c r="A13" t="s">
        <v>156</v>
      </c>
      <c r="B13" t="s">
        <v>135</v>
      </c>
      <c r="C13">
        <v>20190102</v>
      </c>
      <c r="D13">
        <v>105500</v>
      </c>
      <c r="E13">
        <f>SUMIF('Order Items'!A:A,Orders!A13,'Order Items'!E:E)</f>
        <v>8</v>
      </c>
      <c r="F13" t="s">
        <v>188</v>
      </c>
      <c r="G13">
        <f t="shared" si="0"/>
        <v>0.4</v>
      </c>
      <c r="H13">
        <v>0</v>
      </c>
      <c r="I13">
        <f t="shared" si="1"/>
        <v>0</v>
      </c>
      <c r="J13">
        <f t="shared" si="2"/>
        <v>8.4</v>
      </c>
    </row>
    <row r="14" spans="1:11" x14ac:dyDescent="0.25">
      <c r="A14" t="s">
        <v>157</v>
      </c>
      <c r="B14" t="s">
        <v>136</v>
      </c>
      <c r="C14">
        <v>20190102</v>
      </c>
      <c r="D14">
        <v>153000</v>
      </c>
      <c r="E14">
        <f>SUMIF('Order Items'!A:A,Orders!A14,'Order Items'!E:E)</f>
        <v>10</v>
      </c>
      <c r="F14" t="s">
        <v>188</v>
      </c>
      <c r="G14">
        <f t="shared" si="0"/>
        <v>0.5</v>
      </c>
      <c r="H14">
        <v>0</v>
      </c>
      <c r="I14">
        <f t="shared" si="1"/>
        <v>0</v>
      </c>
      <c r="J14">
        <f t="shared" si="2"/>
        <v>10.5</v>
      </c>
    </row>
    <row r="15" spans="1:11" x14ac:dyDescent="0.25">
      <c r="A15" t="s">
        <v>158</v>
      </c>
      <c r="B15" t="s">
        <v>137</v>
      </c>
      <c r="C15">
        <v>20190102</v>
      </c>
      <c r="D15">
        <v>155010</v>
      </c>
      <c r="E15">
        <f>SUMIF('Order Items'!A:A,Orders!A15,'Order Items'!E:E)</f>
        <v>8</v>
      </c>
      <c r="F15" t="s">
        <v>188</v>
      </c>
      <c r="G15">
        <f t="shared" si="0"/>
        <v>0.4</v>
      </c>
      <c r="H15">
        <v>0</v>
      </c>
      <c r="I15">
        <f t="shared" si="1"/>
        <v>0</v>
      </c>
      <c r="J15">
        <f t="shared" si="2"/>
        <v>8.4</v>
      </c>
    </row>
    <row r="16" spans="1:11" x14ac:dyDescent="0.25">
      <c r="A16" t="s">
        <v>159</v>
      </c>
      <c r="B16" t="s">
        <v>138</v>
      </c>
      <c r="C16">
        <v>20190102</v>
      </c>
      <c r="D16">
        <v>155520</v>
      </c>
      <c r="E16">
        <f>SUMIF('Order Items'!A:A,Orders!A16,'Order Items'!E:E)</f>
        <v>10</v>
      </c>
      <c r="F16" t="s">
        <v>188</v>
      </c>
      <c r="G16">
        <f t="shared" si="0"/>
        <v>0.5</v>
      </c>
      <c r="H16">
        <v>0</v>
      </c>
      <c r="I16">
        <f t="shared" si="1"/>
        <v>0</v>
      </c>
      <c r="J16">
        <f t="shared" si="2"/>
        <v>10.5</v>
      </c>
    </row>
    <row r="17" spans="1:10" x14ac:dyDescent="0.25">
      <c r="A17" t="s">
        <v>160</v>
      </c>
      <c r="B17" t="s">
        <v>139</v>
      </c>
      <c r="C17">
        <v>20190102</v>
      </c>
      <c r="D17">
        <v>163000</v>
      </c>
      <c r="E17">
        <f>SUMIF('Order Items'!A:A,Orders!A17,'Order Items'!E:E)</f>
        <v>26</v>
      </c>
      <c r="F17" t="s">
        <v>188</v>
      </c>
      <c r="G17">
        <f t="shared" si="0"/>
        <v>1.3</v>
      </c>
      <c r="H17">
        <v>0</v>
      </c>
      <c r="I17">
        <f t="shared" si="1"/>
        <v>0</v>
      </c>
      <c r="J17">
        <f t="shared" si="2"/>
        <v>27.3</v>
      </c>
    </row>
    <row r="18" spans="1:10" x14ac:dyDescent="0.25">
      <c r="A18" t="s">
        <v>161</v>
      </c>
      <c r="B18" t="s">
        <v>140</v>
      </c>
      <c r="C18">
        <v>20190102</v>
      </c>
      <c r="D18">
        <v>164500</v>
      </c>
      <c r="E18">
        <f>SUMIF('Order Items'!A:A,Orders!A18,'Order Items'!E:E)</f>
        <v>24</v>
      </c>
      <c r="F18" t="s">
        <v>188</v>
      </c>
      <c r="G18">
        <f t="shared" si="0"/>
        <v>1.2000000000000002</v>
      </c>
      <c r="H18">
        <v>0</v>
      </c>
      <c r="I18">
        <f t="shared" si="1"/>
        <v>0</v>
      </c>
      <c r="J18">
        <f t="shared" si="2"/>
        <v>25.2</v>
      </c>
    </row>
    <row r="19" spans="1:10" x14ac:dyDescent="0.25">
      <c r="A19" t="s">
        <v>162</v>
      </c>
      <c r="B19" t="s">
        <v>141</v>
      </c>
      <c r="C19">
        <v>20190102</v>
      </c>
      <c r="D19">
        <v>165500</v>
      </c>
      <c r="E19">
        <f>SUMIF('Order Items'!A:A,Orders!A19,'Order Items'!E:E)</f>
        <v>20</v>
      </c>
      <c r="F19" t="s">
        <v>188</v>
      </c>
      <c r="G19">
        <f t="shared" si="0"/>
        <v>1</v>
      </c>
      <c r="H19">
        <v>0</v>
      </c>
      <c r="I19">
        <f t="shared" si="1"/>
        <v>0</v>
      </c>
      <c r="J19">
        <f t="shared" si="2"/>
        <v>21</v>
      </c>
    </row>
    <row r="20" spans="1:10" x14ac:dyDescent="0.25">
      <c r="A20" t="s">
        <v>163</v>
      </c>
      <c r="B20" t="s">
        <v>142</v>
      </c>
      <c r="C20">
        <v>20190102</v>
      </c>
      <c r="D20">
        <v>180000</v>
      </c>
      <c r="E20">
        <f>SUMIF('Order Items'!A:A,Orders!A20,'Order Items'!E:E)</f>
        <v>12</v>
      </c>
      <c r="F20" t="s">
        <v>188</v>
      </c>
      <c r="G20">
        <f t="shared" si="0"/>
        <v>0.60000000000000009</v>
      </c>
      <c r="H20">
        <v>0</v>
      </c>
      <c r="I20">
        <f t="shared" si="1"/>
        <v>0</v>
      </c>
      <c r="J20">
        <f t="shared" si="2"/>
        <v>12.6</v>
      </c>
    </row>
    <row r="21" spans="1:10" x14ac:dyDescent="0.25">
      <c r="A21" t="s">
        <v>164</v>
      </c>
      <c r="B21" t="s">
        <v>136</v>
      </c>
      <c r="C21">
        <v>20190103</v>
      </c>
      <c r="D21">
        <v>111010</v>
      </c>
      <c r="E21">
        <f>SUMIF('Order Items'!A:A,Orders!A21,'Order Items'!E:E)</f>
        <v>20</v>
      </c>
      <c r="F21" t="s">
        <v>188</v>
      </c>
      <c r="G21">
        <f t="shared" si="0"/>
        <v>1</v>
      </c>
      <c r="H21">
        <v>0</v>
      </c>
      <c r="I21">
        <f t="shared" si="1"/>
        <v>0</v>
      </c>
      <c r="J21">
        <f t="shared" si="2"/>
        <v>21</v>
      </c>
    </row>
    <row r="22" spans="1:10" x14ac:dyDescent="0.25">
      <c r="A22" t="s">
        <v>165</v>
      </c>
      <c r="B22" t="s">
        <v>137</v>
      </c>
      <c r="C22">
        <v>20190103</v>
      </c>
      <c r="D22">
        <v>111500</v>
      </c>
      <c r="E22">
        <f>SUMIF('Order Items'!A:A,Orders!A22,'Order Items'!E:E)</f>
        <v>16</v>
      </c>
      <c r="F22" t="s">
        <v>188</v>
      </c>
      <c r="G22">
        <f t="shared" si="0"/>
        <v>0.8</v>
      </c>
      <c r="H22">
        <v>0</v>
      </c>
      <c r="I22">
        <f t="shared" si="1"/>
        <v>0</v>
      </c>
      <c r="J22">
        <f t="shared" si="2"/>
        <v>16.8</v>
      </c>
    </row>
    <row r="23" spans="1:10" x14ac:dyDescent="0.25">
      <c r="A23" t="s">
        <v>166</v>
      </c>
      <c r="B23" t="s">
        <v>141</v>
      </c>
      <c r="C23">
        <v>20190103</v>
      </c>
      <c r="D23">
        <v>113000</v>
      </c>
      <c r="E23">
        <f>SUMIF('Order Items'!A:A,Orders!A23,'Order Items'!E:E)</f>
        <v>14</v>
      </c>
      <c r="F23" t="s">
        <v>188</v>
      </c>
      <c r="G23">
        <f t="shared" si="0"/>
        <v>0.70000000000000007</v>
      </c>
      <c r="H23">
        <v>0</v>
      </c>
      <c r="I23">
        <f t="shared" si="1"/>
        <v>0</v>
      </c>
      <c r="J23">
        <f t="shared" si="2"/>
        <v>14.7</v>
      </c>
    </row>
    <row r="24" spans="1:10" x14ac:dyDescent="0.25">
      <c r="A24" t="s">
        <v>167</v>
      </c>
      <c r="B24" t="s">
        <v>142</v>
      </c>
      <c r="C24">
        <v>20190103</v>
      </c>
      <c r="D24">
        <v>120000</v>
      </c>
      <c r="E24">
        <f>SUMIF('Order Items'!A:A,Orders!A24,'Order Items'!E:E)</f>
        <v>10</v>
      </c>
      <c r="F24" t="s">
        <v>188</v>
      </c>
      <c r="G24">
        <f t="shared" si="0"/>
        <v>0.5</v>
      </c>
      <c r="H24">
        <v>0</v>
      </c>
      <c r="I24">
        <f t="shared" si="1"/>
        <v>0</v>
      </c>
      <c r="J24">
        <f t="shared" si="2"/>
        <v>10.5</v>
      </c>
    </row>
    <row r="25" spans="1:10" x14ac:dyDescent="0.25">
      <c r="A25" t="s">
        <v>168</v>
      </c>
      <c r="B25" t="s">
        <v>131</v>
      </c>
      <c r="C25">
        <v>20190103</v>
      </c>
      <c r="D25">
        <v>163000</v>
      </c>
      <c r="E25">
        <f>SUMIF('Order Items'!A:A,Orders!A25,'Order Items'!E:E)</f>
        <v>20</v>
      </c>
      <c r="F25" t="s">
        <v>188</v>
      </c>
      <c r="G25">
        <f t="shared" si="0"/>
        <v>1</v>
      </c>
      <c r="H25">
        <v>0</v>
      </c>
      <c r="I25">
        <f t="shared" si="1"/>
        <v>0</v>
      </c>
      <c r="J25">
        <f t="shared" si="2"/>
        <v>21</v>
      </c>
    </row>
    <row r="26" spans="1:10" x14ac:dyDescent="0.25">
      <c r="A26" t="s">
        <v>169</v>
      </c>
      <c r="B26" t="s">
        <v>129</v>
      </c>
      <c r="C26">
        <v>20190103</v>
      </c>
      <c r="D26">
        <v>164500</v>
      </c>
      <c r="E26">
        <f>SUMIF('Order Items'!A:A,Orders!A26,'Order Items'!E:E)</f>
        <v>10</v>
      </c>
      <c r="F26" t="s">
        <v>188</v>
      </c>
      <c r="G26">
        <f t="shared" si="0"/>
        <v>0.5</v>
      </c>
      <c r="H26">
        <v>0</v>
      </c>
      <c r="I26">
        <f t="shared" si="1"/>
        <v>0</v>
      </c>
      <c r="J26">
        <f t="shared" si="2"/>
        <v>10.5</v>
      </c>
    </row>
    <row r="27" spans="1:10" x14ac:dyDescent="0.25">
      <c r="A27" t="s">
        <v>170</v>
      </c>
      <c r="B27" t="s">
        <v>143</v>
      </c>
      <c r="C27">
        <v>20190103</v>
      </c>
      <c r="D27">
        <v>180000</v>
      </c>
      <c r="E27">
        <f>SUMIF('Order Items'!A:A,Orders!A27,'Order Items'!E:E)</f>
        <v>20</v>
      </c>
      <c r="F27" t="s">
        <v>188</v>
      </c>
      <c r="G27">
        <f t="shared" si="0"/>
        <v>1</v>
      </c>
      <c r="H27">
        <v>0</v>
      </c>
      <c r="I27">
        <f t="shared" si="1"/>
        <v>0</v>
      </c>
      <c r="J27">
        <f t="shared" si="2"/>
        <v>21</v>
      </c>
    </row>
    <row r="28" spans="1:10" x14ac:dyDescent="0.25">
      <c r="A28" t="s">
        <v>171</v>
      </c>
      <c r="B28" t="s">
        <v>144</v>
      </c>
      <c r="C28">
        <v>20190104</v>
      </c>
      <c r="D28">
        <v>103000</v>
      </c>
      <c r="E28">
        <f>SUMIF('Order Items'!A:A,Orders!A28,'Order Items'!E:E)</f>
        <v>6</v>
      </c>
      <c r="F28" t="s">
        <v>188</v>
      </c>
      <c r="G28">
        <f t="shared" si="0"/>
        <v>0.30000000000000004</v>
      </c>
      <c r="H28">
        <v>10</v>
      </c>
      <c r="I28">
        <f t="shared" si="1"/>
        <v>0.60000000000000009</v>
      </c>
      <c r="J28">
        <f t="shared" si="2"/>
        <v>5.6999999999999993</v>
      </c>
    </row>
    <row r="29" spans="1:10" x14ac:dyDescent="0.25">
      <c r="A29" t="s">
        <v>172</v>
      </c>
      <c r="B29" t="s">
        <v>134</v>
      </c>
      <c r="C29">
        <v>20190104</v>
      </c>
      <c r="D29">
        <v>103500</v>
      </c>
      <c r="E29">
        <f>SUMIF('Order Items'!A:A,Orders!A29,'Order Items'!E:E)</f>
        <v>8</v>
      </c>
      <c r="F29" t="s">
        <v>188</v>
      </c>
      <c r="G29">
        <f t="shared" si="0"/>
        <v>0.4</v>
      </c>
      <c r="H29">
        <v>10</v>
      </c>
      <c r="I29">
        <f t="shared" si="1"/>
        <v>0.8</v>
      </c>
      <c r="J29">
        <f t="shared" si="2"/>
        <v>7.6000000000000005</v>
      </c>
    </row>
    <row r="30" spans="1:10" x14ac:dyDescent="0.25">
      <c r="A30" t="s">
        <v>173</v>
      </c>
      <c r="B30" t="s">
        <v>135</v>
      </c>
      <c r="C30">
        <v>20190104</v>
      </c>
      <c r="D30">
        <v>111015</v>
      </c>
      <c r="E30">
        <f>SUMIF('Order Items'!A:A,Orders!A30,'Order Items'!E:E)</f>
        <v>10</v>
      </c>
      <c r="F30" t="s">
        <v>188</v>
      </c>
      <c r="G30">
        <f t="shared" si="0"/>
        <v>0.5</v>
      </c>
      <c r="H30">
        <v>10</v>
      </c>
      <c r="I30">
        <f t="shared" si="1"/>
        <v>1</v>
      </c>
      <c r="J30">
        <f t="shared" si="2"/>
        <v>9.5</v>
      </c>
    </row>
    <row r="31" spans="1:10" x14ac:dyDescent="0.25">
      <c r="A31" t="s">
        <v>174</v>
      </c>
      <c r="B31" t="s">
        <v>136</v>
      </c>
      <c r="C31">
        <v>20190104</v>
      </c>
      <c r="D31">
        <v>111555</v>
      </c>
      <c r="E31">
        <f>SUMIF('Order Items'!A:A,Orders!A31,'Order Items'!E:E)</f>
        <v>16</v>
      </c>
      <c r="F31" t="s">
        <v>188</v>
      </c>
      <c r="G31">
        <f t="shared" si="0"/>
        <v>0.8</v>
      </c>
      <c r="H31">
        <v>10</v>
      </c>
      <c r="I31">
        <f t="shared" si="1"/>
        <v>1.6</v>
      </c>
      <c r="J31">
        <f t="shared" si="2"/>
        <v>15.200000000000001</v>
      </c>
    </row>
    <row r="32" spans="1:10" x14ac:dyDescent="0.25">
      <c r="A32" t="s">
        <v>175</v>
      </c>
      <c r="B32" t="s">
        <v>137</v>
      </c>
      <c r="C32">
        <v>20190104</v>
      </c>
      <c r="D32">
        <v>113000</v>
      </c>
      <c r="E32">
        <f>SUMIF('Order Items'!A:A,Orders!A32,'Order Items'!E:E)</f>
        <v>6</v>
      </c>
      <c r="F32" t="s">
        <v>188</v>
      </c>
      <c r="G32">
        <f t="shared" si="0"/>
        <v>0.30000000000000004</v>
      </c>
      <c r="H32">
        <v>10</v>
      </c>
      <c r="I32">
        <f t="shared" si="1"/>
        <v>0.60000000000000009</v>
      </c>
      <c r="J32">
        <f t="shared" si="2"/>
        <v>5.6999999999999993</v>
      </c>
    </row>
    <row r="33" spans="1:10" x14ac:dyDescent="0.25">
      <c r="A33" t="s">
        <v>176</v>
      </c>
      <c r="B33" t="s">
        <v>141</v>
      </c>
      <c r="C33">
        <v>20190104</v>
      </c>
      <c r="D33">
        <v>120000</v>
      </c>
      <c r="E33">
        <f>SUMIF('Order Items'!A:A,Orders!A33,'Order Items'!E:E)</f>
        <v>12</v>
      </c>
      <c r="F33" t="s">
        <v>188</v>
      </c>
      <c r="G33">
        <f t="shared" si="0"/>
        <v>0.60000000000000009</v>
      </c>
      <c r="H33">
        <v>10</v>
      </c>
      <c r="I33">
        <f t="shared" si="1"/>
        <v>1.2000000000000002</v>
      </c>
      <c r="J33">
        <f t="shared" si="2"/>
        <v>11.399999999999999</v>
      </c>
    </row>
    <row r="34" spans="1:10" x14ac:dyDescent="0.25">
      <c r="A34" t="s">
        <v>177</v>
      </c>
      <c r="B34" t="s">
        <v>135</v>
      </c>
      <c r="C34">
        <v>20190104</v>
      </c>
      <c r="D34">
        <v>120500</v>
      </c>
      <c r="E34">
        <f>SUMIF('Order Items'!A:A,Orders!A34,'Order Items'!E:E)</f>
        <v>17</v>
      </c>
      <c r="F34" t="s">
        <v>188</v>
      </c>
      <c r="G34">
        <f t="shared" si="0"/>
        <v>0.85000000000000009</v>
      </c>
      <c r="H34">
        <v>0</v>
      </c>
      <c r="I34">
        <f t="shared" si="1"/>
        <v>0</v>
      </c>
      <c r="J34">
        <f t="shared" si="2"/>
        <v>17.850000000000001</v>
      </c>
    </row>
    <row r="35" spans="1:10" x14ac:dyDescent="0.25">
      <c r="A35" t="s">
        <v>178</v>
      </c>
      <c r="B35" t="s">
        <v>131</v>
      </c>
      <c r="C35">
        <v>20190105</v>
      </c>
      <c r="D35">
        <v>150000</v>
      </c>
      <c r="E35">
        <f>SUMIF('Order Items'!A:A,Orders!A35,'Order Items'!E:E)</f>
        <v>26</v>
      </c>
      <c r="F35" t="s">
        <v>188</v>
      </c>
      <c r="G35">
        <f t="shared" si="0"/>
        <v>1.3</v>
      </c>
      <c r="H35">
        <v>0</v>
      </c>
      <c r="I35">
        <f t="shared" si="1"/>
        <v>0</v>
      </c>
      <c r="J35">
        <f t="shared" si="2"/>
        <v>27.3</v>
      </c>
    </row>
    <row r="36" spans="1:10" x14ac:dyDescent="0.25">
      <c r="A36" t="s">
        <v>179</v>
      </c>
      <c r="B36" t="s">
        <v>136</v>
      </c>
      <c r="C36">
        <v>20190105</v>
      </c>
      <c r="D36">
        <v>150100</v>
      </c>
      <c r="E36">
        <f>SUMIF('Order Items'!A:A,Orders!A36,'Order Items'!E:E)</f>
        <v>18</v>
      </c>
      <c r="F36" t="s">
        <v>188</v>
      </c>
      <c r="G36">
        <f t="shared" si="0"/>
        <v>0.9</v>
      </c>
      <c r="H36">
        <v>0</v>
      </c>
      <c r="I36">
        <f t="shared" si="1"/>
        <v>0</v>
      </c>
      <c r="J36">
        <f t="shared" si="2"/>
        <v>18.899999999999999</v>
      </c>
    </row>
    <row r="37" spans="1:10" x14ac:dyDescent="0.25">
      <c r="A37" t="s">
        <v>180</v>
      </c>
      <c r="B37" t="s">
        <v>126</v>
      </c>
      <c r="C37">
        <v>20190105</v>
      </c>
      <c r="D37">
        <v>150500</v>
      </c>
      <c r="E37">
        <f>SUMIF('Order Items'!A:A,Orders!A37,'Order Items'!E:E)</f>
        <v>8</v>
      </c>
      <c r="F37" t="s">
        <v>188</v>
      </c>
      <c r="G37">
        <f t="shared" si="0"/>
        <v>0.4</v>
      </c>
      <c r="H37">
        <v>0</v>
      </c>
      <c r="I37">
        <f t="shared" si="1"/>
        <v>0</v>
      </c>
      <c r="J37">
        <f t="shared" si="2"/>
        <v>8.4</v>
      </c>
    </row>
    <row r="38" spans="1:10" x14ac:dyDescent="0.25">
      <c r="A38" t="s">
        <v>181</v>
      </c>
      <c r="B38" t="s">
        <v>127</v>
      </c>
      <c r="C38">
        <v>20190105</v>
      </c>
      <c r="D38">
        <v>160000</v>
      </c>
      <c r="E38">
        <f>SUMIF('Order Items'!A:A,Orders!A38,'Order Items'!E:E)</f>
        <v>6</v>
      </c>
      <c r="F38" t="s">
        <v>188</v>
      </c>
      <c r="G38">
        <f t="shared" si="0"/>
        <v>0.30000000000000004</v>
      </c>
      <c r="H38">
        <v>0</v>
      </c>
      <c r="I38">
        <f t="shared" si="1"/>
        <v>0</v>
      </c>
      <c r="J38">
        <f t="shared" si="2"/>
        <v>6.3</v>
      </c>
    </row>
    <row r="39" spans="1:10" x14ac:dyDescent="0.25">
      <c r="A39" t="s">
        <v>182</v>
      </c>
      <c r="B39" t="s">
        <v>134</v>
      </c>
      <c r="C39">
        <v>20190105</v>
      </c>
      <c r="D39">
        <v>163000</v>
      </c>
      <c r="E39">
        <f>SUMIF('Order Items'!A:A,Orders!A39,'Order Items'!E:E)</f>
        <v>35</v>
      </c>
      <c r="F39" t="s">
        <v>188</v>
      </c>
      <c r="G39">
        <f t="shared" si="0"/>
        <v>1.75</v>
      </c>
      <c r="H39">
        <v>0</v>
      </c>
      <c r="I39">
        <f t="shared" si="1"/>
        <v>0</v>
      </c>
      <c r="J39">
        <f t="shared" si="2"/>
        <v>36.75</v>
      </c>
    </row>
    <row r="40" spans="1:10" x14ac:dyDescent="0.25">
      <c r="A40" t="s">
        <v>183</v>
      </c>
      <c r="B40" t="s">
        <v>135</v>
      </c>
      <c r="C40">
        <v>20190105</v>
      </c>
      <c r="D40">
        <v>170000</v>
      </c>
      <c r="E40">
        <f>SUMIF('Order Items'!A:A,Orders!A40,'Order Items'!E:E)</f>
        <v>10</v>
      </c>
      <c r="F40" t="s">
        <v>188</v>
      </c>
      <c r="G40">
        <f t="shared" si="0"/>
        <v>0.5</v>
      </c>
      <c r="H40">
        <v>0</v>
      </c>
      <c r="I40">
        <f t="shared" si="1"/>
        <v>0</v>
      </c>
      <c r="J40">
        <f t="shared" si="2"/>
        <v>10.5</v>
      </c>
    </row>
    <row r="41" spans="1:10" x14ac:dyDescent="0.25">
      <c r="A41" t="s">
        <v>184</v>
      </c>
      <c r="B41" t="s">
        <v>129</v>
      </c>
      <c r="C41">
        <v>20190105</v>
      </c>
      <c r="D41">
        <v>173000</v>
      </c>
      <c r="E41">
        <f>SUMIF('Order Items'!A:A,Orders!A41,'Order Items'!E:E)</f>
        <v>10</v>
      </c>
      <c r="F41" t="s">
        <v>188</v>
      </c>
      <c r="G41">
        <f t="shared" si="0"/>
        <v>0.5</v>
      </c>
      <c r="H41">
        <v>0</v>
      </c>
      <c r="I41">
        <f t="shared" si="1"/>
        <v>0</v>
      </c>
      <c r="J41">
        <f t="shared" si="2"/>
        <v>10.5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2" workbookViewId="0">
      <selection activeCell="A2" sqref="A2:E64"/>
    </sheetView>
  </sheetViews>
  <sheetFormatPr defaultRowHeight="15" x14ac:dyDescent="0.25"/>
  <cols>
    <col min="1" max="1" width="12.42578125" bestFit="1" customWidth="1"/>
    <col min="2" max="2" width="8.28515625" bestFit="1" customWidth="1"/>
    <col min="3" max="3" width="15.42578125" bestFit="1" customWidth="1"/>
    <col min="4" max="4" width="10.85546875" bestFit="1" customWidth="1"/>
    <col min="5" max="5" width="9.42578125" bestFit="1" customWidth="1"/>
  </cols>
  <sheetData>
    <row r="1" spans="1:5" x14ac:dyDescent="0.25">
      <c r="A1" s="1" t="s">
        <v>120</v>
      </c>
      <c r="B1" s="1" t="s">
        <v>121</v>
      </c>
      <c r="C1" s="1" t="s">
        <v>122</v>
      </c>
      <c r="D1" s="1" t="s">
        <v>121</v>
      </c>
      <c r="E1" s="1" t="s">
        <v>123</v>
      </c>
    </row>
    <row r="2" spans="1:5" x14ac:dyDescent="0.25">
      <c r="A2" t="s">
        <v>145</v>
      </c>
      <c r="B2" s="7">
        <f>COUNTIF(A:A,A2)</f>
        <v>1</v>
      </c>
      <c r="C2" t="str">
        <f>CONCATENATE(A2,"_",REPT(0,2-LEN(B2)),B2)</f>
        <v>O0000000001_01</v>
      </c>
      <c r="D2" t="s">
        <v>104</v>
      </c>
      <c r="E2">
        <f>VLOOKUP(D2,Menu!A$2:F$14,4,TRUE)</f>
        <v>10</v>
      </c>
    </row>
    <row r="3" spans="1:5" x14ac:dyDescent="0.25">
      <c r="A3" t="s">
        <v>146</v>
      </c>
      <c r="B3" s="7">
        <f>COUNTIF(A:A,A3)</f>
        <v>1</v>
      </c>
      <c r="C3" t="str">
        <f>CONCATENATE(A3,"_",REPT(0,2-LEN(B3)),B3)</f>
        <v>O0000000002_01</v>
      </c>
      <c r="D3" t="s">
        <v>105</v>
      </c>
      <c r="E3">
        <f>VLOOKUP(D3,Menu!A$2:F$14,4,TRUE)</f>
        <v>10</v>
      </c>
    </row>
    <row r="4" spans="1:5" x14ac:dyDescent="0.25">
      <c r="A4" t="s">
        <v>147</v>
      </c>
      <c r="B4" s="7">
        <v>1</v>
      </c>
      <c r="C4" t="str">
        <f>CONCATENATE(A4,"_",REPT(0,2-LEN(B4)),B4)</f>
        <v>O0000000003_01</v>
      </c>
      <c r="D4" t="s">
        <v>114</v>
      </c>
      <c r="E4">
        <f>VLOOKUP(D4,Menu!A$2:F$14,4,TRUE)</f>
        <v>7</v>
      </c>
    </row>
    <row r="5" spans="1:5" x14ac:dyDescent="0.25">
      <c r="A5" t="s">
        <v>147</v>
      </c>
      <c r="B5" s="7">
        <f>COUNTIF(A:A,A5)</f>
        <v>2</v>
      </c>
      <c r="C5" t="str">
        <f>CONCATENATE(A5,"_",REPT(0,2-LEN(B5)),B5)</f>
        <v>O0000000003_02</v>
      </c>
      <c r="D5" t="s">
        <v>114</v>
      </c>
      <c r="E5">
        <f>VLOOKUP(D5,Menu!A$2:F$14,4,TRUE)</f>
        <v>7</v>
      </c>
    </row>
    <row r="6" spans="1:5" x14ac:dyDescent="0.25">
      <c r="A6" t="s">
        <v>148</v>
      </c>
      <c r="B6" s="7">
        <v>1</v>
      </c>
      <c r="C6" t="str">
        <f>CONCATENATE(A6,"_",REPT(0,2-LEN(B6)),B6)</f>
        <v>O0000000004_01</v>
      </c>
      <c r="D6" t="s">
        <v>115</v>
      </c>
      <c r="E6">
        <f>VLOOKUP(D6,Menu!A$2:F$14,4,TRUE)</f>
        <v>10</v>
      </c>
    </row>
    <row r="7" spans="1:5" x14ac:dyDescent="0.25">
      <c r="A7" t="s">
        <v>148</v>
      </c>
      <c r="B7" s="7">
        <v>2</v>
      </c>
      <c r="C7" t="str">
        <f>CONCATENATE(A7,"_",REPT(0,2-LEN(B7)),B7)</f>
        <v>O0000000004_02</v>
      </c>
      <c r="D7" t="s">
        <v>106</v>
      </c>
      <c r="E7">
        <f>VLOOKUP(D7,Menu!A$2:F$14,4,TRUE)</f>
        <v>10</v>
      </c>
    </row>
    <row r="8" spans="1:5" x14ac:dyDescent="0.25">
      <c r="A8" t="s">
        <v>148</v>
      </c>
      <c r="B8" s="7">
        <f>COUNTIF(A:A,A8)</f>
        <v>3</v>
      </c>
      <c r="C8" t="str">
        <f>CONCATENATE(A8,"_",REPT(0,2-LEN(B8)),B8)</f>
        <v>O0000000004_03</v>
      </c>
      <c r="D8" t="s">
        <v>107</v>
      </c>
      <c r="E8">
        <f>VLOOKUP(D8,Menu!A$2:F$14,4,TRUE)</f>
        <v>8</v>
      </c>
    </row>
    <row r="9" spans="1:5" x14ac:dyDescent="0.25">
      <c r="A9" t="s">
        <v>149</v>
      </c>
      <c r="B9" s="7">
        <v>1</v>
      </c>
      <c r="C9" t="str">
        <f>CONCATENATE(A9,"_",REPT(0,2-LEN(B9)),B9)</f>
        <v>O0000000005_01</v>
      </c>
      <c r="D9" t="s">
        <v>107</v>
      </c>
      <c r="E9">
        <f>VLOOKUP(D9,Menu!A$2:F$14,4,TRUE)</f>
        <v>8</v>
      </c>
    </row>
    <row r="10" spans="1:5" x14ac:dyDescent="0.25">
      <c r="A10" t="s">
        <v>149</v>
      </c>
      <c r="B10" s="7">
        <v>2</v>
      </c>
      <c r="C10" t="str">
        <f>CONCATENATE(A10,"_",REPT(0,2-LEN(B10)),B10)</f>
        <v>O0000000005_02</v>
      </c>
      <c r="D10" t="s">
        <v>108</v>
      </c>
      <c r="E10">
        <f>VLOOKUP(D10,Menu!A$2:F$14,4,TRUE)</f>
        <v>10</v>
      </c>
    </row>
    <row r="11" spans="1:5" x14ac:dyDescent="0.25">
      <c r="A11" t="s">
        <v>149</v>
      </c>
      <c r="B11" s="7">
        <v>3</v>
      </c>
      <c r="C11" t="str">
        <f>CONCATENATE(A11,"_",REPT(0,2-LEN(B11)),B11)</f>
        <v>O0000000005_03</v>
      </c>
      <c r="D11" t="s">
        <v>109</v>
      </c>
      <c r="E11">
        <f>VLOOKUP(D11,Menu!A$2:F$14,4,TRUE)</f>
        <v>6</v>
      </c>
    </row>
    <row r="12" spans="1:5" x14ac:dyDescent="0.25">
      <c r="A12" t="s">
        <v>149</v>
      </c>
      <c r="B12" s="7">
        <f>COUNTIF(A:A,A12)</f>
        <v>4</v>
      </c>
      <c r="C12" t="str">
        <f>CONCATENATE(A12,"_",REPT(0,2-LEN(B12)),B12)</f>
        <v>O0000000005_04</v>
      </c>
      <c r="D12" t="s">
        <v>115</v>
      </c>
      <c r="E12">
        <f>VLOOKUP(D12,Menu!A$2:F$14,4,TRUE)</f>
        <v>10</v>
      </c>
    </row>
    <row r="13" spans="1:5" x14ac:dyDescent="0.25">
      <c r="A13" t="s">
        <v>150</v>
      </c>
      <c r="B13" s="7">
        <v>1</v>
      </c>
      <c r="C13" t="str">
        <f>CONCATENATE(A13,"_",REPT(0,2-LEN(B13)),B13)</f>
        <v>O0000000006_01</v>
      </c>
      <c r="D13" t="s">
        <v>110</v>
      </c>
      <c r="E13">
        <f>VLOOKUP(D13,Menu!A$2:F$14,4,TRUE)</f>
        <v>14</v>
      </c>
    </row>
    <row r="14" spans="1:5" x14ac:dyDescent="0.25">
      <c r="A14" t="s">
        <v>150</v>
      </c>
      <c r="B14" s="7">
        <f>COUNTIF(A:A,A14)</f>
        <v>2</v>
      </c>
      <c r="C14" t="str">
        <f>CONCATENATE(A14,"_",REPT(0,2-LEN(B14)),B14)</f>
        <v>O0000000006_02</v>
      </c>
      <c r="D14" t="s">
        <v>114</v>
      </c>
      <c r="E14">
        <f>VLOOKUP(D14,Menu!A$2:F$14,4,TRUE)</f>
        <v>7</v>
      </c>
    </row>
    <row r="15" spans="1:5" x14ac:dyDescent="0.25">
      <c r="A15" t="s">
        <v>151</v>
      </c>
      <c r="B15" s="7">
        <f>COUNTIF(A:A,A15)</f>
        <v>1</v>
      </c>
      <c r="C15" t="str">
        <f>CONCATENATE(A15,"_",REPT(0,2-LEN(B15)),B15)</f>
        <v>O0000000007_01</v>
      </c>
      <c r="D15" t="s">
        <v>111</v>
      </c>
      <c r="E15">
        <f>VLOOKUP(D15,Menu!A$2:F$14,4,TRUE)</f>
        <v>12</v>
      </c>
    </row>
    <row r="16" spans="1:5" x14ac:dyDescent="0.25">
      <c r="A16" t="s">
        <v>152</v>
      </c>
      <c r="B16" s="7">
        <f>COUNTIF(A:A,A16)</f>
        <v>1</v>
      </c>
      <c r="C16" t="str">
        <f>CONCATENATE(A16,"_",REPT(0,2-LEN(B16)),B16)</f>
        <v>O0000000008_01</v>
      </c>
      <c r="D16" t="s">
        <v>106</v>
      </c>
      <c r="E16">
        <f>VLOOKUP(D16,Menu!A$2:F$14,4,TRUE)</f>
        <v>10</v>
      </c>
    </row>
    <row r="17" spans="1:5" x14ac:dyDescent="0.25">
      <c r="A17" t="s">
        <v>153</v>
      </c>
      <c r="B17" s="7">
        <f>COUNTIF(A:A,A17)</f>
        <v>1</v>
      </c>
      <c r="C17" t="str">
        <f>CONCATENATE(A17,"_",REPT(0,2-LEN(B17)),B17)</f>
        <v>O0000000009_01</v>
      </c>
      <c r="D17" t="s">
        <v>106</v>
      </c>
      <c r="E17">
        <f>VLOOKUP(D17,Menu!A$2:F$14,4,TRUE)</f>
        <v>10</v>
      </c>
    </row>
    <row r="18" spans="1:5" x14ac:dyDescent="0.25">
      <c r="A18" t="s">
        <v>154</v>
      </c>
      <c r="B18" s="7">
        <f>COUNTIF(A:A,A18)</f>
        <v>1</v>
      </c>
      <c r="C18" t="str">
        <f>CONCATENATE(A18,"_",REPT(0,2-LEN(B18)),B18)</f>
        <v>O0000000010_01</v>
      </c>
      <c r="D18" t="s">
        <v>110</v>
      </c>
      <c r="E18">
        <f>VLOOKUP(D18,Menu!A$2:F$14,4,TRUE)</f>
        <v>14</v>
      </c>
    </row>
    <row r="19" spans="1:5" x14ac:dyDescent="0.25">
      <c r="A19" t="s">
        <v>155</v>
      </c>
      <c r="B19" s="7">
        <f>COUNTIF(A:A,A19)</f>
        <v>1</v>
      </c>
      <c r="C19" t="str">
        <f>CONCATENATE(A19,"_",REPT(0,2-LEN(B19)),B19)</f>
        <v>O0000000011_01</v>
      </c>
      <c r="D19" t="s">
        <v>109</v>
      </c>
      <c r="E19">
        <f>VLOOKUP(D19,Menu!A$2:F$14,4,TRUE)</f>
        <v>6</v>
      </c>
    </row>
    <row r="20" spans="1:5" x14ac:dyDescent="0.25">
      <c r="A20" t="s">
        <v>156</v>
      </c>
      <c r="B20" s="7">
        <f>COUNTIF(A:A,A20)</f>
        <v>1</v>
      </c>
      <c r="C20" t="str">
        <f>CONCATENATE(A20,"_",REPT(0,2-LEN(B20)),B20)</f>
        <v>O0000000012_01</v>
      </c>
      <c r="D20" t="s">
        <v>107</v>
      </c>
      <c r="E20">
        <f>VLOOKUP(D20,Menu!A$2:F$14,4,TRUE)</f>
        <v>8</v>
      </c>
    </row>
    <row r="21" spans="1:5" x14ac:dyDescent="0.25">
      <c r="A21" t="s">
        <v>157</v>
      </c>
      <c r="B21" s="7">
        <f>COUNTIF(A:A,A21)</f>
        <v>1</v>
      </c>
      <c r="C21" t="str">
        <f>CONCATENATE(A21,"_",REPT(0,2-LEN(B21)),B21)</f>
        <v>O0000000013_01</v>
      </c>
      <c r="D21" t="s">
        <v>106</v>
      </c>
      <c r="E21">
        <f>VLOOKUP(D21,Menu!A$2:F$14,4,TRUE)</f>
        <v>10</v>
      </c>
    </row>
    <row r="22" spans="1:5" x14ac:dyDescent="0.25">
      <c r="A22" t="s">
        <v>158</v>
      </c>
      <c r="B22" s="7">
        <f>COUNTIF(A:A,A22)</f>
        <v>1</v>
      </c>
      <c r="C22" t="str">
        <f>CONCATENATE(A22,"_",REPT(0,2-LEN(B22)),B22)</f>
        <v>O0000000014_01</v>
      </c>
      <c r="D22" t="s">
        <v>107</v>
      </c>
      <c r="E22">
        <f>VLOOKUP(D22,Menu!A$2:F$14,4,TRUE)</f>
        <v>8</v>
      </c>
    </row>
    <row r="23" spans="1:5" x14ac:dyDescent="0.25">
      <c r="A23" t="s">
        <v>159</v>
      </c>
      <c r="B23" s="7">
        <f>COUNTIF(A:A,A23)</f>
        <v>1</v>
      </c>
      <c r="C23" t="str">
        <f>CONCATENATE(A23,"_",REPT(0,2-LEN(B23)),B23)</f>
        <v>O0000000015_01</v>
      </c>
      <c r="D23" t="s">
        <v>106</v>
      </c>
      <c r="E23">
        <f>VLOOKUP(D23,Menu!A$2:F$14,4,TRUE)</f>
        <v>10</v>
      </c>
    </row>
    <row r="24" spans="1:5" x14ac:dyDescent="0.25">
      <c r="A24" t="s">
        <v>160</v>
      </c>
      <c r="B24" s="7">
        <v>1</v>
      </c>
      <c r="C24" t="str">
        <f>CONCATENATE(A24,"_",REPT(0,2-LEN(B24)),B24)</f>
        <v>O0000000016_01</v>
      </c>
      <c r="D24" t="s">
        <v>110</v>
      </c>
      <c r="E24">
        <f>VLOOKUP(D24,Menu!A$2:F$14,4,TRUE)</f>
        <v>14</v>
      </c>
    </row>
    <row r="25" spans="1:5" x14ac:dyDescent="0.25">
      <c r="A25" t="s">
        <v>160</v>
      </c>
      <c r="B25" s="7">
        <f>COUNTIF(A:A,A25)</f>
        <v>2</v>
      </c>
      <c r="C25" t="str">
        <f>CONCATENATE(A25,"_",REPT(0,2-LEN(B25)),B25)</f>
        <v>O0000000016_02</v>
      </c>
      <c r="D25" t="s">
        <v>111</v>
      </c>
      <c r="E25">
        <f>VLOOKUP(D25,Menu!A$2:F$14,4,TRUE)</f>
        <v>12</v>
      </c>
    </row>
    <row r="26" spans="1:5" x14ac:dyDescent="0.25">
      <c r="A26" t="s">
        <v>161</v>
      </c>
      <c r="B26" s="7">
        <v>1</v>
      </c>
      <c r="C26" t="str">
        <f>CONCATENATE(A26,"_",REPT(0,2-LEN(B26)),B26)</f>
        <v>O0000000017_01</v>
      </c>
      <c r="D26" t="s">
        <v>106</v>
      </c>
      <c r="E26">
        <f>VLOOKUP(D26,Menu!A$2:F$14,4,TRUE)</f>
        <v>10</v>
      </c>
    </row>
    <row r="27" spans="1:5" x14ac:dyDescent="0.25">
      <c r="A27" t="s">
        <v>161</v>
      </c>
      <c r="B27" s="7">
        <f>COUNTIF(A:A,A27)</f>
        <v>2</v>
      </c>
      <c r="C27" t="str">
        <f>CONCATENATE(A27,"_",REPT(0,2-LEN(B27)),B27)</f>
        <v>O0000000017_02</v>
      </c>
      <c r="D27" t="s">
        <v>110</v>
      </c>
      <c r="E27">
        <f>VLOOKUP(D27,Menu!A$2:F$14,4,TRUE)</f>
        <v>14</v>
      </c>
    </row>
    <row r="28" spans="1:5" x14ac:dyDescent="0.25">
      <c r="A28" t="s">
        <v>162</v>
      </c>
      <c r="B28" s="7">
        <v>1</v>
      </c>
      <c r="C28" t="str">
        <f>CONCATENATE(A28,"_",REPT(0,2-LEN(B28)),B28)</f>
        <v>O0000000018_01</v>
      </c>
      <c r="D28" t="s">
        <v>111</v>
      </c>
      <c r="E28">
        <f>VLOOKUP(D28,Menu!A$2:F$14,4,TRUE)</f>
        <v>12</v>
      </c>
    </row>
    <row r="29" spans="1:5" x14ac:dyDescent="0.25">
      <c r="A29" t="s">
        <v>162</v>
      </c>
      <c r="B29" s="7">
        <f>COUNTIF(A:A,A29)</f>
        <v>2</v>
      </c>
      <c r="C29" t="str">
        <f>CONCATENATE(A29,"_",REPT(0,2-LEN(B29)),B29)</f>
        <v>O0000000018_02</v>
      </c>
      <c r="D29" t="s">
        <v>107</v>
      </c>
      <c r="E29">
        <f>VLOOKUP(D29,Menu!A$2:F$14,4,TRUE)</f>
        <v>8</v>
      </c>
    </row>
    <row r="30" spans="1:5" x14ac:dyDescent="0.25">
      <c r="A30" t="s">
        <v>163</v>
      </c>
      <c r="B30" s="7">
        <v>1</v>
      </c>
      <c r="C30" t="str">
        <f>CONCATENATE(A30,"_",REPT(0,2-LEN(B30)),B30)</f>
        <v>O0000000019_01</v>
      </c>
      <c r="D30" t="s">
        <v>109</v>
      </c>
      <c r="E30">
        <f>VLOOKUP(D30,Menu!A$2:F$14,4,TRUE)</f>
        <v>6</v>
      </c>
    </row>
    <row r="31" spans="1:5" x14ac:dyDescent="0.25">
      <c r="A31" t="s">
        <v>163</v>
      </c>
      <c r="B31" s="7">
        <f>COUNTIF(A:A,A31)</f>
        <v>2</v>
      </c>
      <c r="C31" t="str">
        <f>CONCATENATE(A31,"_",REPT(0,2-LEN(B31)),B31)</f>
        <v>O0000000019_02</v>
      </c>
      <c r="D31" t="s">
        <v>112</v>
      </c>
      <c r="E31">
        <f>VLOOKUP(D31,Menu!A$2:F$14,4,TRUE)</f>
        <v>6</v>
      </c>
    </row>
    <row r="32" spans="1:5" x14ac:dyDescent="0.25">
      <c r="A32" t="s">
        <v>164</v>
      </c>
      <c r="B32" s="7">
        <v>1</v>
      </c>
      <c r="C32" t="str">
        <f>CONCATENATE(A32,"_",REPT(0,2-LEN(B32)),B32)</f>
        <v>O0000000020_01</v>
      </c>
      <c r="D32" t="s">
        <v>107</v>
      </c>
      <c r="E32">
        <f>VLOOKUP(D32,Menu!A$2:F$14,4,TRUE)</f>
        <v>8</v>
      </c>
    </row>
    <row r="33" spans="1:5" x14ac:dyDescent="0.25">
      <c r="A33" t="s">
        <v>164</v>
      </c>
      <c r="B33" s="7">
        <f>COUNTIF(A:A,A33)</f>
        <v>2</v>
      </c>
      <c r="C33" t="str">
        <f>CONCATENATE(A33,"_",REPT(0,2-LEN(B33)),B33)</f>
        <v>O0000000020_02</v>
      </c>
      <c r="D33" t="s">
        <v>111</v>
      </c>
      <c r="E33">
        <f>VLOOKUP(D33,Menu!A$2:F$14,4,TRUE)</f>
        <v>12</v>
      </c>
    </row>
    <row r="34" spans="1:5" x14ac:dyDescent="0.25">
      <c r="A34" t="s">
        <v>165</v>
      </c>
      <c r="B34" s="7">
        <v>1</v>
      </c>
      <c r="C34" t="str">
        <f>CONCATENATE(A34,"_",REPT(0,2-LEN(B34)),B34)</f>
        <v>O0000000021_01</v>
      </c>
      <c r="D34" t="s">
        <v>106</v>
      </c>
      <c r="E34">
        <f>VLOOKUP(D34,Menu!A$2:F$14,4,TRUE)</f>
        <v>10</v>
      </c>
    </row>
    <row r="35" spans="1:5" x14ac:dyDescent="0.25">
      <c r="A35" t="s">
        <v>165</v>
      </c>
      <c r="B35" s="7">
        <f>COUNTIF(A:A,A35)</f>
        <v>2</v>
      </c>
      <c r="C35" t="str">
        <f>CONCATENATE(A35,"_",REPT(0,2-LEN(B35)),B35)</f>
        <v>O0000000021_02</v>
      </c>
      <c r="D35" t="s">
        <v>112</v>
      </c>
      <c r="E35">
        <f>VLOOKUP(D35,Menu!A$2:F$14,4,TRUE)</f>
        <v>6</v>
      </c>
    </row>
    <row r="36" spans="1:5" x14ac:dyDescent="0.25">
      <c r="A36" t="s">
        <v>166</v>
      </c>
      <c r="B36" s="7">
        <f>COUNTIF(A:A,A36)</f>
        <v>1</v>
      </c>
      <c r="C36" t="str">
        <f>CONCATENATE(A36,"_",REPT(0,2-LEN(B36)),B36)</f>
        <v>O0000000022_01</v>
      </c>
      <c r="D36" t="s">
        <v>110</v>
      </c>
      <c r="E36">
        <f>VLOOKUP(D36,Menu!A$2:F$14,4,TRUE)</f>
        <v>14</v>
      </c>
    </row>
    <row r="37" spans="1:5" x14ac:dyDescent="0.25">
      <c r="A37" t="s">
        <v>167</v>
      </c>
      <c r="B37" s="7">
        <f>COUNTIF(A:A,A37)</f>
        <v>1</v>
      </c>
      <c r="C37" t="str">
        <f>CONCATENATE(A37,"_",REPT(0,2-LEN(B37)),B37)</f>
        <v>O0000000023_01</v>
      </c>
      <c r="D37" t="s">
        <v>115</v>
      </c>
      <c r="E37">
        <f>VLOOKUP(D37,Menu!A$2:F$14,4,TRUE)</f>
        <v>10</v>
      </c>
    </row>
    <row r="38" spans="1:5" x14ac:dyDescent="0.25">
      <c r="A38" t="s">
        <v>168</v>
      </c>
      <c r="B38" s="7">
        <v>1</v>
      </c>
      <c r="C38" t="str">
        <f>CONCATENATE(A38,"_",REPT(0,2-LEN(B38)),B38)</f>
        <v>O0000000024_01</v>
      </c>
      <c r="D38" t="s">
        <v>106</v>
      </c>
      <c r="E38">
        <f>VLOOKUP(D38,Menu!A$2:F$14,4,TRUE)</f>
        <v>10</v>
      </c>
    </row>
    <row r="39" spans="1:5" x14ac:dyDescent="0.25">
      <c r="A39" t="s">
        <v>168</v>
      </c>
      <c r="B39" s="7">
        <f>COUNTIF(A:A,A39)</f>
        <v>2</v>
      </c>
      <c r="C39" t="str">
        <f>CONCATENATE(A39,"_",REPT(0,2-LEN(B39)),B39)</f>
        <v>O0000000024_02</v>
      </c>
      <c r="D39" t="s">
        <v>116</v>
      </c>
      <c r="E39">
        <f>VLOOKUP(D39,Menu!A$2:F$14,4,TRUE)</f>
        <v>10</v>
      </c>
    </row>
    <row r="40" spans="1:5" x14ac:dyDescent="0.25">
      <c r="A40" t="s">
        <v>169</v>
      </c>
      <c r="B40" s="7">
        <f>COUNTIF(A:A,A40)</f>
        <v>1</v>
      </c>
      <c r="C40" t="str">
        <f>CONCATENATE(A40,"_",REPT(0,2-LEN(B40)),B40)</f>
        <v>O0000000025_01</v>
      </c>
      <c r="D40" t="s">
        <v>116</v>
      </c>
      <c r="E40">
        <f>VLOOKUP(D40,Menu!A$2:F$14,4,TRUE)</f>
        <v>10</v>
      </c>
    </row>
    <row r="41" spans="1:5" x14ac:dyDescent="0.25">
      <c r="A41" t="s">
        <v>170</v>
      </c>
      <c r="B41" s="7">
        <v>1</v>
      </c>
      <c r="C41" t="str">
        <f>CONCATENATE(A41,"_",REPT(0,2-LEN(B41)),B41)</f>
        <v>O0000000026_01</v>
      </c>
      <c r="D41" t="s">
        <v>115</v>
      </c>
      <c r="E41">
        <f>VLOOKUP(D41,Menu!A$2:F$14,4,TRUE)</f>
        <v>10</v>
      </c>
    </row>
    <row r="42" spans="1:5" x14ac:dyDescent="0.25">
      <c r="A42" t="s">
        <v>170</v>
      </c>
      <c r="B42" s="7">
        <f>COUNTIF(A:A,A42)</f>
        <v>2</v>
      </c>
      <c r="C42" t="str">
        <f>CONCATENATE(A42,"_",REPT(0,2-LEN(B42)),B42)</f>
        <v>O0000000026_02</v>
      </c>
      <c r="D42" t="s">
        <v>116</v>
      </c>
      <c r="E42">
        <f>VLOOKUP(D42,Menu!A$2:F$14,4,TRUE)</f>
        <v>10</v>
      </c>
    </row>
    <row r="43" spans="1:5" x14ac:dyDescent="0.25">
      <c r="A43" t="s">
        <v>171</v>
      </c>
      <c r="B43" s="7">
        <f>COUNTIF(A:A,A43)</f>
        <v>1</v>
      </c>
      <c r="C43" t="str">
        <f>CONCATENATE(A43,"_",REPT(0,2-LEN(B43)),B43)</f>
        <v>O0000000027_01</v>
      </c>
      <c r="D43" t="s">
        <v>109</v>
      </c>
      <c r="E43">
        <f>VLOOKUP(D43,Menu!A$2:F$14,4,TRUE)</f>
        <v>6</v>
      </c>
    </row>
    <row r="44" spans="1:5" x14ac:dyDescent="0.25">
      <c r="A44" t="s">
        <v>172</v>
      </c>
      <c r="B44" s="7">
        <f>COUNTIF(A:A,A44)</f>
        <v>1</v>
      </c>
      <c r="C44" t="str">
        <f>CONCATENATE(A44,"_",REPT(0,2-LEN(B44)),B44)</f>
        <v>O0000000028_01</v>
      </c>
      <c r="D44" t="s">
        <v>107</v>
      </c>
      <c r="E44">
        <f>VLOOKUP(D44,Menu!A$2:F$14,4,TRUE)</f>
        <v>8</v>
      </c>
    </row>
    <row r="45" spans="1:5" x14ac:dyDescent="0.25">
      <c r="A45" t="s">
        <v>173</v>
      </c>
      <c r="B45" s="7">
        <f>COUNTIF(A:A,A45)</f>
        <v>1</v>
      </c>
      <c r="C45" t="str">
        <f>CONCATENATE(A45,"_",REPT(0,2-LEN(B45)),B45)</f>
        <v>O0000000029_01</v>
      </c>
      <c r="D45" t="s">
        <v>116</v>
      </c>
      <c r="E45">
        <f>VLOOKUP(D45,Menu!A$2:F$14,4,TRUE)</f>
        <v>10</v>
      </c>
    </row>
    <row r="46" spans="1:5" x14ac:dyDescent="0.25">
      <c r="A46" t="s">
        <v>174</v>
      </c>
      <c r="B46" s="7">
        <v>1</v>
      </c>
      <c r="C46" t="str">
        <f>CONCATENATE(A46,"_",REPT(0,2-LEN(B46)),B46)</f>
        <v>O0000000030_01</v>
      </c>
      <c r="D46" t="s">
        <v>106</v>
      </c>
      <c r="E46">
        <f>VLOOKUP(D46,Menu!A$2:F$14,4,TRUE)</f>
        <v>10</v>
      </c>
    </row>
    <row r="47" spans="1:5" x14ac:dyDescent="0.25">
      <c r="A47" t="s">
        <v>174</v>
      </c>
      <c r="B47" s="7">
        <f>COUNTIF(A:A,A47)</f>
        <v>2</v>
      </c>
      <c r="C47" t="str">
        <f>CONCATENATE(A47,"_",REPT(0,2-LEN(B47)),B47)</f>
        <v>O0000000030_02</v>
      </c>
      <c r="D47" t="s">
        <v>112</v>
      </c>
      <c r="E47">
        <f>VLOOKUP(D47,Menu!A$2:F$14,4,TRUE)</f>
        <v>6</v>
      </c>
    </row>
    <row r="48" spans="1:5" x14ac:dyDescent="0.25">
      <c r="A48" t="s">
        <v>175</v>
      </c>
      <c r="B48" s="7">
        <f>COUNTIF(A:A,A48)</f>
        <v>1</v>
      </c>
      <c r="C48" t="str">
        <f>CONCATENATE(A48,"_",REPT(0,2-LEN(B48)),B48)</f>
        <v>O0000000031_01</v>
      </c>
      <c r="D48" t="s">
        <v>109</v>
      </c>
      <c r="E48">
        <f>VLOOKUP(D48,Menu!A$2:F$14,4,TRUE)</f>
        <v>6</v>
      </c>
    </row>
    <row r="49" spans="1:5" x14ac:dyDescent="0.25">
      <c r="A49" t="s">
        <v>176</v>
      </c>
      <c r="B49" s="7">
        <f>COUNTIF(A:A,A49)</f>
        <v>1</v>
      </c>
      <c r="C49" t="str">
        <f>CONCATENATE(A49,"_",REPT(0,2-LEN(B49)),B49)</f>
        <v>O0000000032_01</v>
      </c>
      <c r="D49" t="s">
        <v>111</v>
      </c>
      <c r="E49">
        <f>VLOOKUP(D49,Menu!A$2:F$14,4,TRUE)</f>
        <v>12</v>
      </c>
    </row>
    <row r="50" spans="1:5" x14ac:dyDescent="0.25">
      <c r="A50" t="s">
        <v>177</v>
      </c>
      <c r="B50" s="7">
        <v>1</v>
      </c>
      <c r="C50" t="str">
        <f>CONCATENATE(A50,"_",REPT(0,2-LEN(B50)),B50)</f>
        <v>O0000000033_01</v>
      </c>
      <c r="D50" t="s">
        <v>114</v>
      </c>
      <c r="E50">
        <f>VLOOKUP(D50,Menu!A$2:F$14,4,TRUE)</f>
        <v>7</v>
      </c>
    </row>
    <row r="51" spans="1:5" x14ac:dyDescent="0.25">
      <c r="A51" t="s">
        <v>177</v>
      </c>
      <c r="B51" s="7">
        <f>COUNTIF(A:A,A51)</f>
        <v>2</v>
      </c>
      <c r="C51" t="str">
        <f>CONCATENATE(A51,"_",REPT(0,2-LEN(B51)),B51)</f>
        <v>O0000000033_02</v>
      </c>
      <c r="D51" t="s">
        <v>115</v>
      </c>
      <c r="E51">
        <f>VLOOKUP(D51,Menu!A$2:F$14,4,TRUE)</f>
        <v>10</v>
      </c>
    </row>
    <row r="52" spans="1:5" x14ac:dyDescent="0.25">
      <c r="A52" t="s">
        <v>178</v>
      </c>
      <c r="B52" s="7">
        <v>1</v>
      </c>
      <c r="C52" t="str">
        <f>CONCATENATE(A52,"_",REPT(0,2-LEN(B52)),B52)</f>
        <v>O0000000034_01</v>
      </c>
      <c r="D52" t="s">
        <v>106</v>
      </c>
      <c r="E52">
        <f>VLOOKUP(D52,Menu!A$2:F$14,4,TRUE)</f>
        <v>10</v>
      </c>
    </row>
    <row r="53" spans="1:5" x14ac:dyDescent="0.25">
      <c r="A53" t="s">
        <v>178</v>
      </c>
      <c r="B53" s="7">
        <v>2</v>
      </c>
      <c r="C53" t="str">
        <f>CONCATENATE(A53,"_",REPT(0,2-LEN(B53)),B53)</f>
        <v>O0000000034_02</v>
      </c>
      <c r="D53" t="s">
        <v>112</v>
      </c>
      <c r="E53">
        <f>VLOOKUP(D53,Menu!A$2:F$14,4,TRUE)</f>
        <v>6</v>
      </c>
    </row>
    <row r="54" spans="1:5" x14ac:dyDescent="0.25">
      <c r="A54" t="s">
        <v>178</v>
      </c>
      <c r="B54" s="7">
        <f>COUNTIF(A:A,A54)</f>
        <v>3</v>
      </c>
      <c r="C54" t="str">
        <f>CONCATENATE(A54,"_",REPT(0,2-LEN(B54)),B54)</f>
        <v>O0000000034_03</v>
      </c>
      <c r="D54" t="s">
        <v>115</v>
      </c>
      <c r="E54">
        <f>VLOOKUP(D54,Menu!A$2:F$14,4,TRUE)</f>
        <v>10</v>
      </c>
    </row>
    <row r="55" spans="1:5" x14ac:dyDescent="0.25">
      <c r="A55" t="s">
        <v>179</v>
      </c>
      <c r="B55" s="7">
        <v>1</v>
      </c>
      <c r="C55" t="str">
        <f>CONCATENATE(A55,"_",REPT(0,2-LEN(B55)),B55)</f>
        <v>O0000000035_01</v>
      </c>
      <c r="D55" t="s">
        <v>107</v>
      </c>
      <c r="E55">
        <f>VLOOKUP(D55,Menu!A$2:F$14,4,TRUE)</f>
        <v>8</v>
      </c>
    </row>
    <row r="56" spans="1:5" x14ac:dyDescent="0.25">
      <c r="A56" t="s">
        <v>179</v>
      </c>
      <c r="B56" s="7">
        <f>COUNTIF(A:A,A56)</f>
        <v>2</v>
      </c>
      <c r="C56" t="str">
        <f>CONCATENATE(A56,"_",REPT(0,2-LEN(B56)),B56)</f>
        <v>O0000000035_02</v>
      </c>
      <c r="D56" t="s">
        <v>116</v>
      </c>
      <c r="E56">
        <f>VLOOKUP(D56,Menu!A$2:F$14,4,TRUE)</f>
        <v>10</v>
      </c>
    </row>
    <row r="57" spans="1:5" x14ac:dyDescent="0.25">
      <c r="A57" t="s">
        <v>180</v>
      </c>
      <c r="B57" s="7">
        <f>COUNTIF(A:A,A57)</f>
        <v>1</v>
      </c>
      <c r="C57" t="str">
        <f>CONCATENATE(A57,"_",REPT(0,2-LEN(B57)),B57)</f>
        <v>O0000000036_01</v>
      </c>
      <c r="D57" t="s">
        <v>107</v>
      </c>
      <c r="E57">
        <f>VLOOKUP(D57,Menu!A$2:F$14,4,TRUE)</f>
        <v>8</v>
      </c>
    </row>
    <row r="58" spans="1:5" x14ac:dyDescent="0.25">
      <c r="A58" t="s">
        <v>181</v>
      </c>
      <c r="B58" s="7">
        <f>COUNTIF(A:A,A58)</f>
        <v>1</v>
      </c>
      <c r="C58" t="str">
        <f>CONCATENATE(A58,"_",REPT(0,2-LEN(B58)),B58)</f>
        <v>O0000000037_01</v>
      </c>
      <c r="D58" t="s">
        <v>109</v>
      </c>
      <c r="E58">
        <f>VLOOKUP(D58,Menu!A$2:F$14,4,TRUE)</f>
        <v>6</v>
      </c>
    </row>
    <row r="59" spans="1:5" x14ac:dyDescent="0.25">
      <c r="A59" t="s">
        <v>182</v>
      </c>
      <c r="B59" s="7">
        <v>1</v>
      </c>
      <c r="C59" t="str">
        <f>CONCATENATE(A59,"_",REPT(0,2-LEN(B59)),B59)</f>
        <v>O0000000038_01</v>
      </c>
      <c r="D59" t="s">
        <v>115</v>
      </c>
      <c r="E59">
        <f>VLOOKUP(D59,Menu!A$2:F$14,4,TRUE)</f>
        <v>10</v>
      </c>
    </row>
    <row r="60" spans="1:5" x14ac:dyDescent="0.25">
      <c r="A60" t="s">
        <v>182</v>
      </c>
      <c r="B60" s="7">
        <v>2</v>
      </c>
      <c r="C60" t="str">
        <f>CONCATENATE(A60,"_",REPT(0,2-LEN(B60)),B60)</f>
        <v>O0000000038_02</v>
      </c>
      <c r="D60" t="s">
        <v>112</v>
      </c>
      <c r="E60">
        <f>VLOOKUP(D60,Menu!A$2:F$14,4,TRUE)</f>
        <v>6</v>
      </c>
    </row>
    <row r="61" spans="1:5" x14ac:dyDescent="0.25">
      <c r="A61" t="s">
        <v>182</v>
      </c>
      <c r="B61" s="7">
        <v>3</v>
      </c>
      <c r="C61" t="str">
        <f>CONCATENATE(A61,"_",REPT(0,2-LEN(B61)),B61)</f>
        <v>O0000000038_03</v>
      </c>
      <c r="D61" t="s">
        <v>111</v>
      </c>
      <c r="E61">
        <f>VLOOKUP(D61,Menu!A$2:F$14,4,TRUE)</f>
        <v>12</v>
      </c>
    </row>
    <row r="62" spans="1:5" x14ac:dyDescent="0.25">
      <c r="A62" t="s">
        <v>182</v>
      </c>
      <c r="B62" s="7">
        <f>COUNTIF(A:A,A62)</f>
        <v>4</v>
      </c>
      <c r="C62" t="str">
        <f>CONCATENATE(A62,"_",REPT(0,2-LEN(B62)),B62)</f>
        <v>O0000000038_04</v>
      </c>
      <c r="D62" t="s">
        <v>114</v>
      </c>
      <c r="E62">
        <f>VLOOKUP(D62,Menu!A$2:F$14,4,TRUE)</f>
        <v>7</v>
      </c>
    </row>
    <row r="63" spans="1:5" x14ac:dyDescent="0.25">
      <c r="A63" t="s">
        <v>183</v>
      </c>
      <c r="B63" s="7">
        <f>COUNTIF(A:A,A63)</f>
        <v>1</v>
      </c>
      <c r="C63" t="str">
        <f>CONCATENATE(A63,"_",REPT(0,2-LEN(B63)),B63)</f>
        <v>O0000000039_01</v>
      </c>
      <c r="D63" t="s">
        <v>116</v>
      </c>
      <c r="E63">
        <f>VLOOKUP(D63,Menu!A$2:F$14,4,TRUE)</f>
        <v>10</v>
      </c>
    </row>
    <row r="64" spans="1:5" x14ac:dyDescent="0.25">
      <c r="A64" t="s">
        <v>184</v>
      </c>
      <c r="B64" s="7">
        <f>COUNTIF(A:A,A64)</f>
        <v>1</v>
      </c>
      <c r="C64" t="str">
        <f>CONCATENATE(A64,"_",REPT(0,2-LEN(B64)),B64)</f>
        <v>O0000000040_01</v>
      </c>
      <c r="D64" t="s">
        <v>106</v>
      </c>
      <c r="E64">
        <f>VLOOKUP(D64,Menu!A$2:F$14,4,TRUE)</f>
        <v>10</v>
      </c>
    </row>
  </sheetData>
  <sortState ref="A2:E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Categories</vt:lpstr>
      <vt:lpstr>Menu</vt:lpstr>
      <vt:lpstr>Customers</vt:lpstr>
      <vt:lpstr>Orders</vt:lpstr>
      <vt:lpstr>Order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2019-01-27T05:15:56Z</dcterms:created>
  <dcterms:modified xsi:type="dcterms:W3CDTF">2019-01-27T07:42:25Z</dcterms:modified>
</cp:coreProperties>
</file>