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ha Mohamed\Desktop\All thesis data\objective 3\"/>
    </mc:Choice>
  </mc:AlternateContent>
  <xr:revisionPtr revIDLastSave="0" documentId="13_ncr:1_{191F3438-683A-40D7-81FA-47AB3AB8AC10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Spectral-qPCR data" sheetId="1" r:id="rId1"/>
    <sheet name="Nanodrop results" sheetId="2" r:id="rId2"/>
    <sheet name="Standard curve" sheetId="3" r:id="rId3"/>
    <sheet name="Infection coefficient" sheetId="4" r:id="rId4"/>
    <sheet name="graph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H6" i="4" s="1"/>
  <c r="G13" i="4"/>
  <c r="H13" i="4" s="1"/>
  <c r="G14" i="4"/>
  <c r="H14" i="4" s="1"/>
  <c r="G18" i="4"/>
  <c r="H18" i="4" s="1"/>
  <c r="D11" i="4"/>
  <c r="E11" i="4"/>
  <c r="G11" i="4" s="1"/>
  <c r="H11" i="4" s="1"/>
  <c r="D12" i="4"/>
  <c r="E12" i="4" s="1"/>
  <c r="G12" i="4" s="1"/>
  <c r="H12" i="4" s="1"/>
  <c r="D13" i="4"/>
  <c r="E13" i="4" s="1"/>
  <c r="D14" i="4"/>
  <c r="E14" i="4"/>
  <c r="D15" i="4"/>
  <c r="E15" i="4"/>
  <c r="G15" i="4" s="1"/>
  <c r="H15" i="4" s="1"/>
  <c r="D16" i="4"/>
  <c r="E16" i="4" s="1"/>
  <c r="G16" i="4" s="1"/>
  <c r="H16" i="4" s="1"/>
  <c r="D17" i="4"/>
  <c r="E17" i="4" s="1"/>
  <c r="G17" i="4" s="1"/>
  <c r="H17" i="4" s="1"/>
  <c r="D18" i="4"/>
  <c r="E18" i="4"/>
  <c r="D19" i="4"/>
  <c r="E19" i="4" s="1"/>
  <c r="G19" i="4" s="1"/>
  <c r="H19" i="4" s="1"/>
  <c r="E6" i="4"/>
  <c r="D3" i="4"/>
  <c r="E3" i="4" s="1"/>
  <c r="G3" i="4" s="1"/>
  <c r="H3" i="4" s="1"/>
  <c r="D4" i="4"/>
  <c r="E4" i="4" s="1"/>
  <c r="G4" i="4" s="1"/>
  <c r="H4" i="4" s="1"/>
  <c r="D5" i="4"/>
  <c r="E5" i="4" s="1"/>
  <c r="G5" i="4" s="1"/>
  <c r="H5" i="4" s="1"/>
  <c r="D6" i="4"/>
  <c r="D7" i="4"/>
  <c r="E7" i="4" s="1"/>
  <c r="G7" i="4" s="1"/>
  <c r="H7" i="4" s="1"/>
  <c r="D8" i="4"/>
  <c r="E8" i="4" s="1"/>
  <c r="G8" i="4" s="1"/>
  <c r="H8" i="4" s="1"/>
  <c r="D9" i="4"/>
  <c r="E9" i="4" s="1"/>
  <c r="G9" i="4" s="1"/>
  <c r="H9" i="4" s="1"/>
  <c r="D10" i="4"/>
  <c r="E10" i="4" s="1"/>
  <c r="G10" i="4" s="1"/>
  <c r="H10" i="4" s="1"/>
  <c r="D2" i="4"/>
  <c r="E2" i="4" s="1"/>
  <c r="G2" i="4" s="1"/>
  <c r="H2" i="4" s="1"/>
  <c r="K12" i="4" l="1"/>
  <c r="J12" i="4"/>
  <c r="I12" i="4"/>
  <c r="K5" i="4"/>
  <c r="J5" i="4"/>
  <c r="I5" i="4"/>
  <c r="K3" i="4"/>
  <c r="J3" i="4"/>
  <c r="I3" i="4"/>
  <c r="J14" i="4"/>
  <c r="K14" i="4"/>
  <c r="I14" i="4"/>
  <c r="J8" i="4"/>
  <c r="K8" i="4"/>
  <c r="I8" i="4"/>
  <c r="J17" i="4"/>
  <c r="K17" i="4"/>
  <c r="I17" i="4"/>
  <c r="K11" i="4"/>
  <c r="J11" i="4"/>
  <c r="I11" i="4"/>
  <c r="K16" i="4"/>
  <c r="J16" i="4"/>
  <c r="I16" i="4"/>
  <c r="K15" i="4"/>
  <c r="J15" i="4"/>
  <c r="I15" i="4"/>
  <c r="K2" i="4"/>
  <c r="J2" i="4"/>
  <c r="I2" i="4"/>
  <c r="J10" i="4"/>
  <c r="K10" i="4"/>
  <c r="I10" i="4"/>
  <c r="K13" i="4"/>
  <c r="J13" i="4"/>
  <c r="I13" i="4"/>
  <c r="K7" i="4"/>
  <c r="J7" i="4"/>
  <c r="I7" i="4"/>
  <c r="K4" i="4"/>
  <c r="J4" i="4"/>
  <c r="I4" i="4"/>
  <c r="J18" i="4"/>
  <c r="K18" i="4"/>
  <c r="I18" i="4"/>
  <c r="J9" i="4"/>
  <c r="K9" i="4"/>
  <c r="I9" i="4"/>
  <c r="K19" i="4"/>
  <c r="J19" i="4"/>
  <c r="I19" i="4"/>
  <c r="K6" i="4"/>
  <c r="J6" i="4"/>
  <c r="I6" i="4"/>
</calcChain>
</file>

<file path=xl/sharedStrings.xml><?xml version="1.0" encoding="utf-8"?>
<sst xmlns="http://schemas.openxmlformats.org/spreadsheetml/2006/main" count="236" uniqueCount="111">
  <si>
    <t>Well</t>
  </si>
  <si>
    <t>Sample</t>
  </si>
  <si>
    <t>Cq</t>
  </si>
  <si>
    <t>Efficiency</t>
  </si>
  <si>
    <t>R²</t>
  </si>
  <si>
    <t>Result</t>
  </si>
  <si>
    <t>MS13A</t>
  </si>
  <si>
    <t>MS16A</t>
  </si>
  <si>
    <t>MS25A</t>
  </si>
  <si>
    <t>MS31A</t>
  </si>
  <si>
    <t>MS34A</t>
  </si>
  <si>
    <t>MS36A</t>
  </si>
  <si>
    <t>MS39A</t>
  </si>
  <si>
    <t>MS119A</t>
  </si>
  <si>
    <t>MS122A</t>
  </si>
  <si>
    <t>Negative</t>
  </si>
  <si>
    <t>Excluded</t>
  </si>
  <si>
    <t>MS13R</t>
  </si>
  <si>
    <t>MS16R</t>
  </si>
  <si>
    <t>MS25R</t>
  </si>
  <si>
    <t>MS31R</t>
  </si>
  <si>
    <t>MS34R</t>
  </si>
  <si>
    <t>MS36R</t>
  </si>
  <si>
    <t>MS39R</t>
  </si>
  <si>
    <t>MS119R</t>
  </si>
  <si>
    <t>MS122R</t>
  </si>
  <si>
    <t>IM166</t>
  </si>
  <si>
    <t>Blank 1</t>
  </si>
  <si>
    <t>Blank 2</t>
  </si>
  <si>
    <t>Blank 3</t>
  </si>
  <si>
    <t>Blank 4</t>
  </si>
  <si>
    <t>Blank 5</t>
  </si>
  <si>
    <t>Blank 6</t>
  </si>
  <si>
    <t>Blank 7</t>
  </si>
  <si>
    <t>Blank 8</t>
  </si>
  <si>
    <t>Blank 9</t>
  </si>
  <si>
    <t>Blank 10</t>
  </si>
  <si>
    <t>Blank 11</t>
  </si>
  <si>
    <t>Blank 12</t>
  </si>
  <si>
    <t>Blank 13</t>
  </si>
  <si>
    <t>Blank 14</t>
  </si>
  <si>
    <t>Blank 15</t>
  </si>
  <si>
    <t>Blank 16</t>
  </si>
  <si>
    <t>Blank 17</t>
  </si>
  <si>
    <t>Blank 18</t>
  </si>
  <si>
    <t>Blank 19</t>
  </si>
  <si>
    <t>Blank 20</t>
  </si>
  <si>
    <t>Blank 21</t>
  </si>
  <si>
    <t>Blank 22</t>
  </si>
  <si>
    <t>Blank 23</t>
  </si>
  <si>
    <t>Blank 24</t>
  </si>
  <si>
    <t>Blank 25</t>
  </si>
  <si>
    <t>Blank 26</t>
  </si>
  <si>
    <t>Blank 27</t>
  </si>
  <si>
    <t>Blank 28</t>
  </si>
  <si>
    <t>#</t>
  </si>
  <si>
    <t>Sample ID</t>
  </si>
  <si>
    <t>User name</t>
  </si>
  <si>
    <t>Date and Time</t>
  </si>
  <si>
    <t>Nucleic Acid</t>
  </si>
  <si>
    <t>Unit</t>
  </si>
  <si>
    <t>A260 (Abs)</t>
  </si>
  <si>
    <t>A280 (Abs)</t>
  </si>
  <si>
    <t>260/280</t>
  </si>
  <si>
    <t>260/230</t>
  </si>
  <si>
    <t>Sample Type</t>
  </si>
  <si>
    <t>Factor</t>
  </si>
  <si>
    <t>Jin Lab</t>
  </si>
  <si>
    <t>9/8/2021 2:13:30 PM</t>
  </si>
  <si>
    <t>ng/µl</t>
  </si>
  <si>
    <t>DNA</t>
  </si>
  <si>
    <t>blank</t>
  </si>
  <si>
    <t>9/8/2021 2:10:39 PM</t>
  </si>
  <si>
    <t>9/8/2021 2:11:48 PM</t>
  </si>
  <si>
    <t>9/8/2021 2:12:45 PM</t>
  </si>
  <si>
    <t>9/8/2021 2:14:16 PM</t>
  </si>
  <si>
    <t>9/8/2021 2:15:00 PM</t>
  </si>
  <si>
    <t>9/8/2021 2:16:40 PM</t>
  </si>
  <si>
    <t>9/8/2021 2:15:51 PM</t>
  </si>
  <si>
    <t>9/8/2021 2:17:24 PM</t>
  </si>
  <si>
    <t>9/8/2021 2:18:47 PM</t>
  </si>
  <si>
    <t>9/8/2021 2:18:06 PM</t>
  </si>
  <si>
    <t>9/8/2021 2:19:55 PM</t>
  </si>
  <si>
    <t>9/8/2021 2:20:39 PM</t>
  </si>
  <si>
    <t>9/8/2021 2:22:55 PM</t>
  </si>
  <si>
    <t>9/8/2021 2:21:31 PM</t>
  </si>
  <si>
    <t>9/8/2021 2:22:11 PM</t>
  </si>
  <si>
    <t>9/8/2021 2:23:51 PM</t>
  </si>
  <si>
    <t>9/8/2021 2:24:40 PM</t>
  </si>
  <si>
    <t>9/8/2021 2:25:21 PM</t>
  </si>
  <si>
    <t>9/8/2021 2:26:11 PM</t>
  </si>
  <si>
    <t>Ct-value</t>
  </si>
  <si>
    <t>x=(27.631-y)/3.374</t>
  </si>
  <si>
    <t>antilog of X in 2ng/ul sample</t>
  </si>
  <si>
    <t>Nanodrop (total DNA)</t>
  </si>
  <si>
    <t>Pathogen DNA</t>
  </si>
  <si>
    <t>%infection</t>
  </si>
  <si>
    <t>Infection coefficient (IC)</t>
  </si>
  <si>
    <t>Log (IC+1)</t>
  </si>
  <si>
    <t>MS13</t>
  </si>
  <si>
    <t>MS16</t>
  </si>
  <si>
    <t>MS25</t>
  </si>
  <si>
    <t>MS31</t>
  </si>
  <si>
    <t>MS34</t>
  </si>
  <si>
    <t>MS36</t>
  </si>
  <si>
    <t>MS39</t>
  </si>
  <si>
    <t>MS119</t>
  </si>
  <si>
    <t>MS122</t>
  </si>
  <si>
    <t>Accept</t>
  </si>
  <si>
    <t>Reject</t>
  </si>
  <si>
    <t>Log (IC)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</si>
</sst>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FUM curve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[1]Sheet1!$D$12:$D$15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[1]Sheet1!$E$12:$E$15</c:f>
              <c:numCache>
                <c:formatCode>General</c:formatCode>
                <c:ptCount val="4"/>
                <c:pt idx="0">
                  <c:v>24.112300489195299</c:v>
                </c:pt>
                <c:pt idx="1">
                  <c:v>27.7208311878389</c:v>
                </c:pt>
                <c:pt idx="2">
                  <c:v>31.260698427682801</c:v>
                </c:pt>
                <c:pt idx="3">
                  <c:v>34.178952810651701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0-4CF3-92B9-EC433952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9183"/>
        <c:axId val="166480863"/>
      </c:scatterChart>
      <c:valAx>
        <c:axId val="1664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863"/>
        <c:crosses val="autoZero"/>
        <c:crossBetween val="midCat"/>
      </c:valAx>
      <c:valAx>
        <c:axId val="166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Infection</a:t>
            </a:r>
            <a:r>
              <a:rPr lang="en-US" baseline="0"/>
              <a:t> with toxigenic Fusarium in Accept and rejected streams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Accept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graph!$A$2:$A$10</c:f>
              <c:strCache>
                <c:ptCount val="9"/>
                <c:pt idx="0">
                  <c:v>MS13</c:v>
                </c:pt>
                <c:pt idx="1">
                  <c:v>MS16</c:v>
                </c:pt>
                <c:pt idx="2">
                  <c:v>MS25</c:v>
                </c:pt>
                <c:pt idx="3">
                  <c:v>MS31</c:v>
                </c:pt>
                <c:pt idx="4">
                  <c:v>MS34</c:v>
                </c:pt>
                <c:pt idx="5">
                  <c:v>MS36</c:v>
                </c:pt>
                <c:pt idx="6">
                  <c:v>MS39</c:v>
                </c:pt>
                <c:pt idx="7">
                  <c:v>MS119</c:v>
                </c:pt>
                <c:pt idx="8">
                  <c:v>MS122</c:v>
                </c:pt>
              </c:strCache>
            </c:strRef>
          </c:cat>
          <c:val>
            <c:numRef>
              <c:f>graph!$B$2:$B$10</c:f>
              <c:numCache>
                <c:formatCode>General</c:formatCode>
                <c:ptCount val="9"/>
                <c:pt idx="0">
                  <c:v>1.1107926679463543E-2</c:v>
                </c:pt>
                <c:pt idx="1">
                  <c:v>7.5670610121603534E-4</c:v>
                </c:pt>
                <c:pt idx="2">
                  <c:v>3.9989313317688856E-3</c:v>
                </c:pt>
                <c:pt idx="3">
                  <c:v>9.1534957360399991E-3</c:v>
                </c:pt>
                <c:pt idx="4">
                  <c:v>2.1961207053219581E-2</c:v>
                </c:pt>
                <c:pt idx="5">
                  <c:v>1.4736569690308341E-3</c:v>
                </c:pt>
                <c:pt idx="6">
                  <c:v>1.4076733677292597E-3</c:v>
                </c:pt>
                <c:pt idx="7">
                  <c:v>1.0166065418708823E-3</c:v>
                </c:pt>
                <c:pt idx="8">
                  <c:v>1.1215260406796247E-3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9B3-9742-1FBE35A1FC5F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Reject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graph!$A$2:$A$10</c:f>
              <c:strCache>
                <c:ptCount val="9"/>
                <c:pt idx="0">
                  <c:v>MS13</c:v>
                </c:pt>
                <c:pt idx="1">
                  <c:v>MS16</c:v>
                </c:pt>
                <c:pt idx="2">
                  <c:v>MS25</c:v>
                </c:pt>
                <c:pt idx="3">
                  <c:v>MS31</c:v>
                </c:pt>
                <c:pt idx="4">
                  <c:v>MS34</c:v>
                </c:pt>
                <c:pt idx="5">
                  <c:v>MS36</c:v>
                </c:pt>
                <c:pt idx="6">
                  <c:v>MS39</c:v>
                </c:pt>
                <c:pt idx="7">
                  <c:v>MS119</c:v>
                </c:pt>
                <c:pt idx="8">
                  <c:v>MS122</c:v>
                </c:pt>
              </c:strCache>
            </c:strRef>
          </c:cat>
          <c:val>
            <c:numRef>
              <c:f>graph!$C$2:$C$10</c:f>
              <c:numCache>
                <c:formatCode>General</c:formatCode>
                <c:ptCount val="9"/>
                <c:pt idx="0">
                  <c:v>8.8084806032215551E-2</c:v>
                </c:pt>
                <c:pt idx="1">
                  <c:v>0.24677691138117314</c:v>
                </c:pt>
                <c:pt idx="2">
                  <c:v>4.6742373572677652E-2</c:v>
                </c:pt>
                <c:pt idx="3">
                  <c:v>0.23148777690890479</c:v>
                </c:pt>
                <c:pt idx="4">
                  <c:v>0.14973179903527489</c:v>
                </c:pt>
                <c:pt idx="5">
                  <c:v>7.9872209921809045E-2</c:v>
                </c:pt>
                <c:pt idx="6">
                  <c:v>0.10871162559024827</c:v>
                </c:pt>
                <c:pt idx="7">
                  <c:v>1.6153466634303931E-2</c:v>
                </c:pt>
                <c:pt idx="8">
                  <c:v>1.410088611658558E-2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9B3-9742-1FBE35A1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720496"/>
        <c:axId val="1510721328"/>
      </c:barChart>
      <c:catAx>
        <c:axId val="151072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Sample</a:t>
                </a:r>
                <a:r>
                  <a:rPr lang="en-US" b="1" baseline="0"/>
                  <a:t> ID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21328"/>
        <c:crosses val="autoZero"/>
        <c:auto val="1"/>
        <c:lblAlgn val="ctr"/>
        <c:lblOffset val="100"/>
        <c:noMultiLvlLbl val="0"/>
      </c:catAx>
      <c:valAx>
        <c:axId val="1510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Infection Coefficient (IC+1)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205740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140970</xdr:rowOff>
    </xdr:from>
    <xdr:to>
      <xdr:col>16</xdr:col>
      <xdr:colOff>243840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asielab/Downloads/FUM%20&amp;%20ITS%20mixed%20curves%207.22.20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SITS_mix curve"/>
      <sheetName val="Sheet1"/>
      <sheetName val="Sheet2"/>
    </sheetNames>
    <sheetDataSet>
      <sheetData sheetId="0"/>
      <sheetData sheetId="1">
        <row r="2">
          <cell r="D2">
            <v>1</v>
          </cell>
        </row>
        <row r="12">
          <cell r="D12">
            <v>1</v>
          </cell>
          <cell r="E12">
            <v>24.112300489195299</v>
          </cell>
        </row>
        <row r="13">
          <cell r="D13">
            <v>0</v>
          </cell>
          <cell r="E13">
            <v>27.7208311878389</v>
          </cell>
        </row>
        <row r="14">
          <cell r="D14">
            <v>-1</v>
          </cell>
          <cell r="E14">
            <v>31.260698427682801</v>
          </cell>
        </row>
        <row r="15">
          <cell r="D15">
            <v>-2</v>
          </cell>
          <cell r="E15">
            <v>34.178952810651701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selection sqref="A1:C20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t="s">
        <v>6</v>
      </c>
      <c r="C2">
        <v>31.9684642912577</v>
      </c>
      <c r="D2">
        <v>0.89702970047937303</v>
      </c>
      <c r="E2">
        <v>0.99938000000000005</v>
      </c>
    </row>
    <row r="3" spans="1:6" x14ac:dyDescent="0.35">
      <c r="A3">
        <v>2</v>
      </c>
      <c r="B3" t="s">
        <v>7</v>
      </c>
      <c r="C3">
        <v>35.922431819368498</v>
      </c>
      <c r="D3">
        <v>0.92092687181962796</v>
      </c>
      <c r="E3">
        <v>0.99831000000000003</v>
      </c>
    </row>
    <row r="4" spans="1:6" x14ac:dyDescent="0.35">
      <c r="A4">
        <v>3</v>
      </c>
      <c r="B4" t="s">
        <v>8</v>
      </c>
      <c r="C4">
        <v>33.4774988113045</v>
      </c>
      <c r="D4">
        <v>0.92444349423190197</v>
      </c>
      <c r="E4">
        <v>0.99851000000000001</v>
      </c>
    </row>
    <row r="5" spans="1:6" x14ac:dyDescent="0.35">
      <c r="A5">
        <v>4</v>
      </c>
      <c r="B5" t="s">
        <v>9</v>
      </c>
      <c r="C5">
        <v>32.255345509082296</v>
      </c>
      <c r="D5">
        <v>0.87918769735234603</v>
      </c>
      <c r="E5">
        <v>0.99951000000000001</v>
      </c>
    </row>
    <row r="6" spans="1:6" x14ac:dyDescent="0.35">
      <c r="A6">
        <v>5</v>
      </c>
      <c r="B6" t="s">
        <v>10</v>
      </c>
      <c r="C6">
        <v>30.951256345866099</v>
      </c>
      <c r="D6">
        <v>0.90171012354659197</v>
      </c>
      <c r="E6">
        <v>0.99827999999999995</v>
      </c>
    </row>
    <row r="7" spans="1:6" x14ac:dyDescent="0.35">
      <c r="A7">
        <v>6</v>
      </c>
      <c r="B7" t="s">
        <v>11</v>
      </c>
      <c r="C7">
        <v>34.9445528374766</v>
      </c>
      <c r="D7">
        <v>0.91913872080872805</v>
      </c>
      <c r="E7">
        <v>0.99887999999999999</v>
      </c>
    </row>
    <row r="8" spans="1:6" x14ac:dyDescent="0.35">
      <c r="A8">
        <v>7</v>
      </c>
      <c r="B8" t="s">
        <v>12</v>
      </c>
      <c r="C8">
        <v>35.011788283797401</v>
      </c>
      <c r="D8">
        <v>0.95326088696273403</v>
      </c>
      <c r="E8">
        <v>0.99824000000000002</v>
      </c>
    </row>
    <row r="9" spans="1:6" x14ac:dyDescent="0.35">
      <c r="A9">
        <v>8</v>
      </c>
      <c r="B9" t="s">
        <v>13</v>
      </c>
      <c r="C9">
        <v>35.489359826360101</v>
      </c>
      <c r="D9">
        <v>0.900950466593474</v>
      </c>
      <c r="E9">
        <v>0.99829000000000001</v>
      </c>
    </row>
    <row r="10" spans="1:6" x14ac:dyDescent="0.35">
      <c r="A10">
        <v>9</v>
      </c>
      <c r="B10" t="s">
        <v>14</v>
      </c>
      <c r="C10">
        <v>35.3452598522911</v>
      </c>
      <c r="D10">
        <v>0.93895875083271296</v>
      </c>
      <c r="E10">
        <v>0.99870999999999999</v>
      </c>
    </row>
    <row r="11" spans="1:6" x14ac:dyDescent="0.35">
      <c r="A11">
        <v>10</v>
      </c>
      <c r="B11" t="s">
        <v>15</v>
      </c>
      <c r="C11">
        <v>-1</v>
      </c>
      <c r="D11">
        <v>-1</v>
      </c>
      <c r="F11" t="s">
        <v>16</v>
      </c>
    </row>
    <row r="12" spans="1:6" x14ac:dyDescent="0.35">
      <c r="A12">
        <v>11</v>
      </c>
      <c r="B12" t="s">
        <v>17</v>
      </c>
      <c r="C12">
        <v>28.802003265640199</v>
      </c>
      <c r="D12">
        <v>0.96821300902537699</v>
      </c>
      <c r="E12">
        <v>0.99838000000000005</v>
      </c>
    </row>
    <row r="13" spans="1:6" x14ac:dyDescent="0.35">
      <c r="A13">
        <v>12</v>
      </c>
      <c r="B13" t="s">
        <v>18</v>
      </c>
      <c r="C13">
        <v>27.007600452135001</v>
      </c>
      <c r="D13">
        <v>0.94034611786762501</v>
      </c>
      <c r="E13">
        <v>0.99814000000000003</v>
      </c>
    </row>
    <row r="14" spans="1:6" x14ac:dyDescent="0.35">
      <c r="A14">
        <v>13</v>
      </c>
      <c r="B14" t="s">
        <v>19</v>
      </c>
      <c r="C14">
        <v>29.802043386972201</v>
      </c>
      <c r="D14">
        <v>0.91761187007510503</v>
      </c>
      <c r="E14">
        <v>0.99777000000000005</v>
      </c>
    </row>
    <row r="15" spans="1:6" x14ac:dyDescent="0.35">
      <c r="A15">
        <v>14</v>
      </c>
      <c r="B15" t="s">
        <v>20</v>
      </c>
      <c r="C15">
        <v>27.129466125160199</v>
      </c>
      <c r="D15">
        <v>0.94518577676305504</v>
      </c>
      <c r="E15">
        <v>0.99858999999999998</v>
      </c>
    </row>
    <row r="16" spans="1:6" x14ac:dyDescent="0.35">
      <c r="A16">
        <v>15</v>
      </c>
      <c r="B16" t="s">
        <v>21</v>
      </c>
      <c r="C16">
        <v>27.915851768862101</v>
      </c>
      <c r="D16">
        <v>0.92099068207207402</v>
      </c>
      <c r="E16">
        <v>0.99904999999999999</v>
      </c>
    </row>
    <row r="17" spans="1:6" x14ac:dyDescent="0.35">
      <c r="A17">
        <v>16</v>
      </c>
      <c r="B17" t="s">
        <v>22</v>
      </c>
      <c r="C17">
        <v>28.959717031004899</v>
      </c>
      <c r="D17">
        <v>0.97967224178377299</v>
      </c>
      <c r="E17">
        <v>0.99756</v>
      </c>
    </row>
    <row r="18" spans="1:6" x14ac:dyDescent="0.35">
      <c r="A18">
        <v>17</v>
      </c>
      <c r="B18" t="s">
        <v>23</v>
      </c>
      <c r="C18">
        <v>28.457593737120298</v>
      </c>
      <c r="D18">
        <v>0.93320790627728301</v>
      </c>
      <c r="E18">
        <v>0.99951000000000001</v>
      </c>
    </row>
    <row r="19" spans="1:6" x14ac:dyDescent="0.35">
      <c r="A19">
        <v>18</v>
      </c>
      <c r="B19" t="s">
        <v>24</v>
      </c>
      <c r="C19">
        <v>31.4111850946361</v>
      </c>
      <c r="D19">
        <v>0.90224659013270303</v>
      </c>
      <c r="E19">
        <v>0.99883</v>
      </c>
    </row>
    <row r="20" spans="1:6" x14ac:dyDescent="0.35">
      <c r="A20">
        <v>19</v>
      </c>
      <c r="B20" t="s">
        <v>25</v>
      </c>
      <c r="C20">
        <v>31.613799131943701</v>
      </c>
      <c r="D20">
        <v>0.93185588500237304</v>
      </c>
      <c r="E20">
        <v>0.99914999999999998</v>
      </c>
    </row>
    <row r="21" spans="1:6" x14ac:dyDescent="0.35">
      <c r="A21">
        <v>20</v>
      </c>
      <c r="B21" t="s">
        <v>26</v>
      </c>
      <c r="C21">
        <v>33.5567721684858</v>
      </c>
      <c r="D21">
        <v>0.91651207417914504</v>
      </c>
      <c r="E21">
        <v>0.99843000000000004</v>
      </c>
    </row>
    <row r="22" spans="1:6" x14ac:dyDescent="0.35">
      <c r="A22">
        <v>21</v>
      </c>
      <c r="B22" t="s">
        <v>27</v>
      </c>
      <c r="C22">
        <v>-1</v>
      </c>
      <c r="D22">
        <v>-1</v>
      </c>
      <c r="F22" t="s">
        <v>16</v>
      </c>
    </row>
    <row r="23" spans="1:6" x14ac:dyDescent="0.35">
      <c r="A23">
        <v>22</v>
      </c>
      <c r="B23" t="s">
        <v>28</v>
      </c>
      <c r="C23">
        <v>-1</v>
      </c>
      <c r="D23">
        <v>-1</v>
      </c>
      <c r="F23" t="s">
        <v>16</v>
      </c>
    </row>
    <row r="24" spans="1:6" x14ac:dyDescent="0.35">
      <c r="A24">
        <v>23</v>
      </c>
      <c r="B24" t="s">
        <v>29</v>
      </c>
      <c r="C24">
        <v>-1</v>
      </c>
      <c r="D24">
        <v>-1</v>
      </c>
      <c r="F24" t="s">
        <v>16</v>
      </c>
    </row>
    <row r="25" spans="1:6" x14ac:dyDescent="0.35">
      <c r="A25">
        <v>24</v>
      </c>
      <c r="B25" t="s">
        <v>30</v>
      </c>
      <c r="C25">
        <v>-1</v>
      </c>
      <c r="D25">
        <v>-1</v>
      </c>
      <c r="F25" t="s">
        <v>16</v>
      </c>
    </row>
    <row r="26" spans="1:6" x14ac:dyDescent="0.35">
      <c r="A26">
        <v>25</v>
      </c>
      <c r="B26" t="s">
        <v>31</v>
      </c>
      <c r="C26">
        <v>-1</v>
      </c>
      <c r="D26">
        <v>-1</v>
      </c>
      <c r="F26" t="s">
        <v>16</v>
      </c>
    </row>
    <row r="27" spans="1:6" x14ac:dyDescent="0.35">
      <c r="A27">
        <v>26</v>
      </c>
      <c r="B27" t="s">
        <v>32</v>
      </c>
      <c r="C27">
        <v>-1</v>
      </c>
      <c r="D27">
        <v>-1</v>
      </c>
      <c r="F27" t="s">
        <v>16</v>
      </c>
    </row>
    <row r="28" spans="1:6" x14ac:dyDescent="0.35">
      <c r="A28">
        <v>27</v>
      </c>
      <c r="B28" t="s">
        <v>33</v>
      </c>
      <c r="C28">
        <v>-1</v>
      </c>
      <c r="D28">
        <v>-1</v>
      </c>
      <c r="F28" t="s">
        <v>16</v>
      </c>
    </row>
    <row r="29" spans="1:6" x14ac:dyDescent="0.35">
      <c r="A29">
        <v>28</v>
      </c>
      <c r="B29" t="s">
        <v>34</v>
      </c>
      <c r="C29">
        <v>-1</v>
      </c>
      <c r="D29">
        <v>-1</v>
      </c>
      <c r="F29" t="s">
        <v>16</v>
      </c>
    </row>
    <row r="30" spans="1:6" x14ac:dyDescent="0.35">
      <c r="A30">
        <v>29</v>
      </c>
      <c r="B30" t="s">
        <v>35</v>
      </c>
      <c r="C30">
        <v>-1</v>
      </c>
      <c r="D30">
        <v>-1</v>
      </c>
      <c r="F30" t="s">
        <v>16</v>
      </c>
    </row>
    <row r="31" spans="1:6" x14ac:dyDescent="0.35">
      <c r="A31">
        <v>30</v>
      </c>
      <c r="B31" t="s">
        <v>36</v>
      </c>
      <c r="C31">
        <v>-1</v>
      </c>
      <c r="D31">
        <v>-1</v>
      </c>
      <c r="F31" t="s">
        <v>16</v>
      </c>
    </row>
    <row r="32" spans="1:6" x14ac:dyDescent="0.35">
      <c r="A32">
        <v>31</v>
      </c>
      <c r="B32" t="s">
        <v>37</v>
      </c>
      <c r="C32">
        <v>-1</v>
      </c>
      <c r="D32">
        <v>-1</v>
      </c>
      <c r="F32" t="s">
        <v>16</v>
      </c>
    </row>
    <row r="33" spans="1:6" x14ac:dyDescent="0.35">
      <c r="A33">
        <v>32</v>
      </c>
      <c r="B33" t="s">
        <v>38</v>
      </c>
      <c r="C33">
        <v>-1</v>
      </c>
      <c r="D33">
        <v>-1</v>
      </c>
      <c r="F33" t="s">
        <v>16</v>
      </c>
    </row>
    <row r="34" spans="1:6" x14ac:dyDescent="0.35">
      <c r="A34">
        <v>33</v>
      </c>
      <c r="B34" t="s">
        <v>39</v>
      </c>
      <c r="C34">
        <v>-1</v>
      </c>
      <c r="D34">
        <v>-1</v>
      </c>
      <c r="F34" t="s">
        <v>16</v>
      </c>
    </row>
    <row r="35" spans="1:6" x14ac:dyDescent="0.35">
      <c r="A35">
        <v>34</v>
      </c>
      <c r="B35" t="s">
        <v>40</v>
      </c>
      <c r="C35">
        <v>-1</v>
      </c>
      <c r="D35">
        <v>-1</v>
      </c>
      <c r="F35" t="s">
        <v>16</v>
      </c>
    </row>
    <row r="36" spans="1:6" x14ac:dyDescent="0.35">
      <c r="A36">
        <v>35</v>
      </c>
      <c r="B36" t="s">
        <v>41</v>
      </c>
      <c r="C36">
        <v>-1</v>
      </c>
      <c r="D36">
        <v>-1</v>
      </c>
      <c r="F36" t="s">
        <v>16</v>
      </c>
    </row>
    <row r="37" spans="1:6" x14ac:dyDescent="0.35">
      <c r="A37">
        <v>36</v>
      </c>
      <c r="B37" t="s">
        <v>42</v>
      </c>
      <c r="C37">
        <v>-1</v>
      </c>
      <c r="D37">
        <v>-1</v>
      </c>
      <c r="F37" t="s">
        <v>16</v>
      </c>
    </row>
    <row r="38" spans="1:6" x14ac:dyDescent="0.35">
      <c r="A38">
        <v>37</v>
      </c>
      <c r="B38" t="s">
        <v>43</v>
      </c>
      <c r="C38">
        <v>-1</v>
      </c>
      <c r="D38">
        <v>-1</v>
      </c>
      <c r="F38" t="s">
        <v>16</v>
      </c>
    </row>
    <row r="39" spans="1:6" x14ac:dyDescent="0.35">
      <c r="A39">
        <v>38</v>
      </c>
      <c r="B39" t="s">
        <v>44</v>
      </c>
      <c r="C39">
        <v>-1</v>
      </c>
      <c r="D39">
        <v>-1</v>
      </c>
      <c r="F39" t="s">
        <v>16</v>
      </c>
    </row>
    <row r="40" spans="1:6" x14ac:dyDescent="0.35">
      <c r="A40">
        <v>39</v>
      </c>
      <c r="B40" t="s">
        <v>45</v>
      </c>
      <c r="C40">
        <v>-1</v>
      </c>
      <c r="D40">
        <v>-1</v>
      </c>
      <c r="F40" t="s">
        <v>16</v>
      </c>
    </row>
    <row r="41" spans="1:6" x14ac:dyDescent="0.35">
      <c r="A41">
        <v>40</v>
      </c>
      <c r="B41" t="s">
        <v>46</v>
      </c>
      <c r="C41">
        <v>-1</v>
      </c>
      <c r="D41">
        <v>-1</v>
      </c>
      <c r="F41" t="s">
        <v>16</v>
      </c>
    </row>
    <row r="42" spans="1:6" x14ac:dyDescent="0.35">
      <c r="A42">
        <v>41</v>
      </c>
      <c r="B42" t="s">
        <v>47</v>
      </c>
      <c r="C42">
        <v>-1</v>
      </c>
      <c r="D42">
        <v>-1</v>
      </c>
      <c r="F42" t="s">
        <v>16</v>
      </c>
    </row>
    <row r="43" spans="1:6" x14ac:dyDescent="0.35">
      <c r="A43">
        <v>42</v>
      </c>
      <c r="B43" t="s">
        <v>48</v>
      </c>
      <c r="C43">
        <v>-1</v>
      </c>
      <c r="D43">
        <v>-1</v>
      </c>
      <c r="F43" t="s">
        <v>16</v>
      </c>
    </row>
    <row r="44" spans="1:6" x14ac:dyDescent="0.35">
      <c r="A44">
        <v>43</v>
      </c>
      <c r="B44" t="s">
        <v>49</v>
      </c>
      <c r="C44">
        <v>-1</v>
      </c>
      <c r="D44">
        <v>-1</v>
      </c>
      <c r="F44" t="s">
        <v>16</v>
      </c>
    </row>
    <row r="45" spans="1:6" x14ac:dyDescent="0.35">
      <c r="A45">
        <v>44</v>
      </c>
      <c r="B45" t="s">
        <v>50</v>
      </c>
      <c r="C45">
        <v>-1</v>
      </c>
      <c r="D45">
        <v>-1</v>
      </c>
      <c r="F45" t="s">
        <v>16</v>
      </c>
    </row>
    <row r="46" spans="1:6" x14ac:dyDescent="0.35">
      <c r="A46">
        <v>45</v>
      </c>
      <c r="B46" t="s">
        <v>51</v>
      </c>
      <c r="C46">
        <v>-1</v>
      </c>
      <c r="D46">
        <v>-1</v>
      </c>
      <c r="F46" t="s">
        <v>16</v>
      </c>
    </row>
    <row r="47" spans="1:6" x14ac:dyDescent="0.35">
      <c r="A47">
        <v>46</v>
      </c>
      <c r="B47" t="s">
        <v>52</v>
      </c>
      <c r="C47">
        <v>-1</v>
      </c>
      <c r="D47">
        <v>-1</v>
      </c>
      <c r="F47" t="s">
        <v>16</v>
      </c>
    </row>
    <row r="48" spans="1:6" x14ac:dyDescent="0.35">
      <c r="A48">
        <v>47</v>
      </c>
      <c r="B48" t="s">
        <v>53</v>
      </c>
      <c r="C48">
        <v>-1</v>
      </c>
      <c r="D48">
        <v>-1</v>
      </c>
      <c r="F48" t="s">
        <v>16</v>
      </c>
    </row>
    <row r="49" spans="1:6" x14ac:dyDescent="0.35">
      <c r="A49">
        <v>48</v>
      </c>
      <c r="B49" t="s">
        <v>54</v>
      </c>
      <c r="C49">
        <v>-1</v>
      </c>
      <c r="D49">
        <v>-1</v>
      </c>
      <c r="F4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E14" sqref="E14:E22"/>
    </sheetView>
  </sheetViews>
  <sheetFormatPr defaultRowHeight="14.5" x14ac:dyDescent="0.35"/>
  <cols>
    <col min="4" max="4" width="18.453125" bestFit="1" customWidth="1"/>
  </cols>
  <sheetData>
    <row r="1" spans="1:12" x14ac:dyDescent="0.3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35">
      <c r="A2">
        <v>2</v>
      </c>
      <c r="B2" t="s">
        <v>71</v>
      </c>
      <c r="C2" t="s">
        <v>67</v>
      </c>
      <c r="D2" t="s">
        <v>72</v>
      </c>
      <c r="E2">
        <v>0</v>
      </c>
      <c r="F2" t="s">
        <v>69</v>
      </c>
      <c r="G2">
        <v>1E-3</v>
      </c>
      <c r="H2">
        <v>-6.0000000000000001E-3</v>
      </c>
      <c r="I2">
        <v>-0.17</v>
      </c>
      <c r="J2">
        <v>-7.0000000000000007E-2</v>
      </c>
      <c r="K2" t="s">
        <v>70</v>
      </c>
      <c r="L2">
        <v>50</v>
      </c>
    </row>
    <row r="3" spans="1:12" x14ac:dyDescent="0.35">
      <c r="A3">
        <v>3</v>
      </c>
      <c r="B3" t="s">
        <v>26</v>
      </c>
      <c r="C3" t="s">
        <v>67</v>
      </c>
      <c r="D3" t="s">
        <v>73</v>
      </c>
      <c r="E3">
        <v>30.6</v>
      </c>
      <c r="F3" t="s">
        <v>69</v>
      </c>
      <c r="G3">
        <v>0.61299999999999999</v>
      </c>
      <c r="H3">
        <v>0.29199999999999998</v>
      </c>
      <c r="I3">
        <v>2.1</v>
      </c>
      <c r="J3">
        <v>2.2999999999999998</v>
      </c>
      <c r="K3" t="s">
        <v>70</v>
      </c>
      <c r="L3">
        <v>50</v>
      </c>
    </row>
    <row r="4" spans="1:12" x14ac:dyDescent="0.35">
      <c r="A4">
        <v>4</v>
      </c>
      <c r="B4" t="s">
        <v>6</v>
      </c>
      <c r="C4" t="s">
        <v>67</v>
      </c>
      <c r="D4" t="s">
        <v>74</v>
      </c>
      <c r="E4">
        <v>84.3</v>
      </c>
      <c r="F4" t="s">
        <v>69</v>
      </c>
      <c r="G4">
        <v>1.6859999999999999</v>
      </c>
      <c r="H4">
        <v>0.83599999999999997</v>
      </c>
      <c r="I4">
        <v>2.02</v>
      </c>
      <c r="J4">
        <v>2.2400000000000002</v>
      </c>
      <c r="K4" t="s">
        <v>70</v>
      </c>
      <c r="L4">
        <v>50</v>
      </c>
    </row>
    <row r="5" spans="1:12" x14ac:dyDescent="0.35">
      <c r="A5">
        <v>1</v>
      </c>
      <c r="B5" t="s">
        <v>7</v>
      </c>
      <c r="C5" t="s">
        <v>67</v>
      </c>
      <c r="D5" t="s">
        <v>68</v>
      </c>
      <c r="E5">
        <v>45.1</v>
      </c>
      <c r="F5" t="s">
        <v>69</v>
      </c>
      <c r="G5">
        <v>0.90300000000000002</v>
      </c>
      <c r="H5">
        <v>0.435</v>
      </c>
      <c r="I5">
        <v>2.08</v>
      </c>
      <c r="J5">
        <v>2.29</v>
      </c>
      <c r="K5" t="s">
        <v>70</v>
      </c>
      <c r="L5">
        <v>50</v>
      </c>
    </row>
    <row r="6" spans="1:12" x14ac:dyDescent="0.35">
      <c r="A6">
        <v>5</v>
      </c>
      <c r="B6" t="s">
        <v>8</v>
      </c>
      <c r="C6" t="s">
        <v>67</v>
      </c>
      <c r="D6" t="s">
        <v>75</v>
      </c>
      <c r="E6">
        <v>94.5</v>
      </c>
      <c r="F6" t="s">
        <v>69</v>
      </c>
      <c r="G6">
        <v>1.889</v>
      </c>
      <c r="H6">
        <v>0.92500000000000004</v>
      </c>
      <c r="I6">
        <v>2.04</v>
      </c>
      <c r="J6">
        <v>2.2599999999999998</v>
      </c>
      <c r="K6" t="s">
        <v>70</v>
      </c>
      <c r="L6">
        <v>50</v>
      </c>
    </row>
    <row r="7" spans="1:12" x14ac:dyDescent="0.35">
      <c r="A7">
        <v>6</v>
      </c>
      <c r="B7" t="s">
        <v>9</v>
      </c>
      <c r="C7" t="s">
        <v>67</v>
      </c>
      <c r="D7" t="s">
        <v>76</v>
      </c>
      <c r="E7">
        <v>64.599999999999994</v>
      </c>
      <c r="F7" t="s">
        <v>69</v>
      </c>
      <c r="G7">
        <v>1.2909999999999999</v>
      </c>
      <c r="H7">
        <v>0.63</v>
      </c>
      <c r="I7">
        <v>2.0499999999999998</v>
      </c>
      <c r="J7">
        <v>2.2799999999999998</v>
      </c>
      <c r="K7" t="s">
        <v>70</v>
      </c>
      <c r="L7">
        <v>50</v>
      </c>
    </row>
    <row r="8" spans="1:12" x14ac:dyDescent="0.35">
      <c r="A8">
        <v>8</v>
      </c>
      <c r="B8" t="s">
        <v>10</v>
      </c>
      <c r="C8" t="s">
        <v>67</v>
      </c>
      <c r="D8" t="s">
        <v>78</v>
      </c>
      <c r="E8">
        <v>93.1</v>
      </c>
      <c r="F8" t="s">
        <v>69</v>
      </c>
      <c r="G8">
        <v>1.863</v>
      </c>
      <c r="H8">
        <v>0.91700000000000004</v>
      </c>
      <c r="I8">
        <v>2.0299999999999998</v>
      </c>
      <c r="J8">
        <v>2.2400000000000002</v>
      </c>
      <c r="K8" t="s">
        <v>70</v>
      </c>
      <c r="L8">
        <v>50</v>
      </c>
    </row>
    <row r="9" spans="1:12" x14ac:dyDescent="0.35">
      <c r="A9">
        <v>7</v>
      </c>
      <c r="B9" t="s">
        <v>11</v>
      </c>
      <c r="C9" t="s">
        <v>67</v>
      </c>
      <c r="D9" t="s">
        <v>77</v>
      </c>
      <c r="E9">
        <v>52.2</v>
      </c>
      <c r="F9" t="s">
        <v>69</v>
      </c>
      <c r="G9">
        <v>1.0449999999999999</v>
      </c>
      <c r="H9">
        <v>0.504</v>
      </c>
      <c r="I9">
        <v>2.0699999999999998</v>
      </c>
      <c r="J9">
        <v>2.27</v>
      </c>
      <c r="K9" t="s">
        <v>70</v>
      </c>
      <c r="L9">
        <v>50</v>
      </c>
    </row>
    <row r="10" spans="1:12" x14ac:dyDescent="0.35">
      <c r="A10">
        <v>9</v>
      </c>
      <c r="B10" t="s">
        <v>12</v>
      </c>
      <c r="C10" t="s">
        <v>67</v>
      </c>
      <c r="D10" t="s">
        <v>79</v>
      </c>
      <c r="E10">
        <v>69.2</v>
      </c>
      <c r="F10" t="s">
        <v>69</v>
      </c>
      <c r="G10">
        <v>1.385</v>
      </c>
      <c r="H10">
        <v>0.66900000000000004</v>
      </c>
      <c r="I10">
        <v>2.0699999999999998</v>
      </c>
      <c r="J10">
        <v>2.27</v>
      </c>
      <c r="K10" t="s">
        <v>70</v>
      </c>
      <c r="L10">
        <v>50</v>
      </c>
    </row>
    <row r="11" spans="1:12" x14ac:dyDescent="0.35">
      <c r="A11">
        <v>11</v>
      </c>
      <c r="B11" t="s">
        <v>13</v>
      </c>
      <c r="C11" t="s">
        <v>67</v>
      </c>
      <c r="D11" t="s">
        <v>81</v>
      </c>
      <c r="E11">
        <v>62.7</v>
      </c>
      <c r="F11" t="s">
        <v>69</v>
      </c>
      <c r="G11">
        <v>1.2549999999999999</v>
      </c>
      <c r="H11">
        <v>0.61499999999999999</v>
      </c>
      <c r="I11">
        <v>2.04</v>
      </c>
      <c r="J11">
        <v>2.21</v>
      </c>
      <c r="K11" t="s">
        <v>70</v>
      </c>
      <c r="L11">
        <v>50</v>
      </c>
    </row>
    <row r="12" spans="1:12" x14ac:dyDescent="0.35">
      <c r="A12">
        <v>10</v>
      </c>
      <c r="B12" t="s">
        <v>14</v>
      </c>
      <c r="C12" t="s">
        <v>67</v>
      </c>
      <c r="D12" t="s">
        <v>80</v>
      </c>
      <c r="E12">
        <v>113</v>
      </c>
      <c r="F12" t="s">
        <v>69</v>
      </c>
      <c r="G12">
        <v>2.2610000000000001</v>
      </c>
      <c r="H12">
        <v>1.151</v>
      </c>
      <c r="I12">
        <v>1.96</v>
      </c>
      <c r="J12">
        <v>2.23</v>
      </c>
      <c r="K12" t="s">
        <v>70</v>
      </c>
      <c r="L12">
        <v>50</v>
      </c>
    </row>
    <row r="14" spans="1:12" x14ac:dyDescent="0.35">
      <c r="A14">
        <v>12</v>
      </c>
      <c r="B14" t="s">
        <v>17</v>
      </c>
      <c r="C14" t="s">
        <v>67</v>
      </c>
      <c r="D14" t="s">
        <v>82</v>
      </c>
      <c r="E14">
        <v>63.6</v>
      </c>
      <c r="F14" t="s">
        <v>69</v>
      </c>
      <c r="G14">
        <v>1.2709999999999999</v>
      </c>
      <c r="H14">
        <v>0.64200000000000002</v>
      </c>
      <c r="I14">
        <v>1.98</v>
      </c>
      <c r="J14">
        <v>2.0299999999999998</v>
      </c>
      <c r="K14" t="s">
        <v>70</v>
      </c>
      <c r="L14">
        <v>50</v>
      </c>
    </row>
    <row r="15" spans="1:12" x14ac:dyDescent="0.35">
      <c r="A15">
        <v>13</v>
      </c>
      <c r="B15" t="s">
        <v>18</v>
      </c>
      <c r="C15" t="s">
        <v>67</v>
      </c>
      <c r="D15" t="s">
        <v>83</v>
      </c>
      <c r="E15">
        <v>38</v>
      </c>
      <c r="F15" t="s">
        <v>69</v>
      </c>
      <c r="G15">
        <v>0.76100000000000001</v>
      </c>
      <c r="H15">
        <v>0.39800000000000002</v>
      </c>
      <c r="I15">
        <v>1.91</v>
      </c>
      <c r="J15">
        <v>1.86</v>
      </c>
      <c r="K15" t="s">
        <v>70</v>
      </c>
      <c r="L15">
        <v>50</v>
      </c>
    </row>
    <row r="16" spans="1:12" x14ac:dyDescent="0.35">
      <c r="A16">
        <v>14</v>
      </c>
      <c r="B16" t="s">
        <v>21</v>
      </c>
      <c r="C16" t="s">
        <v>67</v>
      </c>
      <c r="D16" t="s">
        <v>84</v>
      </c>
      <c r="E16">
        <v>185.6</v>
      </c>
      <c r="F16" t="s">
        <v>69</v>
      </c>
      <c r="G16">
        <v>3.7120000000000002</v>
      </c>
      <c r="H16">
        <v>1.875</v>
      </c>
      <c r="I16">
        <v>1.98</v>
      </c>
      <c r="J16">
        <v>2.12</v>
      </c>
      <c r="K16" t="s">
        <v>70</v>
      </c>
      <c r="L16">
        <v>50</v>
      </c>
    </row>
    <row r="17" spans="1:12" x14ac:dyDescent="0.35">
      <c r="A17">
        <v>15</v>
      </c>
      <c r="B17" t="s">
        <v>19</v>
      </c>
      <c r="C17" t="s">
        <v>67</v>
      </c>
      <c r="D17" t="s">
        <v>85</v>
      </c>
      <c r="E17">
        <v>85.3</v>
      </c>
      <c r="F17" t="s">
        <v>69</v>
      </c>
      <c r="G17">
        <v>1.706</v>
      </c>
      <c r="H17">
        <v>0.85399999999999998</v>
      </c>
      <c r="I17">
        <v>2</v>
      </c>
      <c r="J17">
        <v>2.2000000000000002</v>
      </c>
      <c r="K17" t="s">
        <v>70</v>
      </c>
      <c r="L17">
        <v>50</v>
      </c>
    </row>
    <row r="18" spans="1:12" x14ac:dyDescent="0.35">
      <c r="A18">
        <v>16</v>
      </c>
      <c r="B18" t="s">
        <v>20</v>
      </c>
      <c r="C18" t="s">
        <v>67</v>
      </c>
      <c r="D18" t="s">
        <v>86</v>
      </c>
      <c r="E18">
        <v>62.3</v>
      </c>
      <c r="F18" t="s">
        <v>69</v>
      </c>
      <c r="G18">
        <v>1.2470000000000001</v>
      </c>
      <c r="H18">
        <v>0.623</v>
      </c>
      <c r="I18">
        <v>2</v>
      </c>
      <c r="J18">
        <v>2.21</v>
      </c>
      <c r="K18" t="s">
        <v>70</v>
      </c>
      <c r="L18">
        <v>50</v>
      </c>
    </row>
    <row r="19" spans="1:12" x14ac:dyDescent="0.35">
      <c r="A19">
        <v>17</v>
      </c>
      <c r="B19" t="s">
        <v>22</v>
      </c>
      <c r="C19" t="s">
        <v>67</v>
      </c>
      <c r="D19" t="s">
        <v>87</v>
      </c>
      <c r="E19">
        <v>48.3</v>
      </c>
      <c r="F19" t="s">
        <v>69</v>
      </c>
      <c r="G19">
        <v>0.96499999999999997</v>
      </c>
      <c r="H19">
        <v>0.48</v>
      </c>
      <c r="I19">
        <v>2.0099999999999998</v>
      </c>
      <c r="J19">
        <v>2.1</v>
      </c>
      <c r="K19" t="s">
        <v>70</v>
      </c>
      <c r="L19">
        <v>50</v>
      </c>
    </row>
    <row r="20" spans="1:12" x14ac:dyDescent="0.35">
      <c r="A20">
        <v>18</v>
      </c>
      <c r="B20" t="s">
        <v>23</v>
      </c>
      <c r="C20" t="s">
        <v>67</v>
      </c>
      <c r="D20" t="s">
        <v>88</v>
      </c>
      <c r="E20">
        <v>74.599999999999994</v>
      </c>
      <c r="F20" t="s">
        <v>69</v>
      </c>
      <c r="G20">
        <v>1.4930000000000001</v>
      </c>
      <c r="H20">
        <v>0.748</v>
      </c>
      <c r="I20">
        <v>2</v>
      </c>
      <c r="J20">
        <v>2.14</v>
      </c>
      <c r="K20" t="s">
        <v>70</v>
      </c>
      <c r="L20">
        <v>50</v>
      </c>
    </row>
    <row r="21" spans="1:12" x14ac:dyDescent="0.35">
      <c r="A21">
        <v>19</v>
      </c>
      <c r="B21" t="s">
        <v>24</v>
      </c>
      <c r="C21" t="s">
        <v>67</v>
      </c>
      <c r="D21" t="s">
        <v>89</v>
      </c>
      <c r="E21">
        <v>69.599999999999994</v>
      </c>
      <c r="F21" t="s">
        <v>69</v>
      </c>
      <c r="G21">
        <v>1.3919999999999999</v>
      </c>
      <c r="H21">
        <v>0.69299999999999995</v>
      </c>
      <c r="I21">
        <v>2.0099999999999998</v>
      </c>
      <c r="J21">
        <v>2.2599999999999998</v>
      </c>
      <c r="K21" t="s">
        <v>70</v>
      </c>
      <c r="L21">
        <v>50</v>
      </c>
    </row>
    <row r="22" spans="1:12" x14ac:dyDescent="0.35">
      <c r="A22">
        <v>20</v>
      </c>
      <c r="B22" t="s">
        <v>25</v>
      </c>
      <c r="C22" t="s">
        <v>67</v>
      </c>
      <c r="D22" t="s">
        <v>90</v>
      </c>
      <c r="E22">
        <v>54.4</v>
      </c>
      <c r="F22" t="s">
        <v>69</v>
      </c>
      <c r="G22">
        <v>1.089</v>
      </c>
      <c r="H22">
        <v>0.57899999999999996</v>
      </c>
      <c r="I22">
        <v>1.88</v>
      </c>
      <c r="J22">
        <v>1.89</v>
      </c>
      <c r="K22" t="s">
        <v>70</v>
      </c>
      <c r="L22">
        <v>50</v>
      </c>
    </row>
  </sheetData>
  <sortState xmlns:xlrd2="http://schemas.microsoft.com/office/spreadsheetml/2017/richdata2" ref="A2:L12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8" sqref="L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topLeftCell="D1" workbookViewId="0">
      <selection activeCell="B2" sqref="B2:I19"/>
    </sheetView>
  </sheetViews>
  <sheetFormatPr defaultRowHeight="14.5" x14ac:dyDescent="0.35"/>
  <cols>
    <col min="3" max="3" width="12.54296875" bestFit="1" customWidth="1"/>
    <col min="4" max="4" width="17.453125" bestFit="1" customWidth="1"/>
    <col min="5" max="5" width="25.90625" bestFit="1" customWidth="1"/>
    <col min="6" max="6" width="20.08984375" bestFit="1" customWidth="1"/>
    <col min="7" max="7" width="13.90625" bestFit="1" customWidth="1"/>
    <col min="8" max="8" width="21.6328125" bestFit="1" customWidth="1"/>
    <col min="9" max="9" width="14.6328125" bestFit="1" customWidth="1"/>
    <col min="10" max="10" width="13.6328125" bestFit="1" customWidth="1"/>
  </cols>
  <sheetData>
    <row r="1" spans="1:11" x14ac:dyDescent="0.35">
      <c r="A1" s="1" t="s">
        <v>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97</v>
      </c>
      <c r="I1" s="1" t="s">
        <v>96</v>
      </c>
      <c r="J1" s="1" t="s">
        <v>110</v>
      </c>
      <c r="K1" s="1" t="s">
        <v>98</v>
      </c>
    </row>
    <row r="2" spans="1:11" x14ac:dyDescent="0.35">
      <c r="A2">
        <v>1</v>
      </c>
      <c r="B2" t="s">
        <v>6</v>
      </c>
      <c r="C2" s="2">
        <v>31.9684642912577</v>
      </c>
      <c r="D2" s="2">
        <f>(27.631-C2)/3.374</f>
        <v>-1.2855555101534379</v>
      </c>
      <c r="E2" s="2">
        <f>10^D2</f>
        <v>5.1813686115220504E-2</v>
      </c>
      <c r="F2" s="2">
        <v>84.3</v>
      </c>
      <c r="G2" s="2">
        <f>(F2/2*E2)</f>
        <v>2.1839468697565443</v>
      </c>
      <c r="H2" s="2">
        <f>G2/F2</f>
        <v>2.5906843057610252E-2</v>
      </c>
      <c r="I2" s="2">
        <f>H2*100</f>
        <v>2.5906843057610254</v>
      </c>
      <c r="J2" s="2">
        <f>LOG10(H2)</f>
        <v>-1.5865855058174194</v>
      </c>
      <c r="K2">
        <f>LOG10(H2+1)</f>
        <v>1.1107926679463543E-2</v>
      </c>
    </row>
    <row r="3" spans="1:11" x14ac:dyDescent="0.35">
      <c r="A3">
        <v>2</v>
      </c>
      <c r="B3" t="s">
        <v>7</v>
      </c>
      <c r="C3" s="2">
        <v>35.922431819368498</v>
      </c>
      <c r="D3" s="2">
        <f t="shared" ref="D3:D19" si="0">(27.631-C3)/3.374</f>
        <v>-2.4574486720120028</v>
      </c>
      <c r="E3" s="2">
        <f t="shared" ref="E3:E19" si="1">10^D3</f>
        <v>3.487798029589091E-3</v>
      </c>
      <c r="F3" s="2">
        <v>45.1</v>
      </c>
      <c r="G3" s="2">
        <f t="shared" ref="G3:G18" si="2">(F3/2*E3)</f>
        <v>7.8649845567234006E-2</v>
      </c>
      <c r="H3" s="2">
        <f t="shared" ref="H3:H19" si="3">G3/F3</f>
        <v>1.7438990147945455E-3</v>
      </c>
      <c r="I3" s="2">
        <f t="shared" ref="I3:I19" si="4">H3*100</f>
        <v>0.17438990147945455</v>
      </c>
      <c r="J3" s="2">
        <f t="shared" ref="J3:J19" si="5">LOG10(H3)</f>
        <v>-2.758478667675984</v>
      </c>
      <c r="K3">
        <f t="shared" ref="K3:K19" si="6">LOG10(H3+1)</f>
        <v>7.5670610121603534E-4</v>
      </c>
    </row>
    <row r="4" spans="1:11" x14ac:dyDescent="0.35">
      <c r="A4">
        <v>3</v>
      </c>
      <c r="B4" t="s">
        <v>8</v>
      </c>
      <c r="C4" s="2">
        <v>33.4774988113045</v>
      </c>
      <c r="D4" s="2">
        <f t="shared" si="0"/>
        <v>-1.7328093690884705</v>
      </c>
      <c r="E4" s="2">
        <f t="shared" si="1"/>
        <v>1.8500805223258469E-2</v>
      </c>
      <c r="F4" s="2">
        <v>94.5</v>
      </c>
      <c r="G4" s="2">
        <f t="shared" si="2"/>
        <v>0.87416304679896273</v>
      </c>
      <c r="H4" s="2">
        <f t="shared" si="3"/>
        <v>9.2504026116292347E-3</v>
      </c>
      <c r="I4" s="2">
        <f t="shared" si="4"/>
        <v>0.92504026116292348</v>
      </c>
      <c r="J4" s="2">
        <f t="shared" si="5"/>
        <v>-2.0338393647524518</v>
      </c>
      <c r="K4">
        <f t="shared" si="6"/>
        <v>3.9989313317688856E-3</v>
      </c>
    </row>
    <row r="5" spans="1:11" x14ac:dyDescent="0.35">
      <c r="A5">
        <v>4</v>
      </c>
      <c r="B5" t="s">
        <v>9</v>
      </c>
      <c r="C5" s="2">
        <v>32.255345509082296</v>
      </c>
      <c r="D5" s="2">
        <f t="shared" si="0"/>
        <v>-1.3705825456675447</v>
      </c>
      <c r="E5" s="2">
        <f t="shared" si="1"/>
        <v>4.2600770527434814E-2</v>
      </c>
      <c r="F5" s="2">
        <v>64.599999999999994</v>
      </c>
      <c r="G5" s="2">
        <f t="shared" si="2"/>
        <v>1.3760048880361444</v>
      </c>
      <c r="H5" s="2">
        <f t="shared" si="3"/>
        <v>2.1300385263717407E-2</v>
      </c>
      <c r="I5" s="2">
        <f t="shared" si="4"/>
        <v>2.1300385263717407</v>
      </c>
      <c r="J5" s="2">
        <f t="shared" si="5"/>
        <v>-1.6716125413315259</v>
      </c>
      <c r="K5">
        <f t="shared" si="6"/>
        <v>9.1534957360399991E-3</v>
      </c>
    </row>
    <row r="6" spans="1:11" x14ac:dyDescent="0.35">
      <c r="A6">
        <v>5</v>
      </c>
      <c r="B6" t="s">
        <v>10</v>
      </c>
      <c r="C6" s="2">
        <v>30.951256345866099</v>
      </c>
      <c r="D6" s="2">
        <f t="shared" si="0"/>
        <v>-0.98407123469653202</v>
      </c>
      <c r="E6" s="2">
        <f t="shared" si="1"/>
        <v>0.10373582502646558</v>
      </c>
      <c r="F6" s="2">
        <v>93.1</v>
      </c>
      <c r="G6" s="2">
        <f t="shared" si="2"/>
        <v>4.8289026549819729</v>
      </c>
      <c r="H6" s="2">
        <f t="shared" si="3"/>
        <v>5.1867912513232792E-2</v>
      </c>
      <c r="I6" s="2">
        <f t="shared" si="4"/>
        <v>5.186791251323279</v>
      </c>
      <c r="J6" s="2">
        <f t="shared" si="5"/>
        <v>-1.2851012303605134</v>
      </c>
      <c r="K6">
        <f t="shared" si="6"/>
        <v>2.1961207053219581E-2</v>
      </c>
    </row>
    <row r="7" spans="1:11" x14ac:dyDescent="0.35">
      <c r="A7">
        <v>6</v>
      </c>
      <c r="B7" t="s">
        <v>11</v>
      </c>
      <c r="C7" s="2">
        <v>34.9445528374766</v>
      </c>
      <c r="D7" s="2">
        <f t="shared" si="0"/>
        <v>-2.1676208765490812</v>
      </c>
      <c r="E7" s="2">
        <f t="shared" si="1"/>
        <v>6.7979681181591142E-3</v>
      </c>
      <c r="F7" s="2">
        <v>52.2</v>
      </c>
      <c r="G7" s="2">
        <f t="shared" si="2"/>
        <v>0.1774269678839529</v>
      </c>
      <c r="H7" s="2">
        <f t="shared" si="3"/>
        <v>3.3989840590795575E-3</v>
      </c>
      <c r="I7" s="2">
        <f t="shared" si="4"/>
        <v>0.33989840590795573</v>
      </c>
      <c r="J7" s="2">
        <f t="shared" si="5"/>
        <v>-2.4686508722130625</v>
      </c>
      <c r="K7">
        <f t="shared" si="6"/>
        <v>1.4736569690308341E-3</v>
      </c>
    </row>
    <row r="8" spans="1:11" x14ac:dyDescent="0.35">
      <c r="A8">
        <v>7</v>
      </c>
      <c r="B8" t="s">
        <v>12</v>
      </c>
      <c r="C8" s="2">
        <v>35.011788283797401</v>
      </c>
      <c r="D8" s="2">
        <f t="shared" si="0"/>
        <v>-2.1875483947235921</v>
      </c>
      <c r="E8" s="2">
        <f t="shared" si="1"/>
        <v>6.4930927308454612E-3</v>
      </c>
      <c r="F8" s="2">
        <v>69.2</v>
      </c>
      <c r="G8" s="2">
        <f t="shared" si="2"/>
        <v>0.22466100848725296</v>
      </c>
      <c r="H8" s="2">
        <f t="shared" si="3"/>
        <v>3.2465463654227306E-3</v>
      </c>
      <c r="I8" s="2">
        <f t="shared" si="4"/>
        <v>0.32465463654227306</v>
      </c>
      <c r="J8" s="2">
        <f t="shared" si="5"/>
        <v>-2.4885783903875738</v>
      </c>
      <c r="K8">
        <f t="shared" si="6"/>
        <v>1.4076733677292597E-3</v>
      </c>
    </row>
    <row r="9" spans="1:11" x14ac:dyDescent="0.35">
      <c r="A9">
        <v>8</v>
      </c>
      <c r="B9" t="s">
        <v>13</v>
      </c>
      <c r="C9" s="2">
        <v>35.489359826360101</v>
      </c>
      <c r="D9" s="2">
        <f t="shared" si="0"/>
        <v>-2.3290930131476291</v>
      </c>
      <c r="E9" s="2">
        <f t="shared" si="1"/>
        <v>4.6871298681230291E-3</v>
      </c>
      <c r="F9" s="2">
        <v>62.7</v>
      </c>
      <c r="G9" s="2">
        <f t="shared" si="2"/>
        <v>0.14694152136565697</v>
      </c>
      <c r="H9" s="2">
        <f t="shared" si="3"/>
        <v>2.3435649340615146E-3</v>
      </c>
      <c r="I9" s="2">
        <f t="shared" si="4"/>
        <v>0.23435649340615144</v>
      </c>
      <c r="J9" s="2">
        <f t="shared" si="5"/>
        <v>-2.6301230088116103</v>
      </c>
      <c r="K9">
        <f t="shared" si="6"/>
        <v>1.0166065418708823E-3</v>
      </c>
    </row>
    <row r="10" spans="1:11" x14ac:dyDescent="0.35">
      <c r="A10">
        <v>9</v>
      </c>
      <c r="B10" t="s">
        <v>14</v>
      </c>
      <c r="C10" s="2">
        <v>35.3452598522911</v>
      </c>
      <c r="D10" s="2">
        <f t="shared" si="0"/>
        <v>-2.2863840700329283</v>
      </c>
      <c r="E10" s="2">
        <f t="shared" si="1"/>
        <v>5.1714928665905872E-3</v>
      </c>
      <c r="F10" s="2">
        <v>113</v>
      </c>
      <c r="G10" s="2">
        <f t="shared" si="2"/>
        <v>0.2921893469623682</v>
      </c>
      <c r="H10" s="2">
        <f t="shared" si="3"/>
        <v>2.5857464332952936E-3</v>
      </c>
      <c r="I10" s="2">
        <f t="shared" si="4"/>
        <v>0.25857464332952934</v>
      </c>
      <c r="J10" s="2">
        <f t="shared" si="5"/>
        <v>-2.5874140656969096</v>
      </c>
      <c r="K10">
        <f t="shared" si="6"/>
        <v>1.1215260406796247E-3</v>
      </c>
    </row>
    <row r="11" spans="1:11" x14ac:dyDescent="0.35">
      <c r="A11">
        <v>10</v>
      </c>
      <c r="B11" t="s">
        <v>17</v>
      </c>
      <c r="C11" s="2">
        <v>28.802003265640199</v>
      </c>
      <c r="D11" s="2">
        <f t="shared" si="0"/>
        <v>-0.34706676515714241</v>
      </c>
      <c r="E11" s="2">
        <f t="shared" si="1"/>
        <v>0.44971071444643185</v>
      </c>
      <c r="F11" s="2">
        <v>63.6</v>
      </c>
      <c r="G11" s="2">
        <f t="shared" si="2"/>
        <v>14.300800719396532</v>
      </c>
      <c r="H11" s="2">
        <f t="shared" si="3"/>
        <v>0.22485535722321592</v>
      </c>
      <c r="I11" s="2">
        <f t="shared" si="4"/>
        <v>22.485535722321593</v>
      </c>
      <c r="J11" s="2">
        <f t="shared" si="5"/>
        <v>-0.64809676082112366</v>
      </c>
      <c r="K11">
        <f t="shared" si="6"/>
        <v>8.8084806032215551E-2</v>
      </c>
    </row>
    <row r="12" spans="1:11" x14ac:dyDescent="0.35">
      <c r="A12">
        <v>11</v>
      </c>
      <c r="B12" t="s">
        <v>18</v>
      </c>
      <c r="C12" s="2">
        <v>27.007600452135001</v>
      </c>
      <c r="D12" s="2">
        <f t="shared" si="0"/>
        <v>0.18476572254445725</v>
      </c>
      <c r="E12" s="2">
        <f t="shared" si="1"/>
        <v>1.5302617488120127</v>
      </c>
      <c r="F12" s="2">
        <v>38</v>
      </c>
      <c r="G12" s="2">
        <f t="shared" si="2"/>
        <v>29.074973227428242</v>
      </c>
      <c r="H12" s="2">
        <f t="shared" si="3"/>
        <v>0.76513087440600636</v>
      </c>
      <c r="I12" s="2">
        <f t="shared" si="4"/>
        <v>76.513087440600628</v>
      </c>
      <c r="J12" s="2">
        <f t="shared" si="5"/>
        <v>-0.11626427311952393</v>
      </c>
      <c r="K12">
        <f t="shared" si="6"/>
        <v>0.24677691138117314</v>
      </c>
    </row>
    <row r="13" spans="1:11" x14ac:dyDescent="0.35">
      <c r="A13">
        <v>12</v>
      </c>
      <c r="B13" t="s">
        <v>19</v>
      </c>
      <c r="C13" s="2">
        <v>29.802043386972201</v>
      </c>
      <c r="D13" s="2">
        <f t="shared" si="0"/>
        <v>-0.64346277029407262</v>
      </c>
      <c r="E13" s="2">
        <f t="shared" si="1"/>
        <v>0.22726744509511854</v>
      </c>
      <c r="F13" s="2">
        <v>185.6</v>
      </c>
      <c r="G13" s="2">
        <f t="shared" si="2"/>
        <v>21.090418904827001</v>
      </c>
      <c r="H13" s="2">
        <f t="shared" si="3"/>
        <v>0.11363372254755927</v>
      </c>
      <c r="I13" s="2">
        <f t="shared" si="4"/>
        <v>11.363372254755927</v>
      </c>
      <c r="J13" s="2">
        <f t="shared" si="5"/>
        <v>-0.94449276595805387</v>
      </c>
      <c r="K13">
        <f t="shared" si="6"/>
        <v>4.6742373572677652E-2</v>
      </c>
    </row>
    <row r="14" spans="1:11" x14ac:dyDescent="0.35">
      <c r="A14">
        <v>13</v>
      </c>
      <c r="B14" t="s">
        <v>20</v>
      </c>
      <c r="C14" s="2">
        <v>27.129466125160199</v>
      </c>
      <c r="D14" s="2">
        <f t="shared" si="0"/>
        <v>0.14864667304084198</v>
      </c>
      <c r="E14" s="2">
        <f t="shared" si="1"/>
        <v>1.4081427161018871</v>
      </c>
      <c r="F14" s="2">
        <v>85.3</v>
      </c>
      <c r="G14" s="2">
        <f t="shared" si="2"/>
        <v>60.057286841745487</v>
      </c>
      <c r="H14" s="2">
        <f t="shared" si="3"/>
        <v>0.70407135805094356</v>
      </c>
      <c r="I14" s="2">
        <f t="shared" si="4"/>
        <v>70.407135805094356</v>
      </c>
      <c r="J14" s="2">
        <f t="shared" si="5"/>
        <v>-0.15238332262313925</v>
      </c>
      <c r="K14">
        <f t="shared" si="6"/>
        <v>0.23148777690890479</v>
      </c>
    </row>
    <row r="15" spans="1:11" x14ac:dyDescent="0.35">
      <c r="A15">
        <v>14</v>
      </c>
      <c r="B15" t="s">
        <v>21</v>
      </c>
      <c r="C15" s="2">
        <v>27.915851768862101</v>
      </c>
      <c r="D15" s="2">
        <f t="shared" si="0"/>
        <v>-8.4425539081831896E-2</v>
      </c>
      <c r="E15" s="2">
        <f t="shared" si="1"/>
        <v>0.82333098705931518</v>
      </c>
      <c r="F15" s="2">
        <v>62.3</v>
      </c>
      <c r="G15" s="2">
        <f t="shared" si="2"/>
        <v>25.646760246897667</v>
      </c>
      <c r="H15" s="2">
        <f t="shared" si="3"/>
        <v>0.41166549352965759</v>
      </c>
      <c r="I15" s="2">
        <f t="shared" si="4"/>
        <v>41.16654935296576</v>
      </c>
      <c r="J15" s="2">
        <f t="shared" si="5"/>
        <v>-0.38545553474581312</v>
      </c>
      <c r="K15">
        <f t="shared" si="6"/>
        <v>0.14973179903527489</v>
      </c>
    </row>
    <row r="16" spans="1:11" x14ac:dyDescent="0.35">
      <c r="A16">
        <v>15</v>
      </c>
      <c r="B16" t="s">
        <v>22</v>
      </c>
      <c r="C16" s="2">
        <v>28.959717031004899</v>
      </c>
      <c r="D16" s="2">
        <f t="shared" si="0"/>
        <v>-0.39381061974063403</v>
      </c>
      <c r="E16" s="2">
        <f t="shared" si="1"/>
        <v>0.40382144664024316</v>
      </c>
      <c r="F16" s="2">
        <v>48.3</v>
      </c>
      <c r="G16" s="2">
        <f t="shared" si="2"/>
        <v>9.7522879363618724</v>
      </c>
      <c r="H16" s="2">
        <f t="shared" si="3"/>
        <v>0.20191072332012158</v>
      </c>
      <c r="I16" s="2">
        <f t="shared" si="4"/>
        <v>20.191072332012158</v>
      </c>
      <c r="J16" s="2">
        <f t="shared" si="5"/>
        <v>-0.69484061540461528</v>
      </c>
      <c r="K16">
        <f t="shared" si="6"/>
        <v>7.9872209921809045E-2</v>
      </c>
    </row>
    <row r="17" spans="1:11" x14ac:dyDescent="0.35">
      <c r="A17">
        <v>16</v>
      </c>
      <c r="B17" t="s">
        <v>23</v>
      </c>
      <c r="C17" s="2">
        <v>28.457593737120298</v>
      </c>
      <c r="D17" s="2">
        <f t="shared" si="0"/>
        <v>-0.24498925225853527</v>
      </c>
      <c r="E17" s="2">
        <f t="shared" si="1"/>
        <v>0.56886700875673124</v>
      </c>
      <c r="F17" s="2">
        <v>74.599999999999994</v>
      </c>
      <c r="G17" s="2">
        <f t="shared" si="2"/>
        <v>21.218739426626072</v>
      </c>
      <c r="H17" s="2">
        <f t="shared" si="3"/>
        <v>0.28443350437836562</v>
      </c>
      <c r="I17" s="2">
        <f t="shared" si="4"/>
        <v>28.44335043783656</v>
      </c>
      <c r="J17" s="2">
        <f t="shared" si="5"/>
        <v>-0.54601924792251644</v>
      </c>
      <c r="K17">
        <f t="shared" si="6"/>
        <v>0.10871162559024827</v>
      </c>
    </row>
    <row r="18" spans="1:11" x14ac:dyDescent="0.35">
      <c r="A18">
        <v>17</v>
      </c>
      <c r="B18" t="s">
        <v>24</v>
      </c>
      <c r="C18" s="2">
        <v>31.4111850946361</v>
      </c>
      <c r="D18" s="2">
        <f t="shared" si="0"/>
        <v>-1.1203868093171605</v>
      </c>
      <c r="E18" s="2">
        <f t="shared" si="1"/>
        <v>7.5790224008085272E-2</v>
      </c>
      <c r="F18" s="2">
        <v>69.599999999999994</v>
      </c>
      <c r="G18" s="2">
        <f t="shared" si="2"/>
        <v>2.637499795481367</v>
      </c>
      <c r="H18" s="2">
        <f t="shared" si="3"/>
        <v>3.7895112004042636E-2</v>
      </c>
      <c r="I18" s="2">
        <f t="shared" si="4"/>
        <v>3.7895112004042635</v>
      </c>
      <c r="J18" s="2">
        <f t="shared" si="5"/>
        <v>-1.4214168049811418</v>
      </c>
      <c r="K18">
        <f t="shared" si="6"/>
        <v>1.6153466634303931E-2</v>
      </c>
    </row>
    <row r="19" spans="1:11" x14ac:dyDescent="0.35">
      <c r="A19">
        <v>18</v>
      </c>
      <c r="B19" t="s">
        <v>25</v>
      </c>
      <c r="C19" s="2">
        <v>31.613799131943701</v>
      </c>
      <c r="D19" s="2">
        <f t="shared" si="0"/>
        <v>-1.1804383912103438</v>
      </c>
      <c r="E19" s="2">
        <f t="shared" si="1"/>
        <v>6.6002685869004624E-2</v>
      </c>
      <c r="F19" s="2">
        <v>54.4</v>
      </c>
      <c r="G19" s="2">
        <f>(F19/2*E19)</f>
        <v>1.7952730556369256</v>
      </c>
      <c r="H19" s="2">
        <f t="shared" si="3"/>
        <v>3.3001342934502312E-2</v>
      </c>
      <c r="I19" s="2">
        <f t="shared" si="4"/>
        <v>3.3001342934502311</v>
      </c>
      <c r="J19" s="2">
        <f t="shared" si="5"/>
        <v>-1.481468386874325</v>
      </c>
      <c r="K19">
        <f t="shared" si="6"/>
        <v>1.410088611658558E-2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tabSelected="1" topLeftCell="A7" workbookViewId="0">
      <selection activeCell="G2" sqref="G2"/>
    </sheetView>
  </sheetViews>
  <sheetFormatPr defaultRowHeight="14.5" x14ac:dyDescent="0.35"/>
  <sheetData>
    <row r="1" spans="1:3" x14ac:dyDescent="0.35">
      <c r="A1" t="s">
        <v>1</v>
      </c>
      <c r="B1" t="s">
        <v>108</v>
      </c>
      <c r="C1" t="s">
        <v>109</v>
      </c>
    </row>
    <row r="2" spans="1:3" x14ac:dyDescent="0.35">
      <c r="A2" t="s">
        <v>99</v>
      </c>
      <c r="B2">
        <v>1.1107926679463543E-2</v>
      </c>
      <c r="C2">
        <v>8.8084806032215551E-2</v>
      </c>
    </row>
    <row r="3" spans="1:3" x14ac:dyDescent="0.35">
      <c r="A3" t="s">
        <v>100</v>
      </c>
      <c r="B3">
        <v>7.5670610121603534E-4</v>
      </c>
      <c r="C3">
        <v>0.24677691138117314</v>
      </c>
    </row>
    <row r="4" spans="1:3" x14ac:dyDescent="0.35">
      <c r="A4" t="s">
        <v>101</v>
      </c>
      <c r="B4">
        <v>3.9989313317688856E-3</v>
      </c>
      <c r="C4">
        <v>4.6742373572677652E-2</v>
      </c>
    </row>
    <row r="5" spans="1:3" x14ac:dyDescent="0.35">
      <c r="A5" t="s">
        <v>102</v>
      </c>
      <c r="B5">
        <v>9.1534957360399991E-3</v>
      </c>
      <c r="C5">
        <v>0.23148777690890479</v>
      </c>
    </row>
    <row r="6" spans="1:3" x14ac:dyDescent="0.35">
      <c r="A6" t="s">
        <v>103</v>
      </c>
      <c r="B6">
        <v>2.1961207053219581E-2</v>
      </c>
      <c r="C6">
        <v>0.14973179903527489</v>
      </c>
    </row>
    <row r="7" spans="1:3" x14ac:dyDescent="0.35">
      <c r="A7" t="s">
        <v>104</v>
      </c>
      <c r="B7">
        <v>1.4736569690308341E-3</v>
      </c>
      <c r="C7">
        <v>7.9872209921809045E-2</v>
      </c>
    </row>
    <row r="8" spans="1:3" x14ac:dyDescent="0.35">
      <c r="A8" t="s">
        <v>105</v>
      </c>
      <c r="B8">
        <v>1.4076733677292597E-3</v>
      </c>
      <c r="C8">
        <v>0.10871162559024827</v>
      </c>
    </row>
    <row r="9" spans="1:3" x14ac:dyDescent="0.35">
      <c r="A9" t="s">
        <v>106</v>
      </c>
      <c r="B9">
        <v>1.0166065418708823E-3</v>
      </c>
      <c r="C9">
        <v>1.6153466634303931E-2</v>
      </c>
    </row>
    <row r="10" spans="1:3" x14ac:dyDescent="0.35">
      <c r="A10" t="s">
        <v>107</v>
      </c>
      <c r="B10">
        <v>1.1215260406796247E-3</v>
      </c>
      <c r="C10">
        <v>1.410088611658558E-2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Spectral-qPCR data</vt:lpstr>
      <vt:lpstr>Nanodrop results</vt:lpstr>
      <vt:lpstr>Standard curve</vt:lpstr>
      <vt:lpstr>Infection coefficient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Asha</dc:creator>
  <cp:lastModifiedBy>Asha Mohamed</cp:lastModifiedBy>
  <dcterms:created xsi:type="dcterms:W3CDTF">2021-09-09T21:42:00Z</dcterms:created>
  <dcterms:modified xsi:type="dcterms:W3CDTF">2023-04-07T11:26:44Z</dcterms:modified>
</cp:coreProperties>
</file>