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D\Research\Research Report\"/>
    </mc:Choice>
  </mc:AlternateContent>
  <xr:revisionPtr revIDLastSave="0" documentId="13_ncr:1_{65E3469F-2938-46B2-9A60-73205B457F99}" xr6:coauthVersionLast="47" xr6:coauthVersionMax="47" xr10:uidLastSave="{00000000-0000-0000-0000-000000000000}"/>
  <bookViews>
    <workbookView xWindow="-113" yWindow="-113" windowWidth="48309" windowHeight="13023" activeTab="3" xr2:uid="{C2EE1D98-ABDB-4289-85B0-BDC7FA1A4C31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X29" i="4" l="1"/>
  <c r="AX30" i="4"/>
  <c r="AX31" i="4"/>
  <c r="AX32" i="4" s="1"/>
  <c r="AX33" i="4" s="1"/>
  <c r="AX13" i="4"/>
  <c r="AX14" i="4"/>
  <c r="AX15" i="4"/>
  <c r="AX16" i="4"/>
  <c r="AX17" i="4" s="1"/>
  <c r="AX18" i="4" s="1"/>
  <c r="AX19" i="4" s="1"/>
  <c r="AX20" i="4" s="1"/>
  <c r="AX21" i="4" s="1"/>
  <c r="AX22" i="4" s="1"/>
  <c r="AX23" i="4" s="1"/>
  <c r="AX24" i="4" s="1"/>
  <c r="AX25" i="4" s="1"/>
  <c r="AX26" i="4" s="1"/>
  <c r="AX27" i="4" s="1"/>
  <c r="AX28" i="4" s="1"/>
  <c r="AX12" i="4"/>
  <c r="AM24" i="3"/>
  <c r="AM23" i="3"/>
  <c r="AM22" i="3"/>
  <c r="AL22" i="3"/>
  <c r="Y33" i="4"/>
  <c r="T33" i="4"/>
  <c r="Z33" i="4" s="1"/>
  <c r="Y32" i="4"/>
  <c r="T32" i="4"/>
  <c r="U32" i="4" s="1"/>
  <c r="Y31" i="4"/>
  <c r="T31" i="4"/>
  <c r="X31" i="4" s="1"/>
  <c r="Y30" i="4"/>
  <c r="T30" i="4"/>
  <c r="Z30" i="4" s="1"/>
  <c r="Y29" i="4"/>
  <c r="T29" i="4"/>
  <c r="X29" i="4" s="1"/>
  <c r="Y28" i="4"/>
  <c r="T28" i="4"/>
  <c r="X28" i="4" s="1"/>
  <c r="Y27" i="4"/>
  <c r="T27" i="4"/>
  <c r="X27" i="4" s="1"/>
  <c r="Y26" i="4"/>
  <c r="T26" i="4"/>
  <c r="Z26" i="4" s="1"/>
  <c r="Y25" i="4"/>
  <c r="T25" i="4"/>
  <c r="W25" i="4" s="1"/>
  <c r="Y24" i="4"/>
  <c r="T24" i="4"/>
  <c r="Z24" i="4" s="1"/>
  <c r="Y23" i="4"/>
  <c r="T23" i="4"/>
  <c r="U23" i="4" s="1"/>
  <c r="Y22" i="4"/>
  <c r="T22" i="4"/>
  <c r="Z22" i="4" s="1"/>
  <c r="Y21" i="4"/>
  <c r="T21" i="4"/>
  <c r="X21" i="4" s="1"/>
  <c r="Y20" i="4"/>
  <c r="T20" i="4"/>
  <c r="Z20" i="4" s="1"/>
  <c r="Y19" i="4"/>
  <c r="T19" i="4"/>
  <c r="Z19" i="4" s="1"/>
  <c r="Y18" i="4"/>
  <c r="T18" i="4"/>
  <c r="X18" i="4" s="1"/>
  <c r="Y17" i="4"/>
  <c r="T17" i="4"/>
  <c r="X17" i="4" s="1"/>
  <c r="Y16" i="4"/>
  <c r="T16" i="4"/>
  <c r="Z16" i="4" s="1"/>
  <c r="Y15" i="4"/>
  <c r="T15" i="4"/>
  <c r="Z15" i="4" s="1"/>
  <c r="Y14" i="4"/>
  <c r="T14" i="4"/>
  <c r="Z14" i="4" s="1"/>
  <c r="Y13" i="4"/>
  <c r="T13" i="4"/>
  <c r="Z13" i="4" s="1"/>
  <c r="Y12" i="4"/>
  <c r="T12" i="4"/>
  <c r="Z12" i="4" s="1"/>
  <c r="Y11" i="4"/>
  <c r="T11" i="4"/>
  <c r="X11" i="4" s="1"/>
  <c r="T10" i="4"/>
  <c r="Z10" i="4" s="1"/>
  <c r="AE4" i="3"/>
  <c r="AI4" i="3" s="1"/>
  <c r="AE5" i="3"/>
  <c r="AK5" i="3" s="1"/>
  <c r="AE6" i="3"/>
  <c r="AI6" i="3" s="1"/>
  <c r="AE7" i="3"/>
  <c r="AK7" i="3" s="1"/>
  <c r="AE8" i="3"/>
  <c r="AK8" i="3" s="1"/>
  <c r="AE9" i="3"/>
  <c r="AK9" i="3" s="1"/>
  <c r="AE10" i="3"/>
  <c r="AI10" i="3" s="1"/>
  <c r="AE11" i="3"/>
  <c r="AK11" i="3" s="1"/>
  <c r="AE12" i="3"/>
  <c r="AK12" i="3" s="1"/>
  <c r="AE13" i="3"/>
  <c r="AK13" i="3" s="1"/>
  <c r="AE14" i="3"/>
  <c r="AI14" i="3" s="1"/>
  <c r="AE15" i="3"/>
  <c r="AI15" i="3" s="1"/>
  <c r="AE16" i="3"/>
  <c r="AK16" i="3" s="1"/>
  <c r="AE17" i="3"/>
  <c r="AK17" i="3" s="1"/>
  <c r="AE18" i="3"/>
  <c r="AK18" i="3" s="1"/>
  <c r="AE19" i="3"/>
  <c r="AG19" i="3" s="1"/>
  <c r="AE20" i="3"/>
  <c r="AG20" i="3" s="1"/>
  <c r="AE21" i="3"/>
  <c r="AK21" i="3" s="1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H12" i="3" l="1"/>
  <c r="AH11" i="3"/>
  <c r="X32" i="4"/>
  <c r="W32" i="4"/>
  <c r="Z28" i="4"/>
  <c r="Z32" i="4"/>
  <c r="V33" i="4"/>
  <c r="U31" i="4"/>
  <c r="W33" i="4"/>
  <c r="V32" i="4"/>
  <c r="U33" i="4"/>
  <c r="V31" i="4"/>
  <c r="X33" i="4"/>
  <c r="Z31" i="4"/>
  <c r="W31" i="4"/>
  <c r="Z29" i="4"/>
  <c r="U30" i="4"/>
  <c r="V30" i="4"/>
  <c r="V29" i="4"/>
  <c r="U28" i="4"/>
  <c r="W30" i="4"/>
  <c r="W29" i="4"/>
  <c r="V28" i="4"/>
  <c r="X30" i="4"/>
  <c r="U29" i="4"/>
  <c r="W28" i="4"/>
  <c r="X15" i="4"/>
  <c r="V15" i="4"/>
  <c r="W15" i="4"/>
  <c r="V23" i="4"/>
  <c r="W23" i="4"/>
  <c r="Z23" i="4"/>
  <c r="X23" i="4"/>
  <c r="U15" i="4"/>
  <c r="W20" i="4"/>
  <c r="W24" i="4"/>
  <c r="U16" i="4"/>
  <c r="U14" i="4"/>
  <c r="W16" i="4"/>
  <c r="V14" i="4"/>
  <c r="X16" i="4"/>
  <c r="U22" i="4"/>
  <c r="Z25" i="4"/>
  <c r="V16" i="4"/>
  <c r="W14" i="4"/>
  <c r="W22" i="4"/>
  <c r="X25" i="4"/>
  <c r="X14" i="4"/>
  <c r="Z11" i="4"/>
  <c r="U20" i="4"/>
  <c r="Z27" i="4"/>
  <c r="Z18" i="4"/>
  <c r="U21" i="4"/>
  <c r="V21" i="4"/>
  <c r="V12" i="4"/>
  <c r="W21" i="4"/>
  <c r="V19" i="4"/>
  <c r="U10" i="4"/>
  <c r="W19" i="4"/>
  <c r="V26" i="4"/>
  <c r="V10" i="4"/>
  <c r="V17" i="4"/>
  <c r="X19" i="4"/>
  <c r="Z21" i="4"/>
  <c r="U24" i="4"/>
  <c r="W26" i="4"/>
  <c r="U19" i="4"/>
  <c r="W12" i="4"/>
  <c r="U26" i="4"/>
  <c r="X12" i="4"/>
  <c r="U17" i="4"/>
  <c r="W10" i="4"/>
  <c r="W17" i="4"/>
  <c r="V24" i="4"/>
  <c r="X26" i="4"/>
  <c r="Y10" i="4"/>
  <c r="U13" i="4"/>
  <c r="V22" i="4"/>
  <c r="X24" i="4"/>
  <c r="V20" i="4"/>
  <c r="X22" i="4"/>
  <c r="U27" i="4"/>
  <c r="X10" i="4"/>
  <c r="U18" i="4"/>
  <c r="V27" i="4"/>
  <c r="Z17" i="4"/>
  <c r="V11" i="4"/>
  <c r="V18" i="4"/>
  <c r="X20" i="4"/>
  <c r="U25" i="4"/>
  <c r="W27" i="4"/>
  <c r="V13" i="4"/>
  <c r="W13" i="4"/>
  <c r="X13" i="4"/>
  <c r="W11" i="4"/>
  <c r="W18" i="4"/>
  <c r="V25" i="4"/>
  <c r="U11" i="4"/>
  <c r="AH5" i="3"/>
  <c r="AM5" i="3" s="1"/>
  <c r="AJ4" i="3"/>
  <c r="AH10" i="3"/>
  <c r="AI18" i="3"/>
  <c r="AK19" i="3"/>
  <c r="AI17" i="3"/>
  <c r="AI9" i="3"/>
  <c r="AK10" i="3"/>
  <c r="AH9" i="3"/>
  <c r="AK20" i="3"/>
  <c r="AF21" i="3"/>
  <c r="AM21" i="3" s="1"/>
  <c r="AH13" i="3"/>
  <c r="AI13" i="3"/>
  <c r="AK15" i="3"/>
  <c r="AI12" i="3"/>
  <c r="AK14" i="3"/>
  <c r="AH8" i="3"/>
  <c r="AI11" i="3"/>
  <c r="AI16" i="3"/>
  <c r="AI7" i="3"/>
  <c r="AI5" i="3"/>
  <c r="AI20" i="3"/>
  <c r="AK4" i="3"/>
  <c r="AK6" i="3"/>
  <c r="AI8" i="3"/>
  <c r="AI21" i="3"/>
  <c r="AI19" i="3"/>
  <c r="AG15" i="3"/>
  <c r="AG14" i="3"/>
  <c r="AF14" i="3"/>
  <c r="AF15" i="3"/>
  <c r="AH19" i="3"/>
  <c r="AF16" i="3"/>
  <c r="AH18" i="3"/>
  <c r="AH17" i="3"/>
  <c r="AH16" i="3"/>
  <c r="AG17" i="3"/>
  <c r="AH15" i="3"/>
  <c r="AF17" i="3"/>
  <c r="AH14" i="3"/>
  <c r="AG18" i="3"/>
  <c r="AG12" i="3"/>
  <c r="AG11" i="3"/>
  <c r="AG10" i="3"/>
  <c r="AF12" i="3"/>
  <c r="AG9" i="3"/>
  <c r="AF11" i="3"/>
  <c r="AF20" i="3"/>
  <c r="AL20" i="3" s="1"/>
  <c r="AH4" i="3"/>
  <c r="AF19" i="3"/>
  <c r="AL19" i="3" s="1"/>
  <c r="AH21" i="3"/>
  <c r="AG16" i="3"/>
  <c r="AF18" i="3"/>
  <c r="AM18" i="3" s="1"/>
  <c r="AH20" i="3"/>
  <c r="AG13" i="3"/>
  <c r="AF13" i="3"/>
  <c r="AG8" i="3"/>
  <c r="AF10" i="3"/>
  <c r="AG5" i="3"/>
  <c r="AF7" i="3"/>
  <c r="AM7" i="3" s="1"/>
  <c r="AF4" i="3"/>
  <c r="AH6" i="3"/>
  <c r="AG7" i="3"/>
  <c r="AF9" i="3"/>
  <c r="AL9" i="3" s="1"/>
  <c r="AG4" i="3"/>
  <c r="AG6" i="3"/>
  <c r="AL6" i="3" s="1"/>
  <c r="AF8" i="3"/>
  <c r="AL8" i="3" s="1"/>
  <c r="AG21" i="3"/>
  <c r="AH7" i="3"/>
  <c r="AF5" i="3"/>
  <c r="AF33" i="3"/>
  <c r="AF34" i="3"/>
  <c r="AF35" i="3"/>
  <c r="AH35" i="3"/>
  <c r="AH34" i="3"/>
  <c r="AH33" i="3"/>
  <c r="J21" i="2"/>
  <c r="J20" i="2"/>
  <c r="J19" i="2"/>
  <c r="G53" i="2"/>
  <c r="F53" i="2"/>
  <c r="E53" i="2"/>
  <c r="D53" i="2"/>
  <c r="C53" i="2"/>
  <c r="B53" i="2"/>
  <c r="J9" i="2"/>
  <c r="J8" i="2"/>
  <c r="J7" i="2"/>
  <c r="J11" i="2"/>
  <c r="J12" i="2"/>
  <c r="J10" i="2"/>
  <c r="J14" i="2"/>
  <c r="J15" i="2"/>
  <c r="J13" i="2"/>
  <c r="J24" i="2"/>
  <c r="J23" i="2"/>
  <c r="J22" i="2"/>
  <c r="J18" i="2"/>
  <c r="J17" i="2"/>
  <c r="J16" i="2"/>
  <c r="AL24" i="3" l="1"/>
  <c r="AL15" i="3"/>
  <c r="AM15" i="3"/>
  <c r="AM8" i="3"/>
  <c r="AM9" i="3"/>
  <c r="AM6" i="3"/>
  <c r="AL14" i="3"/>
  <c r="AM14" i="3"/>
  <c r="AL10" i="3"/>
  <c r="AM10" i="3"/>
  <c r="AM20" i="3"/>
  <c r="AM19" i="3"/>
  <c r="AL21" i="3"/>
  <c r="AL17" i="3"/>
  <c r="AM17" i="3"/>
  <c r="AL11" i="3"/>
  <c r="AM11" i="3"/>
  <c r="AL4" i="3"/>
  <c r="AM4" i="3"/>
  <c r="AL5" i="3"/>
  <c r="AL16" i="3"/>
  <c r="AM12" i="3"/>
  <c r="AL12" i="3"/>
  <c r="AL18" i="3"/>
  <c r="AL7" i="3"/>
  <c r="AM13" i="3"/>
  <c r="AL13" i="3"/>
  <c r="AM16" i="3"/>
  <c r="J27" i="2"/>
  <c r="J26" i="2"/>
  <c r="J25" i="2"/>
  <c r="AF40" i="1"/>
  <c r="AF39" i="1"/>
  <c r="AF50" i="1"/>
  <c r="AF49" i="1"/>
  <c r="AF52" i="1"/>
  <c r="AF51" i="1"/>
  <c r="AF48" i="1"/>
  <c r="AF47" i="1"/>
  <c r="AF46" i="1"/>
  <c r="AF45" i="1"/>
  <c r="AF44" i="1"/>
  <c r="AF43" i="1"/>
  <c r="AF42" i="1"/>
  <c r="AF41" i="1"/>
  <c r="AF38" i="1"/>
  <c r="AF37" i="1"/>
  <c r="AF36" i="1"/>
  <c r="AF35" i="1"/>
  <c r="AF8" i="1"/>
  <c r="AF16" i="1"/>
  <c r="AF7" i="1"/>
  <c r="AF15" i="1"/>
  <c r="AF12" i="1"/>
  <c r="AF14" i="1"/>
  <c r="AF11" i="1"/>
  <c r="AF13" i="1"/>
  <c r="AF18" i="1"/>
  <c r="AF17" i="1"/>
  <c r="AF20" i="1"/>
  <c r="AF6" i="1"/>
  <c r="AF19" i="1"/>
  <c r="AF5" i="1"/>
  <c r="AF10" i="1"/>
  <c r="AF9" i="1"/>
  <c r="AF4" i="1"/>
  <c r="AF3" i="1"/>
  <c r="AL23" i="3" l="1"/>
  <c r="S38" i="1"/>
  <c r="S22" i="1"/>
  <c r="S23" i="1"/>
  <c r="S21" i="1"/>
  <c r="S28" i="1"/>
  <c r="S29" i="1"/>
  <c r="S27" i="1"/>
  <c r="S24" i="1"/>
  <c r="S26" i="1"/>
  <c r="S25" i="1"/>
  <c r="S20" i="1"/>
  <c r="S19" i="1"/>
  <c r="S18" i="1"/>
  <c r="S15" i="1"/>
  <c r="S16" i="1"/>
  <c r="S17" i="1"/>
  <c r="S14" i="1"/>
  <c r="S13" i="1"/>
  <c r="S12" i="1"/>
  <c r="S5" i="1"/>
  <c r="S4" i="1"/>
  <c r="S3" i="1"/>
  <c r="S10" i="1"/>
  <c r="S11" i="1"/>
  <c r="S6" i="1"/>
  <c r="S8" i="1"/>
  <c r="S9" i="1"/>
  <c r="S7" i="1"/>
  <c r="J37" i="1"/>
  <c r="J38" i="1"/>
  <c r="J36" i="1"/>
  <c r="J35" i="1"/>
  <c r="J34" i="1"/>
  <c r="J33" i="1"/>
  <c r="J29" i="1"/>
  <c r="J28" i="1"/>
  <c r="J27" i="1"/>
  <c r="J14" i="1"/>
  <c r="J15" i="1"/>
  <c r="J16" i="1"/>
  <c r="J17" i="1"/>
  <c r="J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tc={712E8708-605D-498B-BD74-9408B8D98844}</author>
    <author>tc={B6CC7079-D3B4-4062-BD6D-649A25805C08}</author>
    <author>tc={362B037C-B03F-4821-94BD-83BB3F96C8E8}</author>
    <author>tc={5F3E012E-D362-4D7E-A3E1-521E4B72996B}</author>
    <author>tc={977CCAD3-8042-4512-98E7-3A14E78017C3}</author>
    <author>tc={DDAF9556-974E-483A-899C-1BA9299FE544}</author>
    <author>tc={75BFEE8C-CEF1-4F54-BBDC-7EDDF23194A4}</author>
    <author>tc={29E8AB2D-2A21-466B-A035-E24EAA9D3F90}</author>
    <author>tc={DDAC7BC5-BB07-403E-9BA5-529964F400C4}</author>
    <author>tc={468E0115-45C6-4783-A128-2AC4B81A1F66}</author>
    <author>tc={4E794E75-90B6-4D15-8CF8-B476BA24788C}</author>
    <author>tc={B3DD02C9-C73D-48B1-AE66-991CC77F071A}</author>
    <author>tc={185B2870-C593-44D7-B89F-E164D4BAE17D}</author>
    <author>tc={6629E524-CF23-44FC-B855-594C1E428A24}</author>
    <author>tc={D04FC2CA-4D6D-417A-9ADE-176306B24B16}</author>
    <author>tc={9E0CD5EA-4BBA-474C-A232-BA3DE608BB2B}</author>
    <author>tc={71984183-DAC2-40B8-BA90-96EF5F7D9A2C}</author>
  </authors>
  <commentList>
    <comment ref="I3" authorId="0" shapeId="0" xr:uid="{712E8708-605D-498B-BD74-9408B8D9884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0.99 one time </t>
      </text>
    </comment>
    <comment ref="J3" authorId="1" shapeId="0" xr:uid="{B6CC7079-D3B4-4062-BD6D-649A25805C08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when neuron number = 3  meet the criteria, so use repeat test, test number = 30</t>
      </text>
    </comment>
    <comment ref="I7" authorId="2" shapeId="0" xr:uid="{362B037C-B03F-4821-94BD-83BB3F96C8E8}">
      <text>
        <t>[Threaded comment]
Your version of Excel allows you to read this threaded comment; however, any edits to it will get removed if the file is opened in a newer version of Excel. Learn more: https://go.microsoft.com/fwlink/?linkid=870924
Comment:
    One time 0.7747 30 times 0.979</t>
      </text>
    </comment>
    <comment ref="J7" authorId="3" shapeId="0" xr:uid="{5F3E012E-D362-4D7E-A3E1-521E4B72996B}">
      <text>
        <t>[Threaded comment]
Your version of Excel allows you to read this threaded comment; however, any edits to it will get removed if the file is opened in a newer version of Excel. Learn more: https://go.microsoft.com/fwlink/?linkid=870924
Comment:
    One when neuron number = 10 meet creteria</t>
      </text>
    </comment>
    <comment ref="K7" authorId="4" shapeId="0" xr:uid="{977CCAD3-8042-4512-98E7-3A14E78017C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0.268 one time
</t>
      </text>
    </comment>
    <comment ref="I9" authorId="5" shapeId="0" xr:uid="{DDAF9556-974E-483A-899C-1BA9299FE544}">
      <text>
        <t>[Threaded comment]
Your version of Excel allows you to read this threaded comment; however, any edits to it will get removed if the file is opened in a newer version of Excel. Learn more: https://go.microsoft.com/fwlink/?linkid=870924
Comment:
    0.083 one time 30 tests 0</t>
      </text>
    </comment>
    <comment ref="I10" authorId="6" shapeId="0" xr:uid="{75BFEE8C-CEF1-4F54-BBDC-7EDDF23194A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0.928 30 times 0.428 one test
</t>
      </text>
    </comment>
    <comment ref="J10" authorId="7" shapeId="0" xr:uid="{29E8AB2D-2A21-466B-A035-E24EAA9D3F90}">
      <text>
        <t>[Threaded comment]
Your version of Excel allows you to read this threaded comment; however, any edits to it will get removed if the file is opened in a newer version of Excel. Learn more: https://go.microsoft.com/fwlink/?linkid=870924
Comment:
    30 times 12 neuron 
1 times 0.525</t>
      </text>
    </comment>
    <comment ref="K10" authorId="8" shapeId="0" xr:uid="{DDAC7BC5-BB07-403E-9BA5-529964F400C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Repeat 30 test
</t>
      </text>
    </comment>
    <comment ref="K11" authorId="9" shapeId="0" xr:uid="{468E0115-45C6-4783-A128-2AC4B81A1F6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Repeat 30 test
</t>
      </text>
    </comment>
    <comment ref="K13" authorId="10" shapeId="0" xr:uid="{4E794E75-90B6-4D15-8CF8-B476BA24788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Repeat 30 test
</t>
      </text>
    </comment>
    <comment ref="I18" authorId="11" shapeId="0" xr:uid="{B3DD02C9-C73D-48B1-AE66-991CC77F071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0.5 one time
</t>
      </text>
    </comment>
    <comment ref="J18" authorId="12" shapeId="0" xr:uid="{185B2870-C593-44D7-B89F-E164D4BAE17D}">
      <text>
        <t>[Threaded comment]
Your version of Excel allows you to read this threaded comment; however, any edits to it will get removed if the file is opened in a newer version of Excel. Learn more: https://go.microsoft.com/fwlink/?linkid=870924
Comment:
    15 neuron units</t>
      </text>
    </comment>
    <comment ref="I21" authorId="13" shapeId="0" xr:uid="{6629E524-CF23-44FC-B855-594C1E428A24}">
      <text>
        <t>[Threaded comment]
Your version of Excel allows you to read this threaded comment; however, any edits to it will get removed if the file is opened in a newer version of Excel. Learn more: https://go.microsoft.com/fwlink/?linkid=870924
Comment:
    0.303 ontime</t>
      </text>
    </comment>
    <comment ref="I24" authorId="14" shapeId="0" xr:uid="{D04FC2CA-4D6D-417A-9ADE-176306B24B1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0.197 one time
</t>
      </text>
    </comment>
    <comment ref="J30" authorId="15" shapeId="0" xr:uid="{9E0CD5EA-4BBA-474C-A232-BA3DE608BB2B}">
      <text>
        <t>[Threaded comment]
Your version of Excel allows you to read this threaded comment; however, any edits to it will get removed if the file is opened in a newer version of Excel. Learn more: https://go.microsoft.com/fwlink/?linkid=870924
Comment:
    23 nurons</t>
      </text>
    </comment>
    <comment ref="O42" authorId="16" shapeId="0" xr:uid="{71984183-DAC2-40B8-BA90-96EF5F7D9A2C}">
      <text>
        <t>[Threaded comment]
Your version of Excel allows you to read this threaded comment; however, any edits to it will get removed if the file is opened in a newer version of Excel. Learn more: https://go.microsoft.com/fwlink/?linkid=870924
Comment:
    0.69 one time 0.998 30times</t>
      </text>
    </comment>
  </commentList>
</comments>
</file>

<file path=xl/sharedStrings.xml><?xml version="1.0" encoding="utf-8"?>
<sst xmlns="http://schemas.openxmlformats.org/spreadsheetml/2006/main" count="1011" uniqueCount="239">
  <si>
    <t>DataSet</t>
  </si>
  <si>
    <t>GlobalScope</t>
  </si>
  <si>
    <t>ScoreType</t>
  </si>
  <si>
    <t>Purity</t>
  </si>
  <si>
    <t>NMI</t>
  </si>
  <si>
    <t>ARI</t>
  </si>
  <si>
    <t>CM
Class= 6, Dim= 28, sample = 10546</t>
  </si>
  <si>
    <t>Absenteeism
Class= 28, Dim= 20, sample = 740</t>
  </si>
  <si>
    <t>LocalScope2</t>
  </si>
  <si>
    <t>LocalScope1 0.2</t>
  </si>
  <si>
    <r>
      <t xml:space="preserve">IRIS
Class= </t>
    </r>
    <r>
      <rPr>
        <sz val="11"/>
        <color rgb="FFFF0000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, Dim= 4, sample = </t>
    </r>
    <r>
      <rPr>
        <sz val="11"/>
        <color rgb="FFFF0000"/>
        <rFont val="Calibri"/>
        <family val="2"/>
        <scheme val="minor"/>
      </rPr>
      <t>150</t>
    </r>
  </si>
  <si>
    <t xml:space="preserve">Mice Protein Expression
Class= 8 Dim= 80, sample =1080 </t>
  </si>
  <si>
    <t xml:space="preserve">Estimation of obesity levels based on eating habits and physical condition
Class= 7 Dim= 16, sample =2111 </t>
  </si>
  <si>
    <t xml:space="preserve">	Anuran Calls (MFCCs)
Class= 10, Dim= 22, sample = 7197</t>
  </si>
  <si>
    <t xml:space="preserve">	Turkiye Student Evaluation
Class= 13 Dim= 32, sample =5820</t>
  </si>
  <si>
    <t>HCV Data
Class= 5 Dim= 12, sample = 615</t>
  </si>
  <si>
    <t>User Knowledge Modeling
Class= 5 Dim= 4, sample = 403</t>
  </si>
  <si>
    <t xml:space="preserve">MoCap Hand Postures
Class= 5 Dim= 37, sample =31522 </t>
  </si>
  <si>
    <r>
      <t>Wholesale customers
Class=</t>
    </r>
    <r>
      <rPr>
        <sz val="11"/>
        <color rgb="FFFF0000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Dim= 7, sample = 913</t>
    </r>
  </si>
  <si>
    <t>Customer Segmentation
Class= 8 Dim= 8, sample = 8068</t>
  </si>
  <si>
    <t>T-Test P-value</t>
  </si>
  <si>
    <r>
      <t>Wholesale customers
Class=</t>
    </r>
    <r>
      <rPr>
        <sz val="11"/>
        <color theme="1"/>
        <rFont val="Calibri"/>
        <family val="2"/>
        <scheme val="minor"/>
      </rPr>
      <t>3 Dim= 7, sample = 913</t>
    </r>
  </si>
  <si>
    <t>IRIS
(purity neuron range: 60, repeat time:30)</t>
  </si>
  <si>
    <t>Absenteeism
(purity neuron range: 120)</t>
  </si>
  <si>
    <t>Estimation of obesity levels based on eating habits and physical condition
(purity neuron range: 120)</t>
  </si>
  <si>
    <t>User Knowledge Modeling
(purity neuron range:60)</t>
  </si>
  <si>
    <t>Customer Segmentation
(purity neuron range:60)</t>
  </si>
  <si>
    <t>HCV Data
(purity neuron range:30)</t>
  </si>
  <si>
    <t>Turkiye Student Evaluation
(purity neuron range:30)</t>
  </si>
  <si>
    <t>Mice Protein Expression
(purity neuron range:30)</t>
  </si>
  <si>
    <t>CM
(purity neuron range:30)</t>
  </si>
  <si>
    <t xml:space="preserve">	Anuran Calls (MFCCs)
(purity neuron range:30)</t>
  </si>
  <si>
    <t>Percentage</t>
  </si>
  <si>
    <t>SOM</t>
  </si>
  <si>
    <t>TDSM</t>
  </si>
  <si>
    <t>BestClusterNo</t>
  </si>
  <si>
    <t>repeat time:30
6</t>
  </si>
  <si>
    <t>IRIS</t>
  </si>
  <si>
    <t xml:space="preserve">CM
</t>
  </si>
  <si>
    <t>Estimation of obesity levels based on eating habits and physical condition</t>
  </si>
  <si>
    <t>Mice Protein Expression</t>
  </si>
  <si>
    <t>Turkiye Student Evaluation</t>
  </si>
  <si>
    <t>HCV Data</t>
  </si>
  <si>
    <t>User Knowledge Modeling</t>
  </si>
  <si>
    <t xml:space="preserve">	Anuran Calls (MFCCs)</t>
  </si>
  <si>
    <t>CM</t>
  </si>
  <si>
    <t>Absenteeism</t>
  </si>
  <si>
    <t>Anuran Calls (MFCCs)</t>
  </si>
  <si>
    <t>3-30</t>
  </si>
  <si>
    <t>5-50</t>
  </si>
  <si>
    <t>10-50</t>
  </si>
  <si>
    <t>4-40</t>
  </si>
  <si>
    <t>8-40</t>
  </si>
  <si>
    <t>13-65</t>
  </si>
  <si>
    <t>28-84</t>
  </si>
  <si>
    <t>7-35</t>
  </si>
  <si>
    <t>0.180</t>
  </si>
  <si>
    <t>0.100</t>
  </si>
  <si>
    <t>Cluster
NumRange</t>
  </si>
  <si>
    <t>Best
ClusterNum</t>
  </si>
  <si>
    <t>TDSM 
SplitNum</t>
  </si>
  <si>
    <t>0.870</t>
  </si>
  <si>
    <t>0.750</t>
  </si>
  <si>
    <t>6-60</t>
  </si>
  <si>
    <t>Smooth
Weight</t>
  </si>
  <si>
    <t xml:space="preserve"> 0.0000</t>
  </si>
  <si>
    <t>Unstable
RepeateNum</t>
  </si>
  <si>
    <t>T-Test 
P-value</t>
  </si>
  <si>
    <t>Score
Type</t>
  </si>
  <si>
    <t>Scope
Num</t>
  </si>
  <si>
    <t>3-33</t>
  </si>
  <si>
    <t>UTDSM</t>
  </si>
  <si>
    <t>UTDSM 
NeuronNum</t>
  </si>
  <si>
    <t>30</t>
  </si>
  <si>
    <t>0.0001</t>
  </si>
  <si>
    <t xml:space="preserve"> 1.0000</t>
  </si>
  <si>
    <t>10-40</t>
  </si>
  <si>
    <t>28-58</t>
  </si>
  <si>
    <t>SOMNeuron
RangeNum</t>
  </si>
  <si>
    <t>15-45</t>
  </si>
  <si>
    <t>4-34</t>
  </si>
  <si>
    <t>5-35</t>
  </si>
  <si>
    <t>18-48</t>
  </si>
  <si>
    <t>13-62</t>
  </si>
  <si>
    <t>0.5830</t>
  </si>
  <si>
    <t>0.0000</t>
  </si>
  <si>
    <t>0.5044</t>
  </si>
  <si>
    <t>0.73691</t>
  </si>
  <si>
    <t xml:space="preserve"> 0.0005</t>
  </si>
  <si>
    <t>0.0449</t>
  </si>
  <si>
    <t>0.3808</t>
  </si>
  <si>
    <t>0.3167</t>
  </si>
  <si>
    <t xml:space="preserve"> 0.4699</t>
  </si>
  <si>
    <t>0.3470</t>
  </si>
  <si>
    <t>0.1874</t>
  </si>
  <si>
    <t xml:space="preserve"> 0.0264</t>
  </si>
  <si>
    <t xml:space="preserve"> 0.0004</t>
  </si>
  <si>
    <t>0.8934</t>
  </si>
  <si>
    <t>0.9233</t>
  </si>
  <si>
    <t>0.5176</t>
  </si>
  <si>
    <t>0.0477</t>
  </si>
  <si>
    <t xml:space="preserve"> 0.8600</t>
  </si>
  <si>
    <t>0.3910</t>
  </si>
  <si>
    <t>0.3565</t>
  </si>
  <si>
    <t>0.1821</t>
  </si>
  <si>
    <t>6-36</t>
  </si>
  <si>
    <t xml:space="preserve"> 0.9718</t>
  </si>
  <si>
    <t>0.9730</t>
  </si>
  <si>
    <t>Netflix userbase Dataset</t>
  </si>
  <si>
    <t>3-100</t>
  </si>
  <si>
    <t>Cardiovascular Diseases Risk Prediction Dataset</t>
  </si>
  <si>
    <t>Customer Segmentation</t>
  </si>
  <si>
    <t>13-80</t>
  </si>
  <si>
    <t>0.0032</t>
  </si>
  <si>
    <t>0.0344</t>
  </si>
  <si>
    <t>Austisum Screening data for toddlers</t>
  </si>
  <si>
    <t>2-100</t>
  </si>
  <si>
    <t>0.0163</t>
  </si>
  <si>
    <t>0.0444</t>
  </si>
  <si>
    <t>0.0614</t>
  </si>
  <si>
    <t>Airline Passenger Satisfcaction</t>
  </si>
  <si>
    <t>Hotel Reservations Dataset</t>
  </si>
  <si>
    <t>0.0203</t>
  </si>
  <si>
    <t>0.0447</t>
  </si>
  <si>
    <t>0.0107</t>
  </si>
  <si>
    <t>Discrete Feature number</t>
  </si>
  <si>
    <t>Continuous Feature Number</t>
  </si>
  <si>
    <t>HCV data</t>
  </si>
  <si>
    <t>5-100</t>
  </si>
  <si>
    <t>0.0048</t>
  </si>
  <si>
    <t>0.0039</t>
  </si>
  <si>
    <t>10-100</t>
  </si>
  <si>
    <t>Mobile Price Classification</t>
  </si>
  <si>
    <t>Food Waste</t>
  </si>
  <si>
    <t>0.0115</t>
  </si>
  <si>
    <t>0.0019</t>
  </si>
  <si>
    <t>Car Price</t>
  </si>
  <si>
    <t xml:space="preserve">0.0011 </t>
  </si>
  <si>
    <t xml:space="preserve"> 0.1007</t>
  </si>
  <si>
    <t>0.1004</t>
  </si>
  <si>
    <t xml:space="preserve"> 0.5405</t>
  </si>
  <si>
    <t xml:space="preserve"> 0.3104</t>
  </si>
  <si>
    <t xml:space="preserve">  0.7374</t>
  </si>
  <si>
    <t xml:space="preserve">  0.1066</t>
  </si>
  <si>
    <t xml:space="preserve"> 0.1111</t>
  </si>
  <si>
    <t>0.4507</t>
  </si>
  <si>
    <t>0.4652</t>
  </si>
  <si>
    <t>0.5120</t>
  </si>
  <si>
    <t>0.8065</t>
  </si>
  <si>
    <t>0.6502</t>
  </si>
  <si>
    <t>0.7654</t>
  </si>
  <si>
    <t>CDOSOM VS SoftMax</t>
  </si>
  <si>
    <t>SoftMax VS Oringal</t>
  </si>
  <si>
    <t xml:space="preserve"> 0.1303</t>
  </si>
  <si>
    <t xml:space="preserve"> 0.1600</t>
  </si>
  <si>
    <t xml:space="preserve"> 0.0869</t>
  </si>
  <si>
    <t>SOM
Neuron
RangeNum</t>
  </si>
  <si>
    <t>CDOSOM VS Original</t>
  </si>
  <si>
    <t>Airline Passenger Sat</t>
  </si>
  <si>
    <t xml:space="preserve"> </t>
  </si>
  <si>
    <t>4-100</t>
  </si>
  <si>
    <t>purity</t>
  </si>
  <si>
    <t>Nmi</t>
  </si>
  <si>
    <t>Self_organizing_granular 
encording</t>
  </si>
  <si>
    <t>0.4044</t>
  </si>
  <si>
    <t>0.4738</t>
  </si>
  <si>
    <t xml:space="preserve"> 0.8069</t>
  </si>
  <si>
    <t>0.8403</t>
  </si>
  <si>
    <t xml:space="preserve"> 0.2910</t>
  </si>
  <si>
    <t>0.3697</t>
  </si>
  <si>
    <t>0.3786</t>
  </si>
  <si>
    <t>0.4669</t>
  </si>
  <si>
    <t xml:space="preserve"> 0.6789</t>
  </si>
  <si>
    <t>0.6848</t>
  </si>
  <si>
    <t>0.0108</t>
  </si>
  <si>
    <t>0.0213</t>
  </si>
  <si>
    <t>0.0267</t>
  </si>
  <si>
    <t>0.0464</t>
  </si>
  <si>
    <t>0.0158</t>
  </si>
  <si>
    <t>0.0241</t>
  </si>
  <si>
    <t>0.0418</t>
  </si>
  <si>
    <t>0.0558</t>
  </si>
  <si>
    <t>0.4243</t>
  </si>
  <si>
    <t>0.45058</t>
  </si>
  <si>
    <t>0.0227</t>
  </si>
  <si>
    <t>0.0427</t>
  </si>
  <si>
    <t>0.0258</t>
  </si>
  <si>
    <t>0.0452</t>
  </si>
  <si>
    <t>0.5298</t>
  </si>
  <si>
    <t>0.6514</t>
  </si>
  <si>
    <t>0.0887</t>
  </si>
  <si>
    <t>0.2226</t>
  </si>
  <si>
    <t>0.0936</t>
  </si>
  <si>
    <t>0.2235</t>
  </si>
  <si>
    <t>ari</t>
  </si>
  <si>
    <t>0.9581</t>
  </si>
  <si>
    <t>0.7990</t>
  </si>
  <si>
    <t>0.8536</t>
  </si>
  <si>
    <t>0.986</t>
  </si>
  <si>
    <t>0.924</t>
  </si>
  <si>
    <t>0.947</t>
  </si>
  <si>
    <t>Standard 
Encoding</t>
  </si>
  <si>
    <t>Increased Percentage</t>
  </si>
  <si>
    <t>Label 
Encoding</t>
  </si>
  <si>
    <t>OneHot
Encoding</t>
  </si>
  <si>
    <t>Label 
Encoding
vs SOG
Encoding</t>
  </si>
  <si>
    <t>Increased Percentage(Label 
Encoding)</t>
  </si>
  <si>
    <t>Increased Percentage(OneHot
Encoding)</t>
  </si>
  <si>
    <t xml:space="preserve"> 0.0001</t>
  </si>
  <si>
    <t>Sum
Encoding</t>
  </si>
  <si>
    <t>SOG
Encoding(Sum
Encoding)</t>
  </si>
  <si>
    <t>SOG
Encoding(OneHot
Encoding)</t>
  </si>
  <si>
    <t>SOG
Encoding(Label 
Encoding)</t>
  </si>
  <si>
    <t>BaseN
Encoding</t>
  </si>
  <si>
    <t>SOG
Encoding(BaseN
Encoding)</t>
  </si>
  <si>
    <t>Increased Percentage(Sum
Endocing)</t>
  </si>
  <si>
    <t>1.172()</t>
  </si>
  <si>
    <t>Increased Percentage(BaseN
Endocing)</t>
  </si>
  <si>
    <t>BaseNEncoding</t>
  </si>
  <si>
    <t>SOG_Encoding</t>
  </si>
  <si>
    <t>HashEncoding</t>
  </si>
  <si>
    <t>SOG
Encoding(Hash
Encoding)</t>
  </si>
  <si>
    <t>Increased Percentage(HanshEncoding)</t>
  </si>
  <si>
    <t>Binary Encoding</t>
  </si>
  <si>
    <t>SOG
Encoding(Binary)</t>
  </si>
  <si>
    <t>Increased Percentage(Binary)</t>
  </si>
  <si>
    <t>Airline Passenger Satisfaction</t>
  </si>
  <si>
    <t>4-50</t>
  </si>
  <si>
    <t>0.0023</t>
  </si>
  <si>
    <t>0.0020</t>
  </si>
  <si>
    <t>13-40</t>
  </si>
  <si>
    <t>0.0471</t>
  </si>
  <si>
    <t>0.1909</t>
  </si>
  <si>
    <t>0.1841</t>
  </si>
  <si>
    <t xml:space="preserve"> 0.0003</t>
  </si>
  <si>
    <t>0.0003</t>
  </si>
  <si>
    <t>max</t>
  </si>
  <si>
    <t>min</t>
  </si>
  <si>
    <t>nmi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</si>
</sst>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9"/>
      <color rgb="FF000000"/>
      <name val="Courier New"/>
      <family val="3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8" borderId="0" applyNumberFormat="0" applyBorder="0" applyAlignment="0" applyProtection="0"/>
  </cellStyleXfs>
  <cellXfs count="117">
    <xf numFmtId="0" fontId="0" fillId="0" borderId="0" xfId="0"/>
    <xf numFmtId="0" fontId="0" fillId="0" borderId="1" xfId="0" applyBorder="1"/>
    <xf numFmtId="0" fontId="2" fillId="0" borderId="1" xfId="0" applyFont="1" applyBorder="1"/>
    <xf numFmtId="0" fontId="1" fillId="4" borderId="1" xfId="0" applyFont="1" applyFill="1" applyBorder="1"/>
    <xf numFmtId="0" fontId="2" fillId="4" borderId="1" xfId="0" applyFont="1" applyFill="1" applyBorder="1"/>
    <xf numFmtId="0" fontId="2" fillId="3" borderId="1" xfId="0" applyFont="1" applyFill="1" applyBorder="1"/>
    <xf numFmtId="0" fontId="4" fillId="4" borderId="1" xfId="0" applyFont="1" applyFill="1" applyBorder="1"/>
    <xf numFmtId="0" fontId="1" fillId="0" borderId="1" xfId="0" applyFont="1" applyBorder="1"/>
    <xf numFmtId="0" fontId="1" fillId="3" borderId="1" xfId="0" applyFont="1" applyFill="1" applyBorder="1"/>
    <xf numFmtId="0" fontId="0" fillId="6" borderId="1" xfId="0" applyFill="1" applyBorder="1"/>
    <xf numFmtId="0" fontId="1" fillId="6" borderId="1" xfId="0" applyFont="1" applyFill="1" applyBorder="1"/>
    <xf numFmtId="0" fontId="2" fillId="6" borderId="1" xfId="0" applyFont="1" applyFill="1" applyBorder="1"/>
    <xf numFmtId="0" fontId="3" fillId="0" borderId="1" xfId="0" applyFont="1" applyBorder="1"/>
    <xf numFmtId="0" fontId="0" fillId="4" borderId="1" xfId="0" applyFill="1" applyBorder="1"/>
    <xf numFmtId="0" fontId="3" fillId="0" borderId="1" xfId="0" applyFont="1" applyBorder="1" applyAlignment="1">
      <alignment horizontal="center"/>
    </xf>
    <xf numFmtId="0" fontId="1" fillId="4" borderId="0" xfId="0" applyFont="1" applyFill="1"/>
    <xf numFmtId="10" fontId="0" fillId="0" borderId="0" xfId="0" applyNumberFormat="1"/>
    <xf numFmtId="10" fontId="0" fillId="0" borderId="1" xfId="0" applyNumberFormat="1" applyBorder="1"/>
    <xf numFmtId="0" fontId="3" fillId="0" borderId="2" xfId="0" applyFont="1" applyBorder="1"/>
    <xf numFmtId="0" fontId="1" fillId="6" borderId="2" xfId="0" applyFont="1" applyFill="1" applyBorder="1"/>
    <xf numFmtId="0" fontId="2" fillId="0" borderId="2" xfId="0" applyFont="1" applyBorder="1"/>
    <xf numFmtId="0" fontId="4" fillId="4" borderId="2" xfId="0" applyFont="1" applyFill="1" applyBorder="1"/>
    <xf numFmtId="0" fontId="2" fillId="4" borderId="2" xfId="0" applyFont="1" applyFill="1" applyBorder="1"/>
    <xf numFmtId="0" fontId="1" fillId="4" borderId="2" xfId="0" applyFont="1" applyFill="1" applyBorder="1"/>
    <xf numFmtId="0" fontId="1" fillId="0" borderId="2" xfId="0" applyFont="1" applyBorder="1"/>
    <xf numFmtId="0" fontId="0" fillId="0" borderId="2" xfId="0" applyBorder="1"/>
    <xf numFmtId="0" fontId="0" fillId="4" borderId="0" xfId="0" applyFill="1"/>
    <xf numFmtId="0" fontId="2" fillId="0" borderId="0" xfId="0" applyFont="1"/>
    <xf numFmtId="49" fontId="0" fillId="4" borderId="1" xfId="0" applyNumberFormat="1" applyFill="1" applyBorder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right"/>
    </xf>
    <xf numFmtId="10" fontId="2" fillId="0" borderId="1" xfId="0" applyNumberFormat="1" applyFont="1" applyBorder="1"/>
    <xf numFmtId="49" fontId="4" fillId="4" borderId="1" xfId="0" applyNumberFormat="1" applyFont="1" applyFill="1" applyBorder="1" applyAlignment="1">
      <alignment horizontal="right"/>
    </xf>
    <xf numFmtId="49" fontId="0" fillId="0" borderId="1" xfId="0" applyNumberFormat="1" applyBorder="1" applyAlignment="1">
      <alignment horizontal="right"/>
    </xf>
    <xf numFmtId="49" fontId="7" fillId="0" borderId="1" xfId="0" applyNumberFormat="1" applyFont="1" applyBorder="1" applyAlignment="1">
      <alignment horizontal="right"/>
    </xf>
    <xf numFmtId="0" fontId="7" fillId="0" borderId="0" xfId="0" applyFont="1"/>
    <xf numFmtId="10" fontId="7" fillId="0" borderId="1" xfId="0" applyNumberFormat="1" applyFont="1" applyBorder="1"/>
    <xf numFmtId="0" fontId="7" fillId="4" borderId="1" xfId="0" applyFont="1" applyFill="1" applyBorder="1"/>
    <xf numFmtId="0" fontId="0" fillId="2" borderId="1" xfId="0" applyFill="1" applyBorder="1"/>
    <xf numFmtId="49" fontId="2" fillId="2" borderId="1" xfId="0" applyNumberFormat="1" applyFont="1" applyFill="1" applyBorder="1" applyAlignment="1">
      <alignment horizontal="right"/>
    </xf>
    <xf numFmtId="10" fontId="2" fillId="0" borderId="1" xfId="0" applyNumberFormat="1" applyFont="1" applyBorder="1" applyAlignment="1">
      <alignment horizontal="right"/>
    </xf>
    <xf numFmtId="49" fontId="8" fillId="8" borderId="1" xfId="1" applyNumberFormat="1" applyBorder="1" applyAlignment="1">
      <alignment horizontal="right"/>
    </xf>
    <xf numFmtId="0" fontId="8" fillId="8" borderId="1" xfId="1" applyBorder="1"/>
    <xf numFmtId="10" fontId="8" fillId="8" borderId="1" xfId="1" applyNumberFormat="1" applyBorder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8" fillId="8" borderId="1" xfId="1" applyNumberFormat="1" applyBorder="1" applyAlignment="1">
      <alignment horizontal="right"/>
    </xf>
    <xf numFmtId="164" fontId="7" fillId="4" borderId="1" xfId="0" applyNumberFormat="1" applyFont="1" applyFill="1" applyBorder="1" applyAlignment="1">
      <alignment horizontal="right"/>
    </xf>
    <xf numFmtId="164" fontId="8" fillId="4" borderId="1" xfId="1" applyNumberFormat="1" applyFill="1" applyBorder="1" applyAlignment="1">
      <alignment horizontal="right"/>
    </xf>
    <xf numFmtId="164" fontId="2" fillId="4" borderId="1" xfId="0" applyNumberFormat="1" applyFont="1" applyFill="1" applyBorder="1" applyAlignment="1">
      <alignment horizontal="right"/>
    </xf>
    <xf numFmtId="10" fontId="2" fillId="4" borderId="1" xfId="0" applyNumberFormat="1" applyFont="1" applyFill="1" applyBorder="1" applyAlignment="1">
      <alignment horizontal="right"/>
    </xf>
    <xf numFmtId="164" fontId="8" fillId="0" borderId="1" xfId="1" applyNumberFormat="1" applyFill="1" applyBorder="1" applyAlignment="1">
      <alignment horizontal="right"/>
    </xf>
    <xf numFmtId="164" fontId="7" fillId="0" borderId="1" xfId="0" applyNumberFormat="1" applyFont="1" applyBorder="1"/>
    <xf numFmtId="164" fontId="8" fillId="0" borderId="1" xfId="1" applyNumberFormat="1" applyFill="1" applyBorder="1"/>
    <xf numFmtId="164" fontId="9" fillId="0" borderId="1" xfId="0" applyNumberFormat="1" applyFont="1" applyBorder="1"/>
    <xf numFmtId="164" fontId="10" fillId="0" borderId="1" xfId="1" applyNumberFormat="1" applyFont="1" applyFill="1" applyBorder="1"/>
    <xf numFmtId="164" fontId="9" fillId="0" borderId="1" xfId="0" applyNumberFormat="1" applyFont="1" applyBorder="1" applyAlignment="1">
      <alignment horizontal="right"/>
    </xf>
    <xf numFmtId="164" fontId="10" fillId="0" borderId="1" xfId="1" applyNumberFormat="1" applyFont="1" applyFill="1" applyBorder="1" applyAlignment="1">
      <alignment horizontal="right"/>
    </xf>
    <xf numFmtId="164" fontId="7" fillId="11" borderId="1" xfId="0" applyNumberFormat="1" applyFont="1" applyFill="1" applyBorder="1" applyAlignment="1">
      <alignment horizontal="right"/>
    </xf>
    <xf numFmtId="164" fontId="9" fillId="11" borderId="1" xfId="0" applyNumberFormat="1" applyFont="1" applyFill="1" applyBorder="1"/>
    <xf numFmtId="164" fontId="10" fillId="11" borderId="1" xfId="1" applyNumberFormat="1" applyFont="1" applyFill="1" applyBorder="1"/>
    <xf numFmtId="164" fontId="8" fillId="11" borderId="1" xfId="1" applyNumberFormat="1" applyFill="1" applyBorder="1" applyAlignment="1">
      <alignment horizontal="right"/>
    </xf>
    <xf numFmtId="164" fontId="9" fillId="11" borderId="1" xfId="0" applyNumberFormat="1" applyFont="1" applyFill="1" applyBorder="1" applyAlignment="1">
      <alignment horizontal="right"/>
    </xf>
    <xf numFmtId="164" fontId="10" fillId="11" borderId="1" xfId="1" applyNumberFormat="1" applyFont="1" applyFill="1" applyBorder="1" applyAlignment="1">
      <alignment horizontal="right"/>
    </xf>
    <xf numFmtId="164" fontId="7" fillId="11" borderId="1" xfId="0" applyNumberFormat="1" applyFont="1" applyFill="1" applyBorder="1"/>
    <xf numFmtId="164" fontId="8" fillId="11" borderId="1" xfId="1" applyNumberFormat="1" applyFill="1" applyBorder="1"/>
    <xf numFmtId="0" fontId="11" fillId="0" borderId="0" xfId="0" applyFont="1" applyAlignment="1">
      <alignment horizontal="left" vertical="center"/>
    </xf>
    <xf numFmtId="164" fontId="1" fillId="11" borderId="1" xfId="0" applyNumberFormat="1" applyFont="1" applyFill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 wrapText="1"/>
    </xf>
    <xf numFmtId="49" fontId="0" fillId="4" borderId="1" xfId="0" applyNumberForma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/>
    </xf>
    <xf numFmtId="0" fontId="8" fillId="8" borderId="1" xfId="1" applyBorder="1" applyAlignment="1">
      <alignment horizontal="center" vertical="center" wrapText="1"/>
    </xf>
    <xf numFmtId="0" fontId="8" fillId="8" borderId="1" xfId="1" applyBorder="1" applyAlignment="1">
      <alignment horizontal="center" vertical="center"/>
    </xf>
    <xf numFmtId="0" fontId="8" fillId="8" borderId="3" xfId="1" applyBorder="1" applyAlignment="1">
      <alignment horizontal="center" vertical="center" wrapText="1"/>
    </xf>
    <xf numFmtId="0" fontId="8" fillId="8" borderId="4" xfId="1" applyBorder="1" applyAlignment="1">
      <alignment horizontal="center" vertical="center" wrapText="1"/>
    </xf>
    <xf numFmtId="0" fontId="8" fillId="8" borderId="5" xfId="1" applyBorder="1" applyAlignment="1">
      <alignment horizontal="center" vertical="center" wrapText="1"/>
    </xf>
    <xf numFmtId="49" fontId="0" fillId="2" borderId="3" xfId="0" applyNumberFormat="1" applyFill="1" applyBorder="1" applyAlignment="1">
      <alignment horizontal="center" vertical="center" wrapText="1"/>
    </xf>
    <xf numFmtId="49" fontId="0" fillId="2" borderId="4" xfId="0" applyNumberFormat="1" applyFill="1" applyBorder="1" applyAlignment="1">
      <alignment horizontal="center" vertical="center" wrapText="1"/>
    </xf>
    <xf numFmtId="49" fontId="0" fillId="2" borderId="5" xfId="0" applyNumberFormat="1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rank Fu" id="{6F1C96C9-FA2F-43CE-BA39-BCEDB17352DD}" userId="Frank Fu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3" dT="2022-07-28T11:41:30.35" personId="{6F1C96C9-FA2F-43CE-BA39-BCEDB17352DD}" id="{712E8708-605D-498B-BD74-9408B8D98844}">
    <text xml:space="preserve">0.99 one time </text>
  </threadedComment>
  <threadedComment ref="J3" dT="2022-07-28T09:47:30.62" personId="{6F1C96C9-FA2F-43CE-BA39-BCEDB17352DD}" id="{B6CC7079-D3B4-4062-BD6D-649A25805C08}">
    <text>Only when neuron number = 3  meet the criteria, so use repeat test, test number = 30</text>
  </threadedComment>
  <threadedComment ref="I7" dT="2022-07-29T00:20:42.28" personId="{6F1C96C9-FA2F-43CE-BA39-BCEDB17352DD}" id="{362B037C-B03F-4821-94BD-83BB3F96C8E8}">
    <text>One time 0.7747 30 times 0.979</text>
  </threadedComment>
  <threadedComment ref="J7" dT="2022-07-29T00:22:02.88" personId="{6F1C96C9-FA2F-43CE-BA39-BCEDB17352DD}" id="{5F3E012E-D362-4D7E-A3E1-521E4B72996B}">
    <text>One when neuron number = 10 meet creteria</text>
  </threadedComment>
  <threadedComment ref="K7" dT="2022-07-29T01:16:09.35" personId="{6F1C96C9-FA2F-43CE-BA39-BCEDB17352DD}" id="{977CCAD3-8042-4512-98E7-3A14E78017C3}">
    <text xml:space="preserve">0.268 one time
</text>
  </threadedComment>
  <threadedComment ref="I9" dT="2022-07-28T11:22:15.71" personId="{6F1C96C9-FA2F-43CE-BA39-BCEDB17352DD}" id="{DDAF9556-974E-483A-899C-1BA9299FE544}">
    <text>0.083 one time 30 tests 0</text>
  </threadedComment>
  <threadedComment ref="I10" dT="2022-07-28T16:51:26.89" personId="{6F1C96C9-FA2F-43CE-BA39-BCEDB17352DD}" id="{75BFEE8C-CEF1-4F54-BBDC-7EDDF23194A4}">
    <text xml:space="preserve">0.928 30 times 0.428 one test
</text>
  </threadedComment>
  <threadedComment ref="J10" dT="2022-07-28T11:37:21.82" personId="{6F1C96C9-FA2F-43CE-BA39-BCEDB17352DD}" id="{29E8AB2D-2A21-466B-A035-E24EAA9D3F90}">
    <text>30 times 12 neuron 
1 times 0.525</text>
  </threadedComment>
  <threadedComment ref="K10" dT="2022-07-28T11:06:09.45" personId="{6F1C96C9-FA2F-43CE-BA39-BCEDB17352DD}" id="{DDAC7BC5-BB07-403E-9BA5-529964F400C4}">
    <text xml:space="preserve">Repeat 30 test
</text>
  </threadedComment>
  <threadedComment ref="K11" dT="2022-07-28T11:06:09.45" personId="{6F1C96C9-FA2F-43CE-BA39-BCEDB17352DD}" id="{468E0115-45C6-4783-A128-2AC4B81A1F66}">
    <text xml:space="preserve">Repeat 30 test
</text>
  </threadedComment>
  <threadedComment ref="K13" dT="2022-07-28T11:06:09.45" personId="{6F1C96C9-FA2F-43CE-BA39-BCEDB17352DD}" id="{4E794E75-90B6-4D15-8CF8-B476BA24788C}">
    <text xml:space="preserve">Repeat 30 test
</text>
  </threadedComment>
  <threadedComment ref="I18" dT="2022-07-29T01:28:51.15" personId="{6F1C96C9-FA2F-43CE-BA39-BCEDB17352DD}" id="{B3DD02C9-C73D-48B1-AE66-991CC77F071A}">
    <text xml:space="preserve">0.5 one time
</text>
  </threadedComment>
  <threadedComment ref="J18" dT="2022-07-29T03:45:06.66" personId="{6F1C96C9-FA2F-43CE-BA39-BCEDB17352DD}" id="{185B2870-C593-44D7-B89F-E164D4BAE17D}">
    <text>15 neuron units</text>
  </threadedComment>
  <threadedComment ref="I21" dT="2022-07-29T22:14:06.62" personId="{6F1C96C9-FA2F-43CE-BA39-BCEDB17352DD}" id="{6629E524-CF23-44FC-B855-594C1E428A24}">
    <text>0.303 ontime</text>
  </threadedComment>
  <threadedComment ref="I24" dT="2022-07-29T04:55:40.20" personId="{6F1C96C9-FA2F-43CE-BA39-BCEDB17352DD}" id="{D04FC2CA-4D6D-417A-9ADE-176306B24B16}">
    <text xml:space="preserve">0.197 one time
</text>
  </threadedComment>
  <threadedComment ref="J30" dT="2022-07-29T03:59:40.16" personId="{6F1C96C9-FA2F-43CE-BA39-BCEDB17352DD}" id="{9E0CD5EA-4BBA-474C-A232-BA3DE608BB2B}">
    <text>23 nurons</text>
  </threadedComment>
  <threadedComment ref="O42" dT="2022-08-10T10:09:34.77" personId="{6F1C96C9-FA2F-43CE-BA39-BCEDB17352DD}" id="{71984183-DAC2-40B8-BA90-96EF5F7D9A2C}">
    <text>0.69 one time 0.998 30times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F58CE-1121-44FF-A9DD-6B3ABAC06201}">
  <dimension ref="G1:AT61"/>
  <sheetViews>
    <sheetView topLeftCell="X1" zoomScale="85" zoomScaleNormal="85" workbookViewId="0">
      <selection activeCell="BB20" sqref="BB20"/>
    </sheetView>
  </sheetViews>
  <sheetFormatPr defaultRowHeight="15.05" x14ac:dyDescent="0.3"/>
  <cols>
    <col min="7" max="7" width="33.88671875" bestFit="1" customWidth="1"/>
    <col min="8" max="8" width="9.44140625" bestFit="1" customWidth="1"/>
    <col min="9" max="9" width="11.109375" bestFit="1" customWidth="1"/>
    <col min="10" max="11" width="11.21875" bestFit="1" customWidth="1"/>
    <col min="12" max="12" width="17.6640625" style="26" customWidth="1"/>
    <col min="13" max="13" width="26.6640625" bestFit="1" customWidth="1"/>
    <col min="14" max="14" width="10.21875" customWidth="1"/>
    <col min="15" max="15" width="12.88671875" bestFit="1" customWidth="1"/>
    <col min="16" max="16" width="12.77734375" bestFit="1" customWidth="1"/>
    <col min="17" max="17" width="12.88671875" customWidth="1"/>
    <col min="18" max="19" width="10.44140625" bestFit="1" customWidth="1"/>
    <col min="20" max="20" width="8.88671875" style="26"/>
    <col min="21" max="21" width="9" style="26" customWidth="1"/>
    <col min="22" max="22" width="8.88671875" style="26"/>
    <col min="24" max="24" width="33.44140625" customWidth="1"/>
    <col min="25" max="25" width="32.5546875" customWidth="1"/>
    <col min="26" max="26" width="13.77734375" bestFit="1" customWidth="1"/>
    <col min="27" max="27" width="10.33203125" bestFit="1" customWidth="1"/>
    <col min="28" max="28" width="10.88671875" bestFit="1" customWidth="1"/>
    <col min="29" max="29" width="9.77734375" bestFit="1" customWidth="1"/>
    <col min="32" max="32" width="10.44140625" bestFit="1" customWidth="1"/>
    <col min="33" max="33" width="8.77734375" bestFit="1" customWidth="1"/>
    <col min="40" max="40" width="15.6640625" customWidth="1"/>
    <col min="41" max="41" width="12" bestFit="1" customWidth="1"/>
    <col min="42" max="42" width="6.109375" bestFit="1" customWidth="1"/>
    <col min="43" max="43" width="5.77734375" bestFit="1" customWidth="1"/>
    <col min="44" max="44" width="7.33203125" bestFit="1" customWidth="1"/>
  </cols>
  <sheetData>
    <row r="1" spans="7:46" x14ac:dyDescent="0.3">
      <c r="M1" s="26"/>
      <c r="N1" s="26"/>
      <c r="O1" s="26"/>
      <c r="P1" s="26"/>
      <c r="Q1" s="26"/>
      <c r="R1" s="26"/>
      <c r="S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M1" s="26"/>
      <c r="AN1" s="26"/>
      <c r="AO1" s="26"/>
      <c r="AP1" s="26"/>
      <c r="AQ1" s="26"/>
      <c r="AR1" s="26"/>
      <c r="AS1" s="26"/>
    </row>
    <row r="2" spans="7:46" ht="30.05" x14ac:dyDescent="0.3">
      <c r="G2" s="12" t="s">
        <v>0</v>
      </c>
      <c r="H2" s="12" t="s">
        <v>2</v>
      </c>
      <c r="I2" s="12" t="s">
        <v>1</v>
      </c>
      <c r="J2" s="12" t="s">
        <v>9</v>
      </c>
      <c r="K2" s="18" t="s">
        <v>8</v>
      </c>
      <c r="M2" s="14" t="s">
        <v>0</v>
      </c>
      <c r="N2" s="12" t="s">
        <v>2</v>
      </c>
      <c r="O2" s="12" t="s">
        <v>20</v>
      </c>
      <c r="P2" s="12" t="s">
        <v>35</v>
      </c>
      <c r="Q2" s="14" t="s">
        <v>33</v>
      </c>
      <c r="R2" s="14" t="s">
        <v>34</v>
      </c>
      <c r="S2" s="12" t="s">
        <v>32</v>
      </c>
      <c r="X2" s="26"/>
      <c r="Y2" s="29" t="s">
        <v>0</v>
      </c>
      <c r="Z2" s="30" t="s">
        <v>64</v>
      </c>
      <c r="AA2" s="30" t="s">
        <v>58</v>
      </c>
      <c r="AB2" s="30" t="s">
        <v>59</v>
      </c>
      <c r="AC2" s="29" t="s">
        <v>2</v>
      </c>
      <c r="AD2" s="29" t="s">
        <v>33</v>
      </c>
      <c r="AE2" s="29" t="s">
        <v>34</v>
      </c>
      <c r="AF2" s="29" t="s">
        <v>32</v>
      </c>
      <c r="AG2" s="30" t="s">
        <v>60</v>
      </c>
      <c r="AH2" s="26"/>
      <c r="AM2" s="26"/>
      <c r="AN2" s="29" t="s">
        <v>0</v>
      </c>
      <c r="AO2" s="30" t="s">
        <v>66</v>
      </c>
      <c r="AP2" s="30" t="s">
        <v>69</v>
      </c>
      <c r="AQ2" s="30" t="s">
        <v>68</v>
      </c>
      <c r="AR2" s="30" t="s">
        <v>67</v>
      </c>
      <c r="AS2" s="26"/>
      <c r="AT2" s="26"/>
    </row>
    <row r="3" spans="7:46" ht="15.05" customHeight="1" x14ac:dyDescent="0.3">
      <c r="G3" s="85" t="s">
        <v>10</v>
      </c>
      <c r="H3" s="9" t="s">
        <v>3</v>
      </c>
      <c r="I3" s="10">
        <v>0.60599999999999998</v>
      </c>
      <c r="J3" s="11">
        <v>6.0000000000000001E-3</v>
      </c>
      <c r="K3" s="19">
        <v>0.99</v>
      </c>
      <c r="M3" s="75" t="s">
        <v>22</v>
      </c>
      <c r="N3" s="1" t="s">
        <v>3</v>
      </c>
      <c r="O3" s="4">
        <v>8.0000000000000004E-4</v>
      </c>
      <c r="P3" s="98" t="s">
        <v>36</v>
      </c>
      <c r="Q3" s="1">
        <v>0.64439999999999997</v>
      </c>
      <c r="R3" s="1">
        <v>0.88880000000000003</v>
      </c>
      <c r="S3" s="17">
        <f t="shared" ref="S3:S29" si="0">(R3-Q3)/Q3</f>
        <v>0.3792675356921168</v>
      </c>
      <c r="X3" s="26"/>
      <c r="Y3" s="75" t="s">
        <v>37</v>
      </c>
      <c r="Z3" s="79">
        <v>0.5</v>
      </c>
      <c r="AA3" s="77" t="s">
        <v>48</v>
      </c>
      <c r="AB3" s="79">
        <v>12</v>
      </c>
      <c r="AC3" s="1" t="s">
        <v>4</v>
      </c>
      <c r="AD3" s="13">
        <v>0.71399999999999997</v>
      </c>
      <c r="AE3" s="6">
        <v>0.76900000000000002</v>
      </c>
      <c r="AF3" s="32">
        <f t="shared" ref="AF3:AF8" si="1">(AE3-AD3)/AD3</f>
        <v>7.7030812324930045E-2</v>
      </c>
      <c r="AG3" s="13">
        <v>1</v>
      </c>
      <c r="AH3" s="26"/>
      <c r="AM3" s="26"/>
      <c r="AN3" s="75" t="s">
        <v>37</v>
      </c>
      <c r="AO3" s="75">
        <v>30</v>
      </c>
      <c r="AP3" s="75">
        <v>60</v>
      </c>
      <c r="AQ3" s="1" t="s">
        <v>3</v>
      </c>
      <c r="AR3" s="4">
        <v>2.9999999999999997E-4</v>
      </c>
      <c r="AS3" s="26"/>
      <c r="AT3" s="26"/>
    </row>
    <row r="4" spans="7:46" x14ac:dyDescent="0.3">
      <c r="G4" s="86"/>
      <c r="H4" s="9" t="s">
        <v>4</v>
      </c>
      <c r="I4" s="10">
        <v>0.96</v>
      </c>
      <c r="J4" s="10">
        <v>0.111</v>
      </c>
      <c r="K4" s="19">
        <v>1</v>
      </c>
      <c r="M4" s="76"/>
      <c r="N4" s="1" t="s">
        <v>4</v>
      </c>
      <c r="O4" s="2">
        <v>1.2999999999999999E-3</v>
      </c>
      <c r="P4" s="96"/>
      <c r="Q4" s="1">
        <v>0.72599999999999998</v>
      </c>
      <c r="R4" s="1">
        <v>0.85367999999999999</v>
      </c>
      <c r="S4" s="17">
        <f t="shared" si="0"/>
        <v>0.17586776859504136</v>
      </c>
      <c r="X4" s="26"/>
      <c r="Y4" s="75"/>
      <c r="Z4" s="79"/>
      <c r="AA4" s="77"/>
      <c r="AB4" s="79"/>
      <c r="AC4" s="1" t="s">
        <v>5</v>
      </c>
      <c r="AD4" s="13">
        <v>0.58299999999999996</v>
      </c>
      <c r="AE4" s="6">
        <v>0.67700000000000005</v>
      </c>
      <c r="AF4" s="32">
        <f t="shared" si="1"/>
        <v>0.16123499142367081</v>
      </c>
      <c r="AG4" s="13">
        <v>1</v>
      </c>
      <c r="AH4" s="26"/>
      <c r="AM4" s="26"/>
      <c r="AN4" s="76"/>
      <c r="AO4" s="76"/>
      <c r="AP4" s="76"/>
      <c r="AQ4" s="1" t="s">
        <v>4</v>
      </c>
      <c r="AR4" s="31" t="s">
        <v>65</v>
      </c>
      <c r="AS4" s="26"/>
      <c r="AT4" s="26"/>
    </row>
    <row r="5" spans="7:46" x14ac:dyDescent="0.3">
      <c r="G5" s="86"/>
      <c r="H5" s="9" t="s">
        <v>5</v>
      </c>
      <c r="I5" s="10">
        <v>0.97460000000000002</v>
      </c>
      <c r="J5" s="10">
        <v>0.11600000000000001</v>
      </c>
      <c r="K5" s="19">
        <v>0.99</v>
      </c>
      <c r="M5" s="76"/>
      <c r="N5" s="1" t="s">
        <v>5</v>
      </c>
      <c r="O5" s="2">
        <v>4.9299999999999997E-2</v>
      </c>
      <c r="P5" s="97"/>
      <c r="Q5" s="1">
        <v>0.60619999999999996</v>
      </c>
      <c r="R5" s="1">
        <v>0.9375</v>
      </c>
      <c r="S5" s="17">
        <f t="shared" si="0"/>
        <v>0.54651930056087106</v>
      </c>
      <c r="X5" s="26"/>
      <c r="Y5" s="75" t="s">
        <v>47</v>
      </c>
      <c r="Z5" s="79">
        <v>0.5</v>
      </c>
      <c r="AA5" s="77" t="s">
        <v>50</v>
      </c>
      <c r="AB5" s="79">
        <v>30</v>
      </c>
      <c r="AC5" s="1" t="s">
        <v>4</v>
      </c>
      <c r="AD5" s="13">
        <v>0.63300000000000001</v>
      </c>
      <c r="AE5" s="33" t="s">
        <v>61</v>
      </c>
      <c r="AF5" s="32">
        <f t="shared" si="1"/>
        <v>0.37440758293838861</v>
      </c>
      <c r="AG5" s="13">
        <v>4</v>
      </c>
      <c r="AH5" s="26"/>
      <c r="AM5" s="26"/>
      <c r="AN5" s="76"/>
      <c r="AO5" s="76"/>
      <c r="AP5" s="76"/>
      <c r="AQ5" s="1" t="s">
        <v>5</v>
      </c>
      <c r="AR5" s="31" t="s">
        <v>65</v>
      </c>
      <c r="AS5" s="26"/>
      <c r="AT5" s="26"/>
    </row>
    <row r="6" spans="7:46" ht="15.05" customHeight="1" x14ac:dyDescent="0.3">
      <c r="G6" s="79" t="s">
        <v>13</v>
      </c>
      <c r="H6" s="1" t="s">
        <v>3</v>
      </c>
      <c r="I6" s="6">
        <v>0</v>
      </c>
      <c r="J6" s="6">
        <v>0</v>
      </c>
      <c r="K6" s="20">
        <v>0</v>
      </c>
      <c r="M6" s="79" t="s">
        <v>31</v>
      </c>
      <c r="N6" s="1" t="s">
        <v>3</v>
      </c>
      <c r="O6" s="6">
        <v>0</v>
      </c>
      <c r="P6" s="95"/>
      <c r="Q6" s="1">
        <v>0.76870000000000005</v>
      </c>
      <c r="R6" s="1">
        <v>0.97399999999999998</v>
      </c>
      <c r="S6" s="17">
        <f t="shared" si="0"/>
        <v>0.26707428125406518</v>
      </c>
      <c r="X6" s="26"/>
      <c r="Y6" s="75"/>
      <c r="Z6" s="79"/>
      <c r="AA6" s="77"/>
      <c r="AB6" s="79"/>
      <c r="AC6" s="1" t="s">
        <v>5</v>
      </c>
      <c r="AD6" s="13">
        <v>0.873</v>
      </c>
      <c r="AE6" s="6">
        <v>0.95699999999999996</v>
      </c>
      <c r="AF6" s="32">
        <f t="shared" si="1"/>
        <v>9.6219931271477627E-2</v>
      </c>
      <c r="AG6" s="13">
        <v>4</v>
      </c>
      <c r="AH6" s="26"/>
      <c r="AM6" s="26"/>
      <c r="AN6" s="79" t="s">
        <v>44</v>
      </c>
      <c r="AO6" s="75">
        <v>30</v>
      </c>
      <c r="AP6" s="79">
        <v>20</v>
      </c>
      <c r="AQ6" s="1" t="s">
        <v>3</v>
      </c>
      <c r="AR6" s="31" t="s">
        <v>65</v>
      </c>
      <c r="AS6" s="26"/>
      <c r="AT6" s="26"/>
    </row>
    <row r="7" spans="7:46" ht="15.05" customHeight="1" x14ac:dyDescent="0.3">
      <c r="G7" s="80"/>
      <c r="H7" s="1" t="s">
        <v>5</v>
      </c>
      <c r="I7" s="3">
        <v>0.97899999999999998</v>
      </c>
      <c r="J7" s="2">
        <v>0</v>
      </c>
      <c r="K7" s="21">
        <v>0</v>
      </c>
      <c r="M7" s="80"/>
      <c r="N7" s="1" t="s">
        <v>4</v>
      </c>
      <c r="O7" s="4">
        <v>0</v>
      </c>
      <c r="P7" s="96"/>
      <c r="Q7" s="1">
        <v>0.70286999999999999</v>
      </c>
      <c r="R7" s="1">
        <v>0.92398000000000002</v>
      </c>
      <c r="S7" s="17">
        <f t="shared" si="0"/>
        <v>0.31458164383171855</v>
      </c>
      <c r="X7" s="26"/>
      <c r="Y7" s="75" t="s">
        <v>45</v>
      </c>
      <c r="Z7" s="79">
        <v>0.3</v>
      </c>
      <c r="AA7" s="77" t="s">
        <v>63</v>
      </c>
      <c r="AB7" s="79">
        <v>21</v>
      </c>
      <c r="AC7" s="1" t="s">
        <v>4</v>
      </c>
      <c r="AD7" s="13">
        <v>0.29299999999999998</v>
      </c>
      <c r="AE7" s="6">
        <v>0.32100000000000001</v>
      </c>
      <c r="AF7" s="32">
        <f t="shared" si="1"/>
        <v>9.5563139931740704E-2</v>
      </c>
      <c r="AG7" s="13">
        <v>7</v>
      </c>
      <c r="AH7" s="26"/>
      <c r="AM7" s="26"/>
      <c r="AN7" s="80"/>
      <c r="AO7" s="76"/>
      <c r="AP7" s="80"/>
      <c r="AQ7" s="1" t="s">
        <v>4</v>
      </c>
      <c r="AR7" s="31" t="s">
        <v>65</v>
      </c>
      <c r="AS7" s="26"/>
      <c r="AT7" s="26"/>
    </row>
    <row r="8" spans="7:46" x14ac:dyDescent="0.3">
      <c r="G8" s="80"/>
      <c r="I8" s="3">
        <v>1</v>
      </c>
      <c r="J8" s="2">
        <v>0</v>
      </c>
      <c r="K8" s="20">
        <v>0</v>
      </c>
      <c r="M8" s="80"/>
      <c r="N8" s="1" t="s">
        <v>5</v>
      </c>
      <c r="O8" s="4">
        <v>0</v>
      </c>
      <c r="P8" s="97"/>
      <c r="Q8" s="1">
        <v>0.71413000000000004</v>
      </c>
      <c r="R8" s="1">
        <v>0.96367000000000003</v>
      </c>
      <c r="S8" s="17">
        <f t="shared" si="0"/>
        <v>0.34943217621441469</v>
      </c>
      <c r="X8" s="26"/>
      <c r="Y8" s="75"/>
      <c r="Z8" s="79"/>
      <c r="AA8" s="77"/>
      <c r="AB8" s="79"/>
      <c r="AC8" s="1" t="s">
        <v>5</v>
      </c>
      <c r="AD8" s="13">
        <v>0.16700000000000001</v>
      </c>
      <c r="AE8" s="6">
        <v>0.246</v>
      </c>
      <c r="AF8" s="32">
        <f t="shared" si="1"/>
        <v>0.47305389221556876</v>
      </c>
      <c r="AG8" s="13">
        <v>6</v>
      </c>
      <c r="AH8" s="26"/>
      <c r="AM8" s="26"/>
      <c r="AN8" s="80"/>
      <c r="AO8" s="76"/>
      <c r="AP8" s="80"/>
      <c r="AQ8" s="1" t="s">
        <v>5</v>
      </c>
      <c r="AR8" s="31" t="s">
        <v>65</v>
      </c>
      <c r="AS8" s="26"/>
      <c r="AT8" s="26"/>
    </row>
    <row r="9" spans="7:46" ht="15.05" customHeight="1" x14ac:dyDescent="0.3">
      <c r="G9" s="79" t="s">
        <v>6</v>
      </c>
      <c r="H9" s="1" t="s">
        <v>3</v>
      </c>
      <c r="I9" s="4">
        <v>0</v>
      </c>
      <c r="J9" s="6">
        <v>1.4999999999999999E-2</v>
      </c>
      <c r="K9" s="21">
        <v>8.9999999999999998E-4</v>
      </c>
      <c r="M9" s="79" t="s">
        <v>30</v>
      </c>
      <c r="N9" s="1" t="s">
        <v>3</v>
      </c>
      <c r="O9" s="4">
        <v>9.1000000000000004E-3</v>
      </c>
      <c r="P9" s="4"/>
      <c r="Q9" s="1">
        <v>0.39</v>
      </c>
      <c r="R9" s="1">
        <v>0.61665999999999999</v>
      </c>
      <c r="S9" s="17">
        <f t="shared" si="0"/>
        <v>0.58117948717948709</v>
      </c>
      <c r="X9" s="26"/>
      <c r="Y9" s="75" t="s">
        <v>46</v>
      </c>
      <c r="Z9" s="79">
        <v>0.4</v>
      </c>
      <c r="AA9" s="77" t="s">
        <v>54</v>
      </c>
      <c r="AB9" s="79">
        <v>43</v>
      </c>
      <c r="AC9" s="1" t="s">
        <v>4</v>
      </c>
      <c r="AD9" s="28" t="s">
        <v>56</v>
      </c>
      <c r="AE9" s="6">
        <v>0.35899999999999999</v>
      </c>
      <c r="AF9" s="32">
        <f t="shared" ref="AF9:AF12" si="2">(AE9-AD9)/AD9</f>
        <v>0.99444444444444446</v>
      </c>
      <c r="AG9" s="13">
        <v>10</v>
      </c>
      <c r="AH9" s="26"/>
      <c r="AM9" s="26"/>
      <c r="AN9" s="79" t="s">
        <v>38</v>
      </c>
      <c r="AO9" s="79">
        <v>1</v>
      </c>
      <c r="AP9" s="79">
        <v>30</v>
      </c>
      <c r="AQ9" s="1" t="s">
        <v>3</v>
      </c>
      <c r="AR9" s="4">
        <v>2.0000000000000001E-4</v>
      </c>
      <c r="AS9" s="26"/>
      <c r="AT9" s="26"/>
    </row>
    <row r="10" spans="7:46" x14ac:dyDescent="0.3">
      <c r="G10" s="80"/>
      <c r="H10" s="1" t="s">
        <v>4</v>
      </c>
      <c r="I10" s="3">
        <v>0.92800000000000005</v>
      </c>
      <c r="J10" s="4">
        <v>8.6999999999999994E-3</v>
      </c>
      <c r="K10" s="22">
        <v>0</v>
      </c>
      <c r="M10" s="80"/>
      <c r="N10" s="1" t="s">
        <v>4</v>
      </c>
      <c r="O10" s="3">
        <v>0.27089999999999997</v>
      </c>
      <c r="P10" s="3"/>
      <c r="Q10" s="1">
        <v>0.2954</v>
      </c>
      <c r="R10" s="1">
        <v>0.3609</v>
      </c>
      <c r="S10" s="17">
        <f t="shared" si="0"/>
        <v>0.2217332430602573</v>
      </c>
      <c r="X10" s="26"/>
      <c r="Y10" s="75"/>
      <c r="Z10" s="79"/>
      <c r="AA10" s="77"/>
      <c r="AB10" s="79"/>
      <c r="AC10" s="1" t="s">
        <v>5</v>
      </c>
      <c r="AD10" s="13">
        <v>8.9999999999999993E-3</v>
      </c>
      <c r="AE10" s="33" t="s">
        <v>57</v>
      </c>
      <c r="AF10" s="32">
        <f t="shared" si="2"/>
        <v>10.111111111111112</v>
      </c>
      <c r="AG10" s="13">
        <v>12</v>
      </c>
      <c r="AH10" s="26"/>
      <c r="AM10" s="26"/>
      <c r="AN10" s="80"/>
      <c r="AO10" s="80"/>
      <c r="AP10" s="80"/>
      <c r="AQ10" s="1" t="s">
        <v>4</v>
      </c>
      <c r="AR10" s="3">
        <v>0.31359999999999999</v>
      </c>
      <c r="AS10" s="26"/>
      <c r="AT10" s="26"/>
    </row>
    <row r="11" spans="7:46" x14ac:dyDescent="0.3">
      <c r="G11" s="80"/>
      <c r="H11" s="1" t="s">
        <v>5</v>
      </c>
      <c r="I11" s="4">
        <v>0</v>
      </c>
      <c r="J11" s="4">
        <v>0</v>
      </c>
      <c r="K11" s="22">
        <v>0</v>
      </c>
      <c r="M11" s="80"/>
      <c r="N11" s="1" t="s">
        <v>5</v>
      </c>
      <c r="O11" s="4">
        <v>0</v>
      </c>
      <c r="P11" s="4"/>
      <c r="Q11" s="1">
        <v>0.13855000000000001</v>
      </c>
      <c r="R11" s="1">
        <v>0.2422</v>
      </c>
      <c r="S11" s="17">
        <f t="shared" si="0"/>
        <v>0.74810537712017311</v>
      </c>
      <c r="X11" s="26"/>
      <c r="Y11" s="75" t="s">
        <v>39</v>
      </c>
      <c r="Z11" s="79">
        <v>0.4</v>
      </c>
      <c r="AA11" s="77" t="s">
        <v>55</v>
      </c>
      <c r="AB11" s="79">
        <v>15</v>
      </c>
      <c r="AC11" s="1" t="s">
        <v>4</v>
      </c>
      <c r="AD11" s="13">
        <v>0.51300000000000001</v>
      </c>
      <c r="AE11" s="6">
        <v>0.76500000000000001</v>
      </c>
      <c r="AF11" s="32">
        <f t="shared" si="2"/>
        <v>0.49122807017543857</v>
      </c>
      <c r="AG11" s="13">
        <v>5</v>
      </c>
      <c r="AH11" s="26"/>
      <c r="AM11" s="26"/>
      <c r="AN11" s="80"/>
      <c r="AO11" s="80"/>
      <c r="AP11" s="80"/>
      <c r="AQ11" s="1" t="s">
        <v>5</v>
      </c>
      <c r="AR11" s="4">
        <v>7.4000000000000003E-3</v>
      </c>
      <c r="AS11" s="26"/>
      <c r="AT11" s="26"/>
    </row>
    <row r="12" spans="7:46" ht="15.05" customHeight="1" x14ac:dyDescent="0.3">
      <c r="G12" s="87" t="s">
        <v>7</v>
      </c>
      <c r="H12" s="1" t="s">
        <v>3</v>
      </c>
      <c r="I12" s="3">
        <v>0.99</v>
      </c>
      <c r="J12" s="3">
        <v>0.99</v>
      </c>
      <c r="K12" s="23">
        <v>0.34699999999999998</v>
      </c>
      <c r="M12" s="79" t="s">
        <v>23</v>
      </c>
      <c r="N12" s="1" t="s">
        <v>3</v>
      </c>
      <c r="O12" s="4">
        <v>0</v>
      </c>
      <c r="P12" s="4"/>
      <c r="Q12" s="1">
        <v>0.26569999999999999</v>
      </c>
      <c r="R12" s="1">
        <v>0.39629999999999999</v>
      </c>
      <c r="S12" s="17">
        <f t="shared" si="0"/>
        <v>0.49153180278509595</v>
      </c>
      <c r="X12" s="26"/>
      <c r="Y12" s="75"/>
      <c r="Z12" s="79"/>
      <c r="AA12" s="77"/>
      <c r="AB12" s="79"/>
      <c r="AC12" s="1" t="s">
        <v>5</v>
      </c>
      <c r="AD12" s="13">
        <v>0.35399999999999998</v>
      </c>
      <c r="AE12" s="33" t="s">
        <v>62</v>
      </c>
      <c r="AF12" s="32">
        <f t="shared" si="2"/>
        <v>1.1186440677966103</v>
      </c>
      <c r="AG12" s="13">
        <v>4</v>
      </c>
      <c r="AH12" s="26"/>
      <c r="AM12" s="26"/>
      <c r="AN12" s="79" t="s">
        <v>46</v>
      </c>
      <c r="AO12" s="79">
        <v>10</v>
      </c>
      <c r="AP12" s="79">
        <v>20</v>
      </c>
      <c r="AQ12" s="1" t="s">
        <v>3</v>
      </c>
      <c r="AR12" s="4">
        <v>8.0000000000000004E-4</v>
      </c>
      <c r="AS12" s="26"/>
      <c r="AT12" s="26"/>
    </row>
    <row r="13" spans="7:46" x14ac:dyDescent="0.3">
      <c r="G13" s="88"/>
      <c r="H13" s="1" t="s">
        <v>4</v>
      </c>
      <c r="I13" s="6">
        <v>1E-3</v>
      </c>
      <c r="J13" s="5">
        <f>I13</f>
        <v>1E-3</v>
      </c>
      <c r="K13" s="22">
        <v>0</v>
      </c>
      <c r="M13" s="80"/>
      <c r="N13" s="1" t="s">
        <v>4</v>
      </c>
      <c r="O13" s="6">
        <v>0</v>
      </c>
      <c r="P13" s="6"/>
      <c r="Q13" s="1">
        <v>0.16084999999999999</v>
      </c>
      <c r="R13" s="1">
        <v>0.34852</v>
      </c>
      <c r="S13" s="17">
        <f t="shared" si="0"/>
        <v>1.166739198010569</v>
      </c>
      <c r="X13" s="26"/>
      <c r="Y13" s="75" t="s">
        <v>40</v>
      </c>
      <c r="Z13" s="79">
        <v>0.5</v>
      </c>
      <c r="AA13" s="77" t="s">
        <v>52</v>
      </c>
      <c r="AB13" s="79">
        <v>24</v>
      </c>
      <c r="AC13" s="1" t="s">
        <v>4</v>
      </c>
      <c r="AD13" s="13">
        <v>0.38400000000000001</v>
      </c>
      <c r="AE13" s="6">
        <v>0.84899999999999998</v>
      </c>
      <c r="AF13" s="32">
        <f t="shared" ref="AF13:AF16" si="3">(AE13-AD13)/AD13</f>
        <v>1.2109375</v>
      </c>
      <c r="AG13" s="13">
        <v>3</v>
      </c>
      <c r="AH13" s="26"/>
      <c r="AM13" s="26"/>
      <c r="AN13" s="80"/>
      <c r="AO13" s="80"/>
      <c r="AP13" s="80"/>
      <c r="AQ13" s="1" t="s">
        <v>4</v>
      </c>
      <c r="AR13" s="31" t="s">
        <v>65</v>
      </c>
      <c r="AS13" s="26"/>
      <c r="AT13" s="26"/>
    </row>
    <row r="14" spans="7:46" x14ac:dyDescent="0.3">
      <c r="G14" s="88"/>
      <c r="H14" s="1" t="s">
        <v>5</v>
      </c>
      <c r="I14" s="3">
        <v>1</v>
      </c>
      <c r="J14" s="8">
        <f t="shared" ref="J14:J17" si="4">I14</f>
        <v>1</v>
      </c>
      <c r="K14" s="23">
        <v>0.89</v>
      </c>
      <c r="M14" s="80"/>
      <c r="N14" s="1" t="s">
        <v>5</v>
      </c>
      <c r="O14" s="4">
        <v>0</v>
      </c>
      <c r="P14" s="4"/>
      <c r="Q14" s="1">
        <v>2.4379999999999999E-2</v>
      </c>
      <c r="R14" s="1">
        <v>0.100186</v>
      </c>
      <c r="S14" s="17">
        <f t="shared" si="0"/>
        <v>3.1093519278096799</v>
      </c>
      <c r="X14" s="26"/>
      <c r="Y14" s="75"/>
      <c r="Z14" s="79"/>
      <c r="AA14" s="77"/>
      <c r="AB14" s="79"/>
      <c r="AC14" s="1" t="s">
        <v>5</v>
      </c>
      <c r="AD14" s="13">
        <v>0.29299999999999998</v>
      </c>
      <c r="AE14" s="6">
        <v>0.88400000000000001</v>
      </c>
      <c r="AF14" s="32">
        <f t="shared" si="3"/>
        <v>2.0170648464163823</v>
      </c>
      <c r="AG14" s="13">
        <v>3</v>
      </c>
      <c r="AH14" s="26"/>
      <c r="AM14" s="26"/>
      <c r="AN14" s="80"/>
      <c r="AO14" s="80"/>
      <c r="AP14" s="80"/>
      <c r="AQ14" s="1" t="s">
        <v>5</v>
      </c>
      <c r="AR14" s="31" t="s">
        <v>65</v>
      </c>
      <c r="AS14" s="26"/>
      <c r="AT14" s="26"/>
    </row>
    <row r="15" spans="7:46" x14ac:dyDescent="0.3">
      <c r="G15" s="89" t="s">
        <v>12</v>
      </c>
      <c r="H15" s="1" t="s">
        <v>3</v>
      </c>
      <c r="I15" s="3">
        <v>1</v>
      </c>
      <c r="J15" s="8">
        <f t="shared" si="4"/>
        <v>1</v>
      </c>
      <c r="K15" s="23">
        <v>0.82299999999999995</v>
      </c>
      <c r="M15" s="93" t="s">
        <v>24</v>
      </c>
      <c r="N15" s="1" t="s">
        <v>3</v>
      </c>
      <c r="O15" s="4">
        <v>0</v>
      </c>
      <c r="P15" s="4"/>
      <c r="Q15" s="1">
        <v>0.60499999999999998</v>
      </c>
      <c r="R15" s="1">
        <v>0.87670000000000003</v>
      </c>
      <c r="S15" s="17">
        <f t="shared" si="0"/>
        <v>0.44909090909090921</v>
      </c>
      <c r="X15" s="26"/>
      <c r="Y15" s="75" t="s">
        <v>41</v>
      </c>
      <c r="Z15" s="79">
        <v>0.6</v>
      </c>
      <c r="AA15" s="77" t="s">
        <v>53</v>
      </c>
      <c r="AB15" s="79">
        <v>48</v>
      </c>
      <c r="AC15" s="1" t="s">
        <v>4</v>
      </c>
      <c r="AD15" s="13">
        <v>8.1000000000000003E-2</v>
      </c>
      <c r="AE15" s="6">
        <v>0.189</v>
      </c>
      <c r="AF15" s="32">
        <f t="shared" si="3"/>
        <v>1.3333333333333333</v>
      </c>
      <c r="AG15" s="13">
        <v>13</v>
      </c>
      <c r="AH15" s="26"/>
      <c r="AM15" s="26"/>
      <c r="AN15" s="93" t="s">
        <v>39</v>
      </c>
      <c r="AO15" s="79">
        <v>10</v>
      </c>
      <c r="AP15" s="79">
        <v>20</v>
      </c>
      <c r="AQ15" s="1" t="s">
        <v>3</v>
      </c>
      <c r="AR15" s="31" t="s">
        <v>65</v>
      </c>
      <c r="AS15" s="26"/>
      <c r="AT15" s="26"/>
    </row>
    <row r="16" spans="7:46" x14ac:dyDescent="0.3">
      <c r="G16" s="90"/>
      <c r="H16" s="1" t="s">
        <v>4</v>
      </c>
      <c r="I16" s="3">
        <v>1</v>
      </c>
      <c r="J16" s="8">
        <f t="shared" si="4"/>
        <v>1</v>
      </c>
      <c r="K16" s="23">
        <v>0.99</v>
      </c>
      <c r="M16" s="94"/>
      <c r="N16" s="1" t="s">
        <v>4</v>
      </c>
      <c r="O16" s="2">
        <v>0</v>
      </c>
      <c r="P16" s="2"/>
      <c r="Q16" s="1">
        <v>0.50290000000000001</v>
      </c>
      <c r="R16" s="1">
        <v>0.78820000000000001</v>
      </c>
      <c r="S16" s="17">
        <f t="shared" si="0"/>
        <v>0.56730960429508848</v>
      </c>
      <c r="X16" s="26"/>
      <c r="Y16" s="75"/>
      <c r="Z16" s="79"/>
      <c r="AA16" s="77"/>
      <c r="AB16" s="79"/>
      <c r="AC16" s="1" t="s">
        <v>5</v>
      </c>
      <c r="AD16" s="13">
        <v>1.7000000000000001E-2</v>
      </c>
      <c r="AE16" s="33" t="s">
        <v>57</v>
      </c>
      <c r="AF16" s="32">
        <f t="shared" si="3"/>
        <v>4.8823529411764701</v>
      </c>
      <c r="AG16" s="13">
        <v>13</v>
      </c>
      <c r="AH16" s="26"/>
      <c r="AM16" s="26"/>
      <c r="AN16" s="94"/>
      <c r="AO16" s="80"/>
      <c r="AP16" s="80"/>
      <c r="AQ16" s="1" t="s">
        <v>4</v>
      </c>
      <c r="AR16" s="31" t="s">
        <v>65</v>
      </c>
      <c r="AS16" s="26"/>
      <c r="AT16" s="26"/>
    </row>
    <row r="17" spans="7:46" ht="16.3" customHeight="1" x14ac:dyDescent="0.3">
      <c r="G17" s="90"/>
      <c r="H17" s="1" t="s">
        <v>5</v>
      </c>
      <c r="I17" s="3">
        <v>1</v>
      </c>
      <c r="J17" s="8">
        <f t="shared" si="4"/>
        <v>1</v>
      </c>
      <c r="K17" s="23">
        <v>0.99</v>
      </c>
      <c r="M17" s="94"/>
      <c r="N17" s="1" t="s">
        <v>5</v>
      </c>
      <c r="O17" s="2">
        <v>0</v>
      </c>
      <c r="P17" s="2"/>
      <c r="Q17" s="1">
        <v>0.34439999999999998</v>
      </c>
      <c r="R17" s="1">
        <v>0.75349999999999995</v>
      </c>
      <c r="S17" s="17">
        <f t="shared" si="0"/>
        <v>1.187862950058072</v>
      </c>
      <c r="X17" s="26"/>
      <c r="Y17" s="75" t="s">
        <v>42</v>
      </c>
      <c r="Z17" s="79">
        <v>0.8</v>
      </c>
      <c r="AA17" s="77" t="s">
        <v>49</v>
      </c>
      <c r="AB17" s="79">
        <v>20</v>
      </c>
      <c r="AC17" s="1" t="s">
        <v>4</v>
      </c>
      <c r="AD17" s="13">
        <v>0.51700000000000002</v>
      </c>
      <c r="AE17" s="6">
        <v>0.64700000000000002</v>
      </c>
      <c r="AF17" s="32">
        <f t="shared" ref="AF17:AF18" si="5">(AE17-AD17)/AD17</f>
        <v>0.25145067698259188</v>
      </c>
      <c r="AG17" s="13">
        <v>2</v>
      </c>
      <c r="AH17" s="26"/>
      <c r="AM17" s="26"/>
      <c r="AN17" s="94"/>
      <c r="AO17" s="80"/>
      <c r="AP17" s="80"/>
      <c r="AQ17" s="1" t="s">
        <v>5</v>
      </c>
      <c r="AR17" s="31" t="s">
        <v>65</v>
      </c>
      <c r="AS17" s="26"/>
      <c r="AT17" s="26"/>
    </row>
    <row r="18" spans="7:46" ht="15.05" customHeight="1" x14ac:dyDescent="0.3">
      <c r="G18" s="91" t="s">
        <v>11</v>
      </c>
      <c r="H18" s="1" t="s">
        <v>3</v>
      </c>
      <c r="I18" s="4">
        <v>0</v>
      </c>
      <c r="J18" s="2">
        <v>0</v>
      </c>
      <c r="K18" s="20">
        <v>0</v>
      </c>
      <c r="M18" s="79" t="s">
        <v>29</v>
      </c>
      <c r="N18" s="1" t="s">
        <v>3</v>
      </c>
      <c r="O18" s="4">
        <v>0</v>
      </c>
      <c r="P18" s="4"/>
      <c r="Q18" s="1">
        <v>0.4012</v>
      </c>
      <c r="R18" s="1">
        <v>0.94399999999999995</v>
      </c>
      <c r="S18" s="17">
        <f t="shared" si="0"/>
        <v>1.3529411764705881</v>
      </c>
      <c r="X18" s="26"/>
      <c r="Y18" s="75"/>
      <c r="Z18" s="79"/>
      <c r="AA18" s="77"/>
      <c r="AB18" s="79"/>
      <c r="AC18" s="1" t="s">
        <v>5</v>
      </c>
      <c r="AD18" s="13">
        <v>0.501</v>
      </c>
      <c r="AE18" s="6">
        <v>0.90500000000000003</v>
      </c>
      <c r="AF18" s="32">
        <f t="shared" si="5"/>
        <v>0.8063872255489023</v>
      </c>
      <c r="AG18" s="13">
        <v>2</v>
      </c>
      <c r="AH18" s="26"/>
      <c r="AM18" s="26"/>
      <c r="AN18" s="79" t="s">
        <v>40</v>
      </c>
      <c r="AO18" s="79">
        <v>10</v>
      </c>
      <c r="AP18" s="79">
        <v>20</v>
      </c>
      <c r="AQ18" s="1" t="s">
        <v>3</v>
      </c>
      <c r="AR18" s="31" t="s">
        <v>65</v>
      </c>
      <c r="AS18" s="26"/>
      <c r="AT18" s="26"/>
    </row>
    <row r="19" spans="7:46" x14ac:dyDescent="0.3">
      <c r="G19" s="92"/>
      <c r="H19" s="1" t="s">
        <v>4</v>
      </c>
      <c r="I19" s="2">
        <v>0</v>
      </c>
      <c r="J19" s="2">
        <v>0</v>
      </c>
      <c r="K19" s="20">
        <v>0</v>
      </c>
      <c r="M19" s="80"/>
      <c r="N19" s="1" t="s">
        <v>4</v>
      </c>
      <c r="O19" s="2">
        <v>0</v>
      </c>
      <c r="P19" s="2"/>
      <c r="Q19" s="1">
        <v>0.29349999999999998</v>
      </c>
      <c r="R19" s="1">
        <v>0.89039999999999997</v>
      </c>
      <c r="S19" s="17">
        <f t="shared" si="0"/>
        <v>2.0337308347529812</v>
      </c>
      <c r="X19" s="26"/>
      <c r="Y19" s="75" t="s">
        <v>43</v>
      </c>
      <c r="Z19" s="79">
        <v>0.6</v>
      </c>
      <c r="AA19" s="77" t="s">
        <v>51</v>
      </c>
      <c r="AB19" s="79">
        <v>18</v>
      </c>
      <c r="AC19" s="1" t="s">
        <v>4</v>
      </c>
      <c r="AD19" s="13">
        <v>0.185</v>
      </c>
      <c r="AE19" s="6">
        <v>0.38100000000000001</v>
      </c>
      <c r="AF19" s="32">
        <f t="shared" ref="AF19:AF20" si="6">(AE19-AD19)/AD19</f>
        <v>1.0594594594594595</v>
      </c>
      <c r="AG19" s="13">
        <v>2</v>
      </c>
      <c r="AH19" s="26"/>
      <c r="AM19" s="26"/>
      <c r="AN19" s="80"/>
      <c r="AO19" s="80"/>
      <c r="AP19" s="80"/>
      <c r="AQ19" s="1" t="s">
        <v>4</v>
      </c>
      <c r="AR19" s="31" t="s">
        <v>65</v>
      </c>
      <c r="AS19" s="26"/>
      <c r="AT19" s="26"/>
    </row>
    <row r="20" spans="7:46" x14ac:dyDescent="0.3">
      <c r="G20" s="92"/>
      <c r="H20" s="1" t="s">
        <v>5</v>
      </c>
      <c r="I20" s="2">
        <v>0</v>
      </c>
      <c r="J20" s="2">
        <v>0</v>
      </c>
      <c r="K20" s="20">
        <v>0</v>
      </c>
      <c r="M20" s="80"/>
      <c r="N20" s="1" t="s">
        <v>5</v>
      </c>
      <c r="O20" s="2">
        <v>0</v>
      </c>
      <c r="P20" s="2"/>
      <c r="Q20" s="1">
        <v>6.3899999999999998E-2</v>
      </c>
      <c r="R20" s="1">
        <v>0.92149999999999999</v>
      </c>
      <c r="S20" s="17">
        <f t="shared" si="0"/>
        <v>13.420970266040689</v>
      </c>
      <c r="X20" s="26"/>
      <c r="Y20" s="75"/>
      <c r="Z20" s="79"/>
      <c r="AA20" s="77"/>
      <c r="AB20" s="79"/>
      <c r="AC20" s="1" t="s">
        <v>5</v>
      </c>
      <c r="AD20" s="13">
        <v>0.20599999999999999</v>
      </c>
      <c r="AE20" s="6">
        <v>0.371</v>
      </c>
      <c r="AF20" s="32">
        <f t="shared" si="6"/>
        <v>0.80097087378640786</v>
      </c>
      <c r="AG20" s="13">
        <v>1</v>
      </c>
      <c r="AH20" s="26"/>
      <c r="AM20" s="26"/>
      <c r="AN20" s="80"/>
      <c r="AO20" s="80"/>
      <c r="AP20" s="80"/>
      <c r="AQ20" s="1" t="s">
        <v>5</v>
      </c>
      <c r="AR20" s="31" t="s">
        <v>65</v>
      </c>
      <c r="AS20" s="26"/>
      <c r="AT20" s="26"/>
    </row>
    <row r="21" spans="7:46" ht="15.05" customHeight="1" x14ac:dyDescent="0.3">
      <c r="G21" s="79" t="s">
        <v>17</v>
      </c>
      <c r="H21" s="1" t="s">
        <v>3</v>
      </c>
      <c r="I21" s="7">
        <v>0.20799999999999999</v>
      </c>
      <c r="J21" s="1"/>
      <c r="K21" s="20">
        <v>2.5100000000000001E-2</v>
      </c>
      <c r="M21" s="79" t="s">
        <v>28</v>
      </c>
      <c r="N21" s="1" t="s">
        <v>3</v>
      </c>
      <c r="O21" s="2">
        <v>0</v>
      </c>
      <c r="P21" s="2"/>
      <c r="Q21" s="1">
        <v>0.18840000000000001</v>
      </c>
      <c r="R21" s="1">
        <v>0.28060000000000002</v>
      </c>
      <c r="S21" s="17">
        <f t="shared" si="0"/>
        <v>0.48938428874734607</v>
      </c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M21" s="26"/>
      <c r="AN21" s="79" t="s">
        <v>41</v>
      </c>
      <c r="AO21" s="79">
        <v>10</v>
      </c>
      <c r="AP21" s="79">
        <v>30</v>
      </c>
      <c r="AQ21" s="1" t="s">
        <v>3</v>
      </c>
      <c r="AR21" s="2">
        <v>5.0000000000000001E-4</v>
      </c>
      <c r="AS21" s="26"/>
      <c r="AT21" s="26"/>
    </row>
    <row r="22" spans="7:46" x14ac:dyDescent="0.3">
      <c r="G22" s="80"/>
      <c r="H22" s="1" t="s">
        <v>4</v>
      </c>
      <c r="I22" s="7">
        <v>0.99</v>
      </c>
      <c r="J22" s="1"/>
      <c r="K22" s="24">
        <v>0.99</v>
      </c>
      <c r="M22" s="80"/>
      <c r="N22" s="1" t="s">
        <v>4</v>
      </c>
      <c r="O22" s="2">
        <v>0</v>
      </c>
      <c r="P22" s="2"/>
      <c r="Q22" s="1">
        <v>1.7250000000000001E-2</v>
      </c>
      <c r="R22" s="1">
        <v>0.18429999999999999</v>
      </c>
      <c r="S22" s="17">
        <f t="shared" si="0"/>
        <v>9.6840579710144912</v>
      </c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M22" s="26"/>
      <c r="AN22" s="80"/>
      <c r="AO22" s="80"/>
      <c r="AP22" s="80"/>
      <c r="AQ22" s="1" t="s">
        <v>4</v>
      </c>
      <c r="AR22" s="31" t="s">
        <v>65</v>
      </c>
      <c r="AS22" s="26"/>
      <c r="AT22" s="26"/>
    </row>
    <row r="23" spans="7:46" x14ac:dyDescent="0.3">
      <c r="G23" s="80"/>
      <c r="H23" s="1" t="s">
        <v>5</v>
      </c>
      <c r="I23" s="7">
        <v>0.99</v>
      </c>
      <c r="J23" s="1"/>
      <c r="K23" s="24">
        <v>0.99</v>
      </c>
      <c r="M23" s="80"/>
      <c r="N23" s="1" t="s">
        <v>5</v>
      </c>
      <c r="O23" s="2">
        <v>0</v>
      </c>
      <c r="P23" s="2"/>
      <c r="Q23" s="1">
        <v>1.5435000000000001E-2</v>
      </c>
      <c r="R23" s="1">
        <v>9.1910000000000006E-2</v>
      </c>
      <c r="S23" s="17">
        <f t="shared" si="0"/>
        <v>4.9546485260770972</v>
      </c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M23" s="26"/>
      <c r="AN23" s="80"/>
      <c r="AO23" s="80"/>
      <c r="AP23" s="80"/>
      <c r="AQ23" s="1" t="s">
        <v>5</v>
      </c>
      <c r="AR23" s="31" t="s">
        <v>65</v>
      </c>
      <c r="AS23" s="26"/>
      <c r="AT23" s="26"/>
    </row>
    <row r="24" spans="7:46" ht="15.05" customHeight="1" x14ac:dyDescent="0.3">
      <c r="G24" s="79" t="s">
        <v>14</v>
      </c>
      <c r="H24" s="1" t="s">
        <v>3</v>
      </c>
      <c r="I24" s="2">
        <v>0</v>
      </c>
      <c r="J24" s="2">
        <v>0</v>
      </c>
      <c r="K24" s="20">
        <v>0</v>
      </c>
      <c r="M24" s="79" t="s">
        <v>27</v>
      </c>
      <c r="N24" s="1" t="s">
        <v>3</v>
      </c>
      <c r="O24" s="2">
        <v>0</v>
      </c>
      <c r="P24" s="95">
        <v>10</v>
      </c>
      <c r="Q24" s="1">
        <v>0.85860000000000003</v>
      </c>
      <c r="R24" s="1">
        <v>0.91800000000000004</v>
      </c>
      <c r="S24" s="17">
        <f t="shared" si="0"/>
        <v>6.9182389937106931E-2</v>
      </c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M24" s="26"/>
      <c r="AN24" s="79" t="s">
        <v>42</v>
      </c>
      <c r="AO24" s="79">
        <v>30</v>
      </c>
      <c r="AP24" s="79">
        <v>20</v>
      </c>
      <c r="AQ24" s="1" t="s">
        <v>3</v>
      </c>
      <c r="AR24" s="2">
        <v>3.3999999999999998E-3</v>
      </c>
      <c r="AS24" s="26"/>
      <c r="AT24" s="26"/>
    </row>
    <row r="25" spans="7:46" x14ac:dyDescent="0.3">
      <c r="G25" s="80"/>
      <c r="H25" s="1" t="s">
        <v>4</v>
      </c>
      <c r="I25" s="2">
        <v>0</v>
      </c>
      <c r="J25" s="2">
        <v>0</v>
      </c>
      <c r="K25" s="25">
        <v>0</v>
      </c>
      <c r="M25" s="80"/>
      <c r="N25" s="1" t="s">
        <v>4</v>
      </c>
      <c r="O25" s="2">
        <v>1E-4</v>
      </c>
      <c r="P25" s="96"/>
      <c r="Q25" s="1">
        <v>0.34460000000000002</v>
      </c>
      <c r="R25" s="1">
        <v>0.53959999999999997</v>
      </c>
      <c r="S25" s="17">
        <f t="shared" si="0"/>
        <v>0.56587347649448616</v>
      </c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M25" s="26"/>
      <c r="AN25" s="80"/>
      <c r="AO25" s="80"/>
      <c r="AP25" s="80"/>
      <c r="AQ25" s="1" t="s">
        <v>4</v>
      </c>
      <c r="AR25" s="31" t="s">
        <v>65</v>
      </c>
      <c r="AS25" s="26"/>
      <c r="AT25" s="26"/>
    </row>
    <row r="26" spans="7:46" x14ac:dyDescent="0.3">
      <c r="G26" s="80"/>
      <c r="H26" s="1" t="s">
        <v>5</v>
      </c>
      <c r="I26" s="7">
        <v>0.77600000000000002</v>
      </c>
      <c r="J26" s="1"/>
      <c r="K26" s="25">
        <v>0</v>
      </c>
      <c r="M26" s="80"/>
      <c r="N26" s="1" t="s">
        <v>5</v>
      </c>
      <c r="O26" s="2">
        <v>0</v>
      </c>
      <c r="P26" s="97"/>
      <c r="Q26" s="1">
        <v>0.37759999999999999</v>
      </c>
      <c r="R26" s="1">
        <v>0.70599999999999996</v>
      </c>
      <c r="S26" s="17">
        <f t="shared" si="0"/>
        <v>0.86970338983050843</v>
      </c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M26" s="26"/>
      <c r="AN26" s="80"/>
      <c r="AO26" s="80"/>
      <c r="AP26" s="80"/>
      <c r="AQ26" s="1" t="s">
        <v>5</v>
      </c>
      <c r="AR26" s="31" t="s">
        <v>65</v>
      </c>
      <c r="AS26" s="26"/>
      <c r="AT26" s="26"/>
    </row>
    <row r="27" spans="7:46" ht="15.05" customHeight="1" x14ac:dyDescent="0.3">
      <c r="G27" s="79" t="s">
        <v>15</v>
      </c>
      <c r="H27" s="1" t="s">
        <v>3</v>
      </c>
      <c r="I27" s="7">
        <v>0.997</v>
      </c>
      <c r="J27" s="8">
        <f>I27</f>
        <v>0.997</v>
      </c>
      <c r="K27" s="20">
        <v>0</v>
      </c>
      <c r="M27" s="79" t="s">
        <v>25</v>
      </c>
      <c r="N27" s="1" t="s">
        <v>3</v>
      </c>
      <c r="O27" s="2">
        <v>4.2599999999999999E-2</v>
      </c>
      <c r="P27" s="2"/>
      <c r="Q27" s="1">
        <v>0.55840000000000001</v>
      </c>
      <c r="R27" s="1">
        <v>0.68830000000000002</v>
      </c>
      <c r="S27" s="17">
        <f t="shared" si="0"/>
        <v>0.23262893982808025</v>
      </c>
      <c r="X27" s="26"/>
      <c r="Y27" s="26"/>
      <c r="Z27" s="26"/>
      <c r="AA27" s="26"/>
      <c r="AB27" s="26"/>
      <c r="AC27" s="26"/>
      <c r="AD27" s="26"/>
      <c r="AE27" s="26"/>
      <c r="AM27" s="26"/>
      <c r="AN27" s="79" t="s">
        <v>43</v>
      </c>
      <c r="AO27" s="79">
        <v>10</v>
      </c>
      <c r="AP27" s="79">
        <v>30</v>
      </c>
      <c r="AQ27" s="1" t="s">
        <v>3</v>
      </c>
      <c r="AR27" s="2">
        <v>2.0000000000000001E-4</v>
      </c>
      <c r="AS27" s="26"/>
      <c r="AT27" s="26"/>
    </row>
    <row r="28" spans="7:46" x14ac:dyDescent="0.3">
      <c r="G28" s="80"/>
      <c r="H28" s="1" t="s">
        <v>4</v>
      </c>
      <c r="I28" s="7">
        <v>0.99</v>
      </c>
      <c r="J28" s="8">
        <f>I28</f>
        <v>0.99</v>
      </c>
      <c r="K28" s="20">
        <v>0</v>
      </c>
      <c r="M28" s="80"/>
      <c r="N28" s="1" t="s">
        <v>4</v>
      </c>
      <c r="O28" s="2">
        <v>5.9999999999999995E-4</v>
      </c>
      <c r="P28" s="2"/>
      <c r="Q28" s="1">
        <v>0.31594</v>
      </c>
      <c r="R28" s="1">
        <v>0.42470000000000002</v>
      </c>
      <c r="S28" s="17">
        <f t="shared" si="0"/>
        <v>0.34424257770462752</v>
      </c>
      <c r="AM28" s="26"/>
      <c r="AN28" s="80"/>
      <c r="AO28" s="80"/>
      <c r="AP28" s="80"/>
      <c r="AQ28" s="1" t="s">
        <v>4</v>
      </c>
      <c r="AR28" s="31" t="s">
        <v>65</v>
      </c>
      <c r="AS28" s="26"/>
      <c r="AT28" s="26"/>
    </row>
    <row r="29" spans="7:46" x14ac:dyDescent="0.3">
      <c r="G29" s="80"/>
      <c r="H29" s="1" t="s">
        <v>5</v>
      </c>
      <c r="I29" s="7">
        <v>1</v>
      </c>
      <c r="J29" s="8">
        <f>I29</f>
        <v>1</v>
      </c>
      <c r="K29" s="20">
        <v>0</v>
      </c>
      <c r="M29" s="80"/>
      <c r="N29" s="1" t="s">
        <v>5</v>
      </c>
      <c r="O29" s="2">
        <v>8.0000000000000004E-4</v>
      </c>
      <c r="P29" s="2"/>
      <c r="Q29" s="1">
        <v>0.2437</v>
      </c>
      <c r="R29" s="1">
        <v>0.54278000000000004</v>
      </c>
      <c r="S29" s="17">
        <f t="shared" si="0"/>
        <v>1.2272466146901928</v>
      </c>
      <c r="AM29" s="26"/>
      <c r="AN29" s="80"/>
      <c r="AO29" s="80"/>
      <c r="AP29" s="80"/>
      <c r="AQ29" s="1" t="s">
        <v>5</v>
      </c>
      <c r="AR29" s="31" t="s">
        <v>65</v>
      </c>
      <c r="AS29" s="26"/>
      <c r="AT29" s="26"/>
    </row>
    <row r="30" spans="7:46" x14ac:dyDescent="0.3">
      <c r="G30" s="79" t="s">
        <v>16</v>
      </c>
      <c r="H30" s="1" t="s">
        <v>3</v>
      </c>
      <c r="I30" s="7">
        <v>0.99</v>
      </c>
      <c r="J30" s="7">
        <v>0.79700000000000004</v>
      </c>
      <c r="K30" s="2">
        <v>4.0000000000000001E-3</v>
      </c>
      <c r="M30" s="26"/>
      <c r="N30" s="26"/>
      <c r="O30" s="26"/>
      <c r="P30" s="26"/>
      <c r="Q30" s="26"/>
      <c r="R30" s="26"/>
      <c r="S30" s="26"/>
      <c r="AM30" s="26"/>
      <c r="AN30" s="26"/>
      <c r="AO30" s="26"/>
      <c r="AP30" s="26"/>
      <c r="AQ30" s="26"/>
      <c r="AR30" s="26"/>
      <c r="AS30" s="26"/>
      <c r="AT30" s="26"/>
    </row>
    <row r="31" spans="7:46" x14ac:dyDescent="0.3">
      <c r="G31" s="80"/>
      <c r="H31" s="1" t="s">
        <v>4</v>
      </c>
      <c r="I31" s="7">
        <v>0.77249999999999996</v>
      </c>
      <c r="J31" s="2">
        <v>3.0000000000000001E-3</v>
      </c>
      <c r="K31" s="2">
        <v>0</v>
      </c>
      <c r="M31" s="26"/>
      <c r="N31" s="26"/>
      <c r="O31" s="26"/>
      <c r="P31" s="26"/>
      <c r="Q31" s="26"/>
      <c r="R31" s="26"/>
      <c r="S31" s="26"/>
      <c r="AM31" s="26"/>
      <c r="AN31" s="26"/>
      <c r="AO31" s="26"/>
      <c r="AP31" s="26"/>
      <c r="AQ31" s="26"/>
      <c r="AR31" s="26"/>
      <c r="AS31" s="26"/>
      <c r="AT31" s="26"/>
    </row>
    <row r="32" spans="7:46" x14ac:dyDescent="0.3">
      <c r="G32" s="80"/>
      <c r="H32" s="1" t="s">
        <v>5</v>
      </c>
      <c r="I32" s="7">
        <v>1</v>
      </c>
      <c r="J32" s="7">
        <v>0.99</v>
      </c>
      <c r="K32" s="2">
        <v>4.9799999999999997E-2</v>
      </c>
      <c r="M32" s="26"/>
      <c r="N32" s="26"/>
      <c r="O32" s="26"/>
      <c r="P32" s="26"/>
      <c r="Q32" s="26"/>
      <c r="R32" s="26"/>
      <c r="S32" s="26"/>
      <c r="AM32" s="26"/>
      <c r="AS32" s="26"/>
      <c r="AT32" s="26"/>
    </row>
    <row r="33" spans="7:44" ht="15.05" customHeight="1" x14ac:dyDescent="0.3">
      <c r="G33" s="85" t="s">
        <v>18</v>
      </c>
      <c r="H33" s="9" t="s">
        <v>3</v>
      </c>
      <c r="I33" s="10">
        <v>6.3E-2</v>
      </c>
      <c r="J33" s="10">
        <f>I33</f>
        <v>6.3E-2</v>
      </c>
      <c r="K33" s="11">
        <v>2.1999999999999999E-2</v>
      </c>
    </row>
    <row r="34" spans="7:44" ht="45.1" x14ac:dyDescent="0.3">
      <c r="G34" s="86"/>
      <c r="H34" s="9" t="s">
        <v>4</v>
      </c>
      <c r="I34" s="10">
        <v>0.23799999999999999</v>
      </c>
      <c r="J34" s="10">
        <f>I34</f>
        <v>0.23799999999999999</v>
      </c>
      <c r="K34" s="11">
        <v>0</v>
      </c>
      <c r="Y34" s="29" t="s">
        <v>0</v>
      </c>
      <c r="Z34" s="30" t="s">
        <v>64</v>
      </c>
      <c r="AA34" s="30" t="s">
        <v>66</v>
      </c>
      <c r="AB34" s="30" t="s">
        <v>59</v>
      </c>
      <c r="AC34" s="29" t="s">
        <v>2</v>
      </c>
      <c r="AD34" s="29" t="s">
        <v>33</v>
      </c>
      <c r="AE34" s="29" t="s">
        <v>71</v>
      </c>
      <c r="AF34" s="29" t="s">
        <v>32</v>
      </c>
      <c r="AG34" s="30" t="s">
        <v>72</v>
      </c>
      <c r="AN34" s="29" t="s">
        <v>0</v>
      </c>
      <c r="AO34" s="30" t="s">
        <v>78</v>
      </c>
      <c r="AP34" s="30"/>
      <c r="AQ34" s="30" t="s">
        <v>68</v>
      </c>
      <c r="AR34" s="30" t="s">
        <v>67</v>
      </c>
    </row>
    <row r="35" spans="7:44" x14ac:dyDescent="0.3">
      <c r="G35" s="86"/>
      <c r="H35" s="9" t="s">
        <v>5</v>
      </c>
      <c r="I35" s="10">
        <v>0.99</v>
      </c>
      <c r="J35" s="10">
        <f>I35</f>
        <v>0.99</v>
      </c>
      <c r="K35" s="10">
        <v>0.99</v>
      </c>
      <c r="Y35" s="75" t="s">
        <v>37</v>
      </c>
      <c r="Z35" s="79">
        <v>0.5</v>
      </c>
      <c r="AA35" s="77" t="s">
        <v>73</v>
      </c>
      <c r="AB35" s="79">
        <v>12</v>
      </c>
      <c r="AC35" s="1" t="s">
        <v>4</v>
      </c>
      <c r="AD35" s="28" t="s">
        <v>97</v>
      </c>
      <c r="AE35" s="6">
        <v>0.92330000000000001</v>
      </c>
      <c r="AF35" s="32">
        <f t="shared" ref="AF35:AF50" si="7">(AE35-AD35)/AD35</f>
        <v>3.3467651667786029E-2</v>
      </c>
      <c r="AG35" s="1">
        <v>36</v>
      </c>
      <c r="AN35" s="75" t="s">
        <v>37</v>
      </c>
      <c r="AO35" s="75" t="s">
        <v>70</v>
      </c>
      <c r="AP35" s="75"/>
      <c r="AQ35" s="1"/>
      <c r="AR35" s="4"/>
    </row>
    <row r="36" spans="7:44" x14ac:dyDescent="0.3">
      <c r="G36" s="79" t="s">
        <v>19</v>
      </c>
      <c r="H36" s="1" t="s">
        <v>3</v>
      </c>
      <c r="I36" s="7">
        <v>1</v>
      </c>
      <c r="J36" s="7">
        <f>I36</f>
        <v>1</v>
      </c>
      <c r="K36" s="2">
        <v>0.99</v>
      </c>
      <c r="Y36" s="75"/>
      <c r="Z36" s="79"/>
      <c r="AA36" s="77"/>
      <c r="AB36" s="79"/>
      <c r="AC36" s="1" t="s">
        <v>5</v>
      </c>
      <c r="AD36" s="13">
        <v>0.91090000000000004</v>
      </c>
      <c r="AE36" s="4">
        <v>0.93200000000000005</v>
      </c>
      <c r="AF36" s="32">
        <f t="shared" si="7"/>
        <v>2.3163903831375569E-2</v>
      </c>
      <c r="AG36" s="13">
        <v>36</v>
      </c>
      <c r="AN36" s="76"/>
      <c r="AO36" s="76"/>
      <c r="AP36" s="76"/>
      <c r="AQ36" s="1" t="s">
        <v>4</v>
      </c>
      <c r="AR36" s="31" t="s">
        <v>96</v>
      </c>
    </row>
    <row r="37" spans="7:44" x14ac:dyDescent="0.3">
      <c r="G37" s="80"/>
      <c r="H37" s="1" t="s">
        <v>4</v>
      </c>
      <c r="I37" s="2">
        <v>0</v>
      </c>
      <c r="J37" s="2">
        <f t="shared" ref="J37:J38" si="8">I37</f>
        <v>0</v>
      </c>
      <c r="K37" s="2">
        <v>0</v>
      </c>
      <c r="M37" s="79" t="s">
        <v>26</v>
      </c>
      <c r="N37" s="1" t="s">
        <v>3</v>
      </c>
      <c r="O37" s="2">
        <v>1.6999999999999999E-3</v>
      </c>
      <c r="P37" s="27"/>
      <c r="Y37" s="75" t="s">
        <v>47</v>
      </c>
      <c r="Z37" s="79">
        <v>0.5</v>
      </c>
      <c r="AA37" s="77" t="s">
        <v>73</v>
      </c>
      <c r="AB37" s="79">
        <v>30</v>
      </c>
      <c r="AC37" s="1" t="s">
        <v>4</v>
      </c>
      <c r="AD37" s="13">
        <v>0.8871</v>
      </c>
      <c r="AE37" s="33" t="s">
        <v>98</v>
      </c>
      <c r="AF37" s="32">
        <f t="shared" si="7"/>
        <v>4.0807124337729692E-2</v>
      </c>
      <c r="AG37" s="1">
        <v>211</v>
      </c>
      <c r="AN37" s="76"/>
      <c r="AO37" s="76"/>
      <c r="AP37" s="76"/>
      <c r="AQ37" s="1" t="s">
        <v>5</v>
      </c>
      <c r="AR37" s="31" t="s">
        <v>95</v>
      </c>
    </row>
    <row r="38" spans="7:44" x14ac:dyDescent="0.3">
      <c r="G38" s="80"/>
      <c r="H38" s="1" t="s">
        <v>5</v>
      </c>
      <c r="I38" s="2">
        <v>0</v>
      </c>
      <c r="J38" s="2">
        <f t="shared" si="8"/>
        <v>0</v>
      </c>
      <c r="K38" s="2">
        <v>0</v>
      </c>
      <c r="M38" s="80"/>
      <c r="N38" s="1" t="s">
        <v>4</v>
      </c>
      <c r="O38" s="2">
        <v>0</v>
      </c>
      <c r="P38" s="27"/>
      <c r="Q38">
        <v>0</v>
      </c>
      <c r="R38">
        <v>6.8500000000000005E-2</v>
      </c>
      <c r="S38" s="16" t="e">
        <f>(R38-Q38)/Q38</f>
        <v>#DIV/0!</v>
      </c>
      <c r="Y38" s="75"/>
      <c r="Z38" s="79"/>
      <c r="AA38" s="77"/>
      <c r="AB38" s="79"/>
      <c r="AC38" s="1" t="s">
        <v>5</v>
      </c>
      <c r="AD38" s="13">
        <v>0.96489999999999998</v>
      </c>
      <c r="AE38" s="33" t="s">
        <v>107</v>
      </c>
      <c r="AF38" s="32">
        <f t="shared" si="7"/>
        <v>8.3946522955746679E-3</v>
      </c>
      <c r="AG38" s="1">
        <v>211</v>
      </c>
      <c r="AN38" s="75" t="s">
        <v>44</v>
      </c>
      <c r="AO38" s="81" t="s">
        <v>76</v>
      </c>
      <c r="AP38" s="79"/>
      <c r="AQ38" s="1"/>
      <c r="AR38" s="31"/>
    </row>
    <row r="39" spans="7:44" x14ac:dyDescent="0.3">
      <c r="M39" s="80"/>
      <c r="N39" s="1" t="s">
        <v>5</v>
      </c>
      <c r="O39" s="2">
        <v>0</v>
      </c>
      <c r="P39" s="27"/>
      <c r="Y39" s="75" t="s">
        <v>45</v>
      </c>
      <c r="Z39" s="79">
        <v>0.3</v>
      </c>
      <c r="AA39" s="77" t="s">
        <v>73</v>
      </c>
      <c r="AB39" s="79">
        <v>21</v>
      </c>
      <c r="AC39" s="1" t="s">
        <v>4</v>
      </c>
      <c r="AD39" s="13">
        <v>0.36630000000000001</v>
      </c>
      <c r="AE39" s="6">
        <v>0.43319999999999997</v>
      </c>
      <c r="AF39" s="32">
        <f t="shared" si="7"/>
        <v>0.18263718263718251</v>
      </c>
      <c r="AG39" s="1">
        <v>550</v>
      </c>
      <c r="AN39" s="76"/>
      <c r="AO39" s="82"/>
      <c r="AP39" s="80"/>
      <c r="AQ39" s="1" t="s">
        <v>4</v>
      </c>
      <c r="AR39" s="31" t="s">
        <v>85</v>
      </c>
    </row>
    <row r="40" spans="7:44" x14ac:dyDescent="0.3">
      <c r="M40" s="75" t="s">
        <v>21</v>
      </c>
      <c r="N40" s="13" t="s">
        <v>3</v>
      </c>
      <c r="O40" s="3">
        <v>0.90749999999999997</v>
      </c>
      <c r="P40" s="15"/>
      <c r="Q40" s="15"/>
      <c r="Y40" s="75"/>
      <c r="Z40" s="79"/>
      <c r="AA40" s="77"/>
      <c r="AB40" s="79"/>
      <c r="AC40" s="1" t="s">
        <v>5</v>
      </c>
      <c r="AD40" s="13">
        <v>0.2384</v>
      </c>
      <c r="AE40" s="6">
        <v>0.32550000000000001</v>
      </c>
      <c r="AF40" s="32">
        <f t="shared" si="7"/>
        <v>0.36535234899328861</v>
      </c>
      <c r="AG40" s="1">
        <v>581</v>
      </c>
      <c r="AN40" s="76"/>
      <c r="AO40" s="82"/>
      <c r="AP40" s="80"/>
      <c r="AQ40" s="1" t="s">
        <v>5</v>
      </c>
      <c r="AR40" s="31" t="s">
        <v>65</v>
      </c>
    </row>
    <row r="41" spans="7:44" x14ac:dyDescent="0.3">
      <c r="M41" s="76"/>
      <c r="N41" s="13" t="s">
        <v>4</v>
      </c>
      <c r="O41" s="3">
        <v>0.91210000000000002</v>
      </c>
      <c r="P41" s="15"/>
      <c r="Q41" s="15"/>
      <c r="Y41" s="75" t="s">
        <v>46</v>
      </c>
      <c r="Z41" s="79">
        <v>0.4</v>
      </c>
      <c r="AA41" s="77" t="s">
        <v>73</v>
      </c>
      <c r="AB41" s="79">
        <v>43</v>
      </c>
      <c r="AC41" s="1" t="s">
        <v>4</v>
      </c>
      <c r="AD41" s="28" t="s">
        <v>93</v>
      </c>
      <c r="AE41" s="13">
        <v>0.33689999999999998</v>
      </c>
      <c r="AF41" s="17">
        <f t="shared" si="7"/>
        <v>-2.9106628242074925E-2</v>
      </c>
      <c r="AG41" s="1">
        <v>45</v>
      </c>
      <c r="AN41" s="75" t="s">
        <v>38</v>
      </c>
      <c r="AO41" s="81" t="s">
        <v>105</v>
      </c>
      <c r="AP41" s="79"/>
      <c r="AQ41" s="1"/>
      <c r="AR41" s="4"/>
    </row>
    <row r="42" spans="7:44" x14ac:dyDescent="0.3">
      <c r="M42" s="76"/>
      <c r="N42" s="13" t="s">
        <v>5</v>
      </c>
      <c r="O42" s="3">
        <v>0.69</v>
      </c>
      <c r="P42" s="15"/>
      <c r="Q42" s="15"/>
      <c r="Y42" s="75"/>
      <c r="Z42" s="79"/>
      <c r="AA42" s="77"/>
      <c r="AB42" s="79"/>
      <c r="AC42" s="1" t="s">
        <v>5</v>
      </c>
      <c r="AD42" s="13">
        <v>0.15440000000000001</v>
      </c>
      <c r="AE42" s="33" t="s">
        <v>94</v>
      </c>
      <c r="AF42" s="32">
        <f t="shared" si="7"/>
        <v>0.21373056994818654</v>
      </c>
      <c r="AG42" s="1">
        <v>45</v>
      </c>
      <c r="AN42" s="76"/>
      <c r="AO42" s="82"/>
      <c r="AP42" s="80"/>
      <c r="AQ42" s="1" t="s">
        <v>4</v>
      </c>
      <c r="AR42" s="31">
        <v>4.0000000000000002E-4</v>
      </c>
    </row>
    <row r="43" spans="7:44" x14ac:dyDescent="0.3">
      <c r="Y43" s="75" t="s">
        <v>39</v>
      </c>
      <c r="Z43" s="79">
        <v>0.4</v>
      </c>
      <c r="AA43" s="77" t="s">
        <v>73</v>
      </c>
      <c r="AB43" s="79">
        <v>15</v>
      </c>
      <c r="AC43" s="1" t="s">
        <v>4</v>
      </c>
      <c r="AD43" s="13">
        <v>0.33729999999999999</v>
      </c>
      <c r="AE43" s="33" t="s">
        <v>90</v>
      </c>
      <c r="AF43" s="32">
        <f t="shared" si="7"/>
        <v>0.1289653127779426</v>
      </c>
      <c r="AG43" s="1">
        <v>55</v>
      </c>
      <c r="AN43" s="76"/>
      <c r="AO43" s="82"/>
      <c r="AP43" s="80"/>
      <c r="AQ43" s="1" t="s">
        <v>5</v>
      </c>
      <c r="AR43" s="34" t="s">
        <v>106</v>
      </c>
    </row>
    <row r="44" spans="7:44" x14ac:dyDescent="0.3">
      <c r="Y44" s="75"/>
      <c r="Z44" s="79"/>
      <c r="AA44" s="77"/>
      <c r="AB44" s="79"/>
      <c r="AC44" s="1" t="s">
        <v>5</v>
      </c>
      <c r="AD44" s="13">
        <v>0.25330000000000003</v>
      </c>
      <c r="AE44" s="33" t="s">
        <v>91</v>
      </c>
      <c r="AF44" s="32">
        <f t="shared" si="7"/>
        <v>0.25029609159099864</v>
      </c>
      <c r="AG44" s="1">
        <v>55</v>
      </c>
      <c r="AN44" s="75" t="s">
        <v>46</v>
      </c>
      <c r="AO44" s="77" t="s">
        <v>77</v>
      </c>
      <c r="AP44" s="79"/>
      <c r="AQ44" s="1"/>
      <c r="AR44" s="4"/>
    </row>
    <row r="45" spans="7:44" x14ac:dyDescent="0.3">
      <c r="Y45" s="75" t="s">
        <v>40</v>
      </c>
      <c r="Z45" s="79">
        <v>0.5</v>
      </c>
      <c r="AA45" s="77" t="s">
        <v>73</v>
      </c>
      <c r="AB45" s="79">
        <v>24</v>
      </c>
      <c r="AC45" s="1" t="s">
        <v>4</v>
      </c>
      <c r="AD45" s="13">
        <v>0.61460000000000004</v>
      </c>
      <c r="AE45" s="6">
        <v>0.88249999999999995</v>
      </c>
      <c r="AF45" s="32">
        <f t="shared" si="7"/>
        <v>0.43589326391148697</v>
      </c>
      <c r="AG45" s="1">
        <v>218</v>
      </c>
      <c r="AN45" s="76"/>
      <c r="AO45" s="78"/>
      <c r="AP45" s="80"/>
      <c r="AQ45" s="1" t="s">
        <v>4</v>
      </c>
      <c r="AR45" s="34" t="s">
        <v>92</v>
      </c>
    </row>
    <row r="46" spans="7:44" x14ac:dyDescent="0.3">
      <c r="Y46" s="75"/>
      <c r="Z46" s="79"/>
      <c r="AA46" s="77"/>
      <c r="AB46" s="79"/>
      <c r="AC46" s="1" t="s">
        <v>5</v>
      </c>
      <c r="AD46" s="28" t="s">
        <v>99</v>
      </c>
      <c r="AE46" s="6">
        <v>0.87219999999999998</v>
      </c>
      <c r="AF46" s="32">
        <f t="shared" si="7"/>
        <v>0.68508500772797543</v>
      </c>
      <c r="AG46" s="1">
        <v>218</v>
      </c>
      <c r="AN46" s="76"/>
      <c r="AO46" s="78"/>
      <c r="AP46" s="80"/>
      <c r="AQ46" s="1" t="s">
        <v>5</v>
      </c>
      <c r="AR46" s="34" t="s">
        <v>75</v>
      </c>
    </row>
    <row r="47" spans="7:44" x14ac:dyDescent="0.3">
      <c r="Y47" s="75" t="s">
        <v>41</v>
      </c>
      <c r="Z47" s="79">
        <v>0.6</v>
      </c>
      <c r="AA47" s="77" t="s">
        <v>73</v>
      </c>
      <c r="AB47" s="79">
        <v>48</v>
      </c>
      <c r="AC47" s="1" t="s">
        <v>4</v>
      </c>
      <c r="AD47" s="13">
        <v>0.24840000000000001</v>
      </c>
      <c r="AE47" s="6">
        <v>0.2681</v>
      </c>
      <c r="AF47" s="32">
        <f t="shared" si="7"/>
        <v>7.9307568438003198E-2</v>
      </c>
      <c r="AG47" s="1">
        <v>337</v>
      </c>
      <c r="AN47" s="83" t="s">
        <v>39</v>
      </c>
      <c r="AO47" s="77" t="s">
        <v>79</v>
      </c>
      <c r="AP47" s="79"/>
      <c r="AQ47" s="1"/>
      <c r="AR47" s="31"/>
    </row>
    <row r="48" spans="7:44" x14ac:dyDescent="0.3">
      <c r="Y48" s="75"/>
      <c r="Z48" s="79"/>
      <c r="AA48" s="77"/>
      <c r="AB48" s="79"/>
      <c r="AC48" s="1" t="s">
        <v>5</v>
      </c>
      <c r="AD48" s="13">
        <v>0.13980000000000001</v>
      </c>
      <c r="AE48" s="33" t="s">
        <v>104</v>
      </c>
      <c r="AF48" s="32">
        <f t="shared" si="7"/>
        <v>0.30257510729613735</v>
      </c>
      <c r="AG48" s="1">
        <v>450</v>
      </c>
      <c r="AN48" s="84"/>
      <c r="AO48" s="78"/>
      <c r="AP48" s="80"/>
      <c r="AQ48" s="1" t="s">
        <v>4</v>
      </c>
      <c r="AR48" s="31" t="s">
        <v>88</v>
      </c>
    </row>
    <row r="49" spans="25:45" x14ac:dyDescent="0.3">
      <c r="Y49" s="75" t="s">
        <v>42</v>
      </c>
      <c r="Z49" s="79">
        <v>0.8</v>
      </c>
      <c r="AA49" s="77" t="s">
        <v>73</v>
      </c>
      <c r="AB49" s="79">
        <v>20</v>
      </c>
      <c r="AC49" s="1" t="s">
        <v>4</v>
      </c>
      <c r="AD49" s="28" t="s">
        <v>86</v>
      </c>
      <c r="AE49" s="33" t="s">
        <v>84</v>
      </c>
      <c r="AF49" s="32">
        <f t="shared" si="7"/>
        <v>0.15582870737509916</v>
      </c>
      <c r="AG49" s="1">
        <v>108</v>
      </c>
      <c r="AN49" s="84"/>
      <c r="AO49" s="78"/>
      <c r="AP49" s="80"/>
      <c r="AQ49" s="1" t="s">
        <v>5</v>
      </c>
      <c r="AR49" s="31" t="s">
        <v>89</v>
      </c>
    </row>
    <row r="50" spans="25:45" x14ac:dyDescent="0.3">
      <c r="Y50" s="75"/>
      <c r="Z50" s="79"/>
      <c r="AA50" s="77"/>
      <c r="AB50" s="79"/>
      <c r="AC50" s="1" t="s">
        <v>5</v>
      </c>
      <c r="AD50" s="13">
        <v>0.66059999999999997</v>
      </c>
      <c r="AE50" s="33" t="s">
        <v>87</v>
      </c>
      <c r="AF50" s="32">
        <f t="shared" si="7"/>
        <v>0.11551619739630638</v>
      </c>
      <c r="AG50" s="1">
        <v>108</v>
      </c>
      <c r="AN50" s="75" t="s">
        <v>40</v>
      </c>
      <c r="AO50" s="77" t="s">
        <v>82</v>
      </c>
      <c r="AP50" s="79"/>
      <c r="AQ50" s="1"/>
      <c r="AR50" s="31"/>
    </row>
    <row r="51" spans="25:45" x14ac:dyDescent="0.3">
      <c r="Y51" s="75" t="s">
        <v>43</v>
      </c>
      <c r="Z51" s="79">
        <v>0.6</v>
      </c>
      <c r="AA51" s="77" t="s">
        <v>73</v>
      </c>
      <c r="AB51" s="79">
        <v>18</v>
      </c>
      <c r="AC51" s="1" t="s">
        <v>4</v>
      </c>
      <c r="AD51" s="13">
        <v>0.47049999999999997</v>
      </c>
      <c r="AE51" s="38">
        <v>0.4521</v>
      </c>
      <c r="AF51" s="37">
        <f>(AE51-AD51)/AD51</f>
        <v>-3.9107332624867104E-2</v>
      </c>
      <c r="AG51" s="1">
        <v>84</v>
      </c>
      <c r="AN51" s="76"/>
      <c r="AO51" s="78"/>
      <c r="AP51" s="80"/>
      <c r="AQ51" s="1" t="s">
        <v>4</v>
      </c>
      <c r="AR51" s="31" t="s">
        <v>85</v>
      </c>
    </row>
    <row r="52" spans="25:45" x14ac:dyDescent="0.3">
      <c r="Y52" s="75"/>
      <c r="Z52" s="79"/>
      <c r="AA52" s="77"/>
      <c r="AB52" s="79"/>
      <c r="AC52" s="1" t="s">
        <v>5</v>
      </c>
      <c r="AD52" s="28" t="s">
        <v>102</v>
      </c>
      <c r="AE52" s="6">
        <v>0.41128999999999999</v>
      </c>
      <c r="AF52" s="32">
        <f>(AE52-AD52)/AD52</f>
        <v>5.189258312020454E-2</v>
      </c>
      <c r="AG52" s="1">
        <v>84</v>
      </c>
      <c r="AN52" s="76"/>
      <c r="AO52" s="78"/>
      <c r="AP52" s="80"/>
      <c r="AQ52" s="1" t="s">
        <v>5</v>
      </c>
      <c r="AR52" s="31" t="s">
        <v>65</v>
      </c>
    </row>
    <row r="53" spans="25:45" x14ac:dyDescent="0.3">
      <c r="AN53" s="75" t="s">
        <v>41</v>
      </c>
      <c r="AO53" s="79" t="s">
        <v>83</v>
      </c>
      <c r="AP53" s="79"/>
      <c r="AQ53" s="1"/>
      <c r="AR53" s="2"/>
    </row>
    <row r="54" spans="25:45" x14ac:dyDescent="0.3">
      <c r="AN54" s="76"/>
      <c r="AO54" s="80"/>
      <c r="AP54" s="80"/>
      <c r="AQ54" s="1" t="s">
        <v>4</v>
      </c>
      <c r="AR54" s="35" t="s">
        <v>103</v>
      </c>
      <c r="AS54" s="36"/>
    </row>
    <row r="55" spans="25:45" x14ac:dyDescent="0.3">
      <c r="AN55" s="76"/>
      <c r="AO55" s="80"/>
      <c r="AP55" s="80"/>
      <c r="AQ55" s="1" t="s">
        <v>5</v>
      </c>
      <c r="AR55" s="35" t="s">
        <v>75</v>
      </c>
      <c r="AS55" s="36"/>
    </row>
    <row r="56" spans="25:45" x14ac:dyDescent="0.3">
      <c r="AN56" s="75" t="s">
        <v>42</v>
      </c>
      <c r="AO56" s="77" t="s">
        <v>81</v>
      </c>
      <c r="AP56" s="79"/>
      <c r="AQ56" s="1"/>
      <c r="AR56" s="2"/>
    </row>
    <row r="57" spans="25:45" x14ac:dyDescent="0.3">
      <c r="AN57" s="76"/>
      <c r="AO57" s="78"/>
      <c r="AP57" s="80"/>
      <c r="AQ57" s="1" t="s">
        <v>4</v>
      </c>
      <c r="AR57" s="31" t="s">
        <v>74</v>
      </c>
    </row>
    <row r="58" spans="25:45" x14ac:dyDescent="0.3">
      <c r="AN58" s="76"/>
      <c r="AO58" s="78"/>
      <c r="AP58" s="80"/>
      <c r="AQ58" s="1" t="s">
        <v>5</v>
      </c>
      <c r="AR58" s="31" t="s">
        <v>65</v>
      </c>
    </row>
    <row r="59" spans="25:45" x14ac:dyDescent="0.3">
      <c r="AN59" s="75" t="s">
        <v>43</v>
      </c>
      <c r="AO59" s="77" t="s">
        <v>80</v>
      </c>
      <c r="AP59" s="79"/>
      <c r="AQ59" s="1"/>
      <c r="AR59" s="2"/>
    </row>
    <row r="60" spans="25:45" x14ac:dyDescent="0.3">
      <c r="AN60" s="76"/>
      <c r="AO60" s="78"/>
      <c r="AP60" s="80"/>
      <c r="AQ60" s="1" t="s">
        <v>4</v>
      </c>
      <c r="AR60" s="31" t="s">
        <v>100</v>
      </c>
    </row>
    <row r="61" spans="25:45" x14ac:dyDescent="0.3">
      <c r="AN61" s="76"/>
      <c r="AO61" s="78"/>
      <c r="AP61" s="80"/>
      <c r="AQ61" s="1" t="s">
        <v>5</v>
      </c>
      <c r="AR61" s="34" t="s">
        <v>101</v>
      </c>
    </row>
  </sheetData>
  <mergeCells count="152">
    <mergeCell ref="AO3:AO5"/>
    <mergeCell ref="AO6:AO8"/>
    <mergeCell ref="AO9:AO11"/>
    <mergeCell ref="AO27:AO29"/>
    <mergeCell ref="AO12:AO14"/>
    <mergeCell ref="AO15:AO17"/>
    <mergeCell ref="AO18:AO20"/>
    <mergeCell ref="AO21:AO23"/>
    <mergeCell ref="AO24:AO26"/>
    <mergeCell ref="AN3:AN5"/>
    <mergeCell ref="AN6:AN8"/>
    <mergeCell ref="AN9:AN11"/>
    <mergeCell ref="AN12:AN14"/>
    <mergeCell ref="AN15:AN17"/>
    <mergeCell ref="AN18:AN20"/>
    <mergeCell ref="AN21:AN23"/>
    <mergeCell ref="AN24:AN26"/>
    <mergeCell ref="AN27:AN29"/>
    <mergeCell ref="AP3:AP5"/>
    <mergeCell ref="AP6:AP8"/>
    <mergeCell ref="AP9:AP11"/>
    <mergeCell ref="AP12:AP14"/>
    <mergeCell ref="AP15:AP17"/>
    <mergeCell ref="AP18:AP20"/>
    <mergeCell ref="AP21:AP23"/>
    <mergeCell ref="AP24:AP26"/>
    <mergeCell ref="AP27:AP29"/>
    <mergeCell ref="Y11:Y12"/>
    <mergeCell ref="AA13:AA14"/>
    <mergeCell ref="Z5:Z6"/>
    <mergeCell ref="AB5:AB6"/>
    <mergeCell ref="Z15:Z16"/>
    <mergeCell ref="AA15:AA16"/>
    <mergeCell ref="AB15:AB16"/>
    <mergeCell ref="Z9:Z10"/>
    <mergeCell ref="AA9:AA10"/>
    <mergeCell ref="AB9:AB10"/>
    <mergeCell ref="Z11:Z12"/>
    <mergeCell ref="AA11:AA12"/>
    <mergeCell ref="AB11:AB12"/>
    <mergeCell ref="AB13:AB14"/>
    <mergeCell ref="AB17:AB18"/>
    <mergeCell ref="Z19:Z20"/>
    <mergeCell ref="AA19:AA20"/>
    <mergeCell ref="AB19:AB20"/>
    <mergeCell ref="P3:P5"/>
    <mergeCell ref="P6:P8"/>
    <mergeCell ref="Y15:Y16"/>
    <mergeCell ref="Y17:Y18"/>
    <mergeCell ref="Y19:Y20"/>
    <mergeCell ref="Z17:Z18"/>
    <mergeCell ref="AA17:AA18"/>
    <mergeCell ref="Y13:Y14"/>
    <mergeCell ref="Z7:Z8"/>
    <mergeCell ref="AB7:AB8"/>
    <mergeCell ref="AA3:AA4"/>
    <mergeCell ref="AA7:AA8"/>
    <mergeCell ref="AA5:AA6"/>
    <mergeCell ref="Z13:Z14"/>
    <mergeCell ref="Y7:Y8"/>
    <mergeCell ref="Y3:Y4"/>
    <mergeCell ref="Y5:Y6"/>
    <mergeCell ref="Z3:Z4"/>
    <mergeCell ref="AB3:AB4"/>
    <mergeCell ref="Y9:Y10"/>
    <mergeCell ref="M3:M5"/>
    <mergeCell ref="M6:M8"/>
    <mergeCell ref="M9:M11"/>
    <mergeCell ref="M12:M14"/>
    <mergeCell ref="M15:M17"/>
    <mergeCell ref="P24:P26"/>
    <mergeCell ref="M40:M42"/>
    <mergeCell ref="M37:M39"/>
    <mergeCell ref="M18:M20"/>
    <mergeCell ref="M21:M23"/>
    <mergeCell ref="M24:M26"/>
    <mergeCell ref="M27:M29"/>
    <mergeCell ref="G3:G5"/>
    <mergeCell ref="G6:G8"/>
    <mergeCell ref="G9:G11"/>
    <mergeCell ref="G12:G14"/>
    <mergeCell ref="G15:G17"/>
    <mergeCell ref="G33:G35"/>
    <mergeCell ref="G18:G20"/>
    <mergeCell ref="G21:G23"/>
    <mergeCell ref="G24:G26"/>
    <mergeCell ref="G27:G29"/>
    <mergeCell ref="G30:G32"/>
    <mergeCell ref="Y35:Y36"/>
    <mergeCell ref="Z35:Z36"/>
    <mergeCell ref="AA35:AA36"/>
    <mergeCell ref="AB35:AB36"/>
    <mergeCell ref="Y37:Y38"/>
    <mergeCell ref="Z37:Z38"/>
    <mergeCell ref="AA37:AA38"/>
    <mergeCell ref="AB37:AB38"/>
    <mergeCell ref="G36:G38"/>
    <mergeCell ref="Y45:Y46"/>
    <mergeCell ref="Z45:Z46"/>
    <mergeCell ref="AA45:AA46"/>
    <mergeCell ref="AB45:AB46"/>
    <mergeCell ref="Y39:Y40"/>
    <mergeCell ref="Z39:Z40"/>
    <mergeCell ref="AA39:AA40"/>
    <mergeCell ref="AB39:AB40"/>
    <mergeCell ref="Y41:Y42"/>
    <mergeCell ref="Z41:Z42"/>
    <mergeCell ref="AA41:AA42"/>
    <mergeCell ref="AB41:AB42"/>
    <mergeCell ref="AO35:AO37"/>
    <mergeCell ref="AP35:AP37"/>
    <mergeCell ref="AN38:AN40"/>
    <mergeCell ref="AO38:AO40"/>
    <mergeCell ref="AP38:AP40"/>
    <mergeCell ref="Y51:Y52"/>
    <mergeCell ref="Z51:Z52"/>
    <mergeCell ref="AA51:AA52"/>
    <mergeCell ref="AB51:AB52"/>
    <mergeCell ref="AN35:AN37"/>
    <mergeCell ref="AN41:AN43"/>
    <mergeCell ref="AN47:AN49"/>
    <mergeCell ref="Y47:Y48"/>
    <mergeCell ref="Z47:Z48"/>
    <mergeCell ref="AA47:AA48"/>
    <mergeCell ref="AB47:AB48"/>
    <mergeCell ref="Y49:Y50"/>
    <mergeCell ref="Z49:Z50"/>
    <mergeCell ref="AA49:AA50"/>
    <mergeCell ref="AB49:AB50"/>
    <mergeCell ref="Y43:Y44"/>
    <mergeCell ref="Z43:Z44"/>
    <mergeCell ref="AA43:AA44"/>
    <mergeCell ref="AB43:AB44"/>
    <mergeCell ref="AO47:AO49"/>
    <mergeCell ref="AP47:AP49"/>
    <mergeCell ref="AN50:AN52"/>
    <mergeCell ref="AO50:AO52"/>
    <mergeCell ref="AP50:AP52"/>
    <mergeCell ref="AO41:AO43"/>
    <mergeCell ref="AP41:AP43"/>
    <mergeCell ref="AN44:AN46"/>
    <mergeCell ref="AO44:AO46"/>
    <mergeCell ref="AP44:AP46"/>
    <mergeCell ref="AN59:AN61"/>
    <mergeCell ref="AO59:AO61"/>
    <mergeCell ref="AP59:AP61"/>
    <mergeCell ref="AN53:AN55"/>
    <mergeCell ref="AO53:AO55"/>
    <mergeCell ref="AP53:AP55"/>
    <mergeCell ref="AN56:AN58"/>
    <mergeCell ref="AO56:AO58"/>
    <mergeCell ref="AP56:AP58"/>
  </mergeCells>
  <phoneticPr fontId="6" type="noConversion"/>
  <pageMargins left="0.7" right="0.7" top="0.75" bottom="0.75" header="0.3" footer="0.3"/>
  <pageSetup paperSize="256" orientation="portrait" horizontalDpi="203" verticalDpi="203" r:id="rId1"/>
  <ignoredErrors>
    <ignoredError sqref="AA3 AA5 AA17 AA19 AA11 AA13 AA7" twoDigitTextYear="1"/>
    <ignoredError sqref="AD9 AE10 AE5 AE12 AE16 AR4:AR5 AR6:AR8 AR25:AR26 AR15:AR17 AR13:AR14 AR18:AR20 AR22:AR23 AR28:AR29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94930-A551-456D-AE1D-478424F087BD}">
  <dimension ref="B5:AK53"/>
  <sheetViews>
    <sheetView topLeftCell="L1" zoomScale="70" zoomScaleNormal="70" workbookViewId="0">
      <selection activeCell="S6" sqref="S6:X30"/>
    </sheetView>
  </sheetViews>
  <sheetFormatPr defaultRowHeight="15.05" x14ac:dyDescent="0.3"/>
  <cols>
    <col min="2" max="3" width="12" bestFit="1" customWidth="1"/>
    <col min="4" max="4" width="12" customWidth="1"/>
    <col min="5" max="5" width="44.44140625" bestFit="1" customWidth="1"/>
    <col min="6" max="6" width="9.77734375" bestFit="1" customWidth="1"/>
    <col min="7" max="7" width="5.77734375" bestFit="1" customWidth="1"/>
    <col min="8" max="8" width="16.44140625" bestFit="1" customWidth="1"/>
    <col min="9" max="9" width="22.109375" bestFit="1" customWidth="1"/>
    <col min="10" max="10" width="13.77734375" bestFit="1" customWidth="1"/>
    <col min="11" max="11" width="7.33203125" bestFit="1" customWidth="1"/>
    <col min="12" max="12" width="44.44140625" bestFit="1" customWidth="1"/>
    <col min="19" max="19" width="40.33203125" bestFit="1" customWidth="1"/>
    <col min="21" max="21" width="7.6640625" bestFit="1" customWidth="1"/>
    <col min="22" max="22" width="8.77734375" bestFit="1" customWidth="1"/>
    <col min="23" max="23" width="5.77734375" bestFit="1" customWidth="1"/>
    <col min="32" max="32" width="28.88671875" customWidth="1"/>
    <col min="33" max="33" width="10.33203125" bestFit="1" customWidth="1"/>
    <col min="34" max="34" width="8.44140625" customWidth="1"/>
    <col min="35" max="36" width="18.5546875" bestFit="1" customWidth="1"/>
    <col min="37" max="37" width="16.6640625" customWidth="1"/>
  </cols>
  <sheetData>
    <row r="5" spans="5:37" x14ac:dyDescent="0.3">
      <c r="AI5" t="s">
        <v>157</v>
      </c>
      <c r="AJ5" t="s">
        <v>151</v>
      </c>
      <c r="AK5" t="s">
        <v>152</v>
      </c>
    </row>
    <row r="6" spans="5:37" ht="60.1" x14ac:dyDescent="0.3">
      <c r="E6" s="29" t="s">
        <v>0</v>
      </c>
      <c r="F6" s="30" t="s">
        <v>78</v>
      </c>
      <c r="G6" s="30" t="s">
        <v>68</v>
      </c>
      <c r="H6" s="30" t="s">
        <v>201</v>
      </c>
      <c r="I6" s="30" t="s">
        <v>163</v>
      </c>
      <c r="J6" s="30" t="s">
        <v>202</v>
      </c>
      <c r="K6" s="30" t="s">
        <v>67</v>
      </c>
      <c r="S6" s="29" t="s">
        <v>0</v>
      </c>
      <c r="T6" s="30" t="s">
        <v>78</v>
      </c>
      <c r="U6" s="30" t="s">
        <v>125</v>
      </c>
      <c r="V6" s="30" t="s">
        <v>126</v>
      </c>
      <c r="W6" s="30" t="s">
        <v>68</v>
      </c>
      <c r="X6" s="30" t="s">
        <v>67</v>
      </c>
      <c r="AF6" s="29" t="s">
        <v>0</v>
      </c>
      <c r="AG6" s="30" t="s">
        <v>156</v>
      </c>
      <c r="AH6" s="30" t="s">
        <v>68</v>
      </c>
      <c r="AI6" s="30" t="s">
        <v>67</v>
      </c>
      <c r="AJ6" s="30" t="s">
        <v>67</v>
      </c>
      <c r="AK6" s="30" t="s">
        <v>67</v>
      </c>
    </row>
    <row r="7" spans="5:37" x14ac:dyDescent="0.3">
      <c r="E7" s="75" t="s">
        <v>108</v>
      </c>
      <c r="F7" s="75" t="s">
        <v>109</v>
      </c>
      <c r="G7" s="1" t="s">
        <v>3</v>
      </c>
      <c r="H7" s="35" t="s">
        <v>188</v>
      </c>
      <c r="I7" s="31" t="s">
        <v>189</v>
      </c>
      <c r="J7" s="41">
        <f t="shared" ref="J7:J27" si="0">(I7-H7)/H7</f>
        <v>0.22952057380143434</v>
      </c>
      <c r="K7" s="31" t="s">
        <v>85</v>
      </c>
      <c r="S7" s="98" t="s">
        <v>127</v>
      </c>
      <c r="T7" s="75" t="s">
        <v>128</v>
      </c>
      <c r="U7" s="98">
        <v>1</v>
      </c>
      <c r="V7" s="98">
        <v>12</v>
      </c>
      <c r="W7" s="1" t="s">
        <v>3</v>
      </c>
      <c r="X7" s="31" t="s">
        <v>130</v>
      </c>
      <c r="AF7" s="75" t="s">
        <v>108</v>
      </c>
      <c r="AG7" s="75" t="s">
        <v>109</v>
      </c>
      <c r="AH7" s="1" t="s">
        <v>3</v>
      </c>
      <c r="AI7" s="31" t="s">
        <v>85</v>
      </c>
      <c r="AJ7" s="35" t="s">
        <v>147</v>
      </c>
      <c r="AK7" s="7">
        <v>1</v>
      </c>
    </row>
    <row r="8" spans="5:37" x14ac:dyDescent="0.3">
      <c r="E8" s="76"/>
      <c r="F8" s="76"/>
      <c r="G8" s="1" t="s">
        <v>4</v>
      </c>
      <c r="H8" s="35" t="s">
        <v>190</v>
      </c>
      <c r="I8" s="31" t="s">
        <v>191</v>
      </c>
      <c r="J8" s="41">
        <f t="shared" si="0"/>
        <v>1.5095828635851183</v>
      </c>
      <c r="K8" s="31" t="s">
        <v>85</v>
      </c>
      <c r="S8" s="99"/>
      <c r="T8" s="76"/>
      <c r="U8" s="99"/>
      <c r="V8" s="99"/>
      <c r="W8" s="1" t="s">
        <v>4</v>
      </c>
      <c r="X8" s="31" t="s">
        <v>129</v>
      </c>
      <c r="AF8" s="76"/>
      <c r="AG8" s="76"/>
      <c r="AH8" s="1" t="s">
        <v>4</v>
      </c>
      <c r="AI8" s="31" t="s">
        <v>85</v>
      </c>
      <c r="AJ8" s="35" t="s">
        <v>145</v>
      </c>
      <c r="AK8" s="7">
        <v>1</v>
      </c>
    </row>
    <row r="9" spans="5:37" x14ac:dyDescent="0.3">
      <c r="E9" s="76"/>
      <c r="F9" s="76"/>
      <c r="G9" s="1" t="s">
        <v>5</v>
      </c>
      <c r="H9" s="35" t="s">
        <v>192</v>
      </c>
      <c r="I9" s="31" t="s">
        <v>193</v>
      </c>
      <c r="J9" s="41">
        <f t="shared" si="0"/>
        <v>1.387820512820513</v>
      </c>
      <c r="K9" s="31" t="s">
        <v>85</v>
      </c>
      <c r="S9" s="100"/>
      <c r="T9" s="76"/>
      <c r="U9" s="100"/>
      <c r="V9" s="100"/>
      <c r="W9" s="1" t="s">
        <v>5</v>
      </c>
      <c r="X9" s="31" t="s">
        <v>159</v>
      </c>
      <c r="AF9" s="76"/>
      <c r="AG9" s="76"/>
      <c r="AH9" s="1" t="s">
        <v>5</v>
      </c>
      <c r="AI9" s="31" t="s">
        <v>85</v>
      </c>
      <c r="AJ9" s="35" t="s">
        <v>146</v>
      </c>
      <c r="AK9" s="7">
        <v>1</v>
      </c>
    </row>
    <row r="10" spans="5:37" x14ac:dyDescent="0.3">
      <c r="E10" s="75" t="s">
        <v>110</v>
      </c>
      <c r="F10" s="81" t="s">
        <v>49</v>
      </c>
      <c r="G10" s="1" t="s">
        <v>3</v>
      </c>
      <c r="H10" s="35" t="s">
        <v>182</v>
      </c>
      <c r="I10" s="31" t="s">
        <v>183</v>
      </c>
      <c r="J10" s="41">
        <f t="shared" si="0"/>
        <v>6.1937308508130964E-2</v>
      </c>
      <c r="K10" s="31" t="s">
        <v>85</v>
      </c>
      <c r="S10" s="104" t="s">
        <v>110</v>
      </c>
      <c r="T10" s="81" t="s">
        <v>49</v>
      </c>
      <c r="U10" s="98">
        <v>11</v>
      </c>
      <c r="V10" s="98">
        <v>7</v>
      </c>
      <c r="W10" s="1" t="s">
        <v>3</v>
      </c>
      <c r="X10" s="31" t="s">
        <v>85</v>
      </c>
      <c r="AF10" s="75" t="s">
        <v>110</v>
      </c>
      <c r="AG10" s="81" t="s">
        <v>49</v>
      </c>
      <c r="AH10" s="1" t="s">
        <v>3</v>
      </c>
      <c r="AI10" s="31" t="s">
        <v>85</v>
      </c>
      <c r="AJ10" s="35" t="s">
        <v>150</v>
      </c>
      <c r="AK10" s="2">
        <v>0</v>
      </c>
    </row>
    <row r="11" spans="5:37" x14ac:dyDescent="0.3">
      <c r="E11" s="76"/>
      <c r="F11" s="82"/>
      <c r="G11" s="1" t="s">
        <v>4</v>
      </c>
      <c r="H11" s="35" t="s">
        <v>184</v>
      </c>
      <c r="I11" s="31" t="s">
        <v>185</v>
      </c>
      <c r="J11" s="41">
        <f t="shared" si="0"/>
        <v>0.88105726872246692</v>
      </c>
      <c r="K11" s="31" t="s">
        <v>85</v>
      </c>
      <c r="S11" s="105"/>
      <c r="T11" s="82"/>
      <c r="U11" s="99"/>
      <c r="V11" s="99"/>
      <c r="W11" s="1" t="s">
        <v>4</v>
      </c>
      <c r="X11" s="31" t="s">
        <v>85</v>
      </c>
      <c r="AF11" s="76"/>
      <c r="AG11" s="82"/>
      <c r="AH11" s="1" t="s">
        <v>4</v>
      </c>
      <c r="AI11" s="31" t="s">
        <v>85</v>
      </c>
      <c r="AJ11" s="35" t="s">
        <v>149</v>
      </c>
      <c r="AK11" s="2">
        <v>0</v>
      </c>
    </row>
    <row r="12" spans="5:37" x14ac:dyDescent="0.3">
      <c r="E12" s="76"/>
      <c r="F12" s="82"/>
      <c r="G12" s="1" t="s">
        <v>5</v>
      </c>
      <c r="H12" s="35" t="s">
        <v>186</v>
      </c>
      <c r="I12" s="31" t="s">
        <v>187</v>
      </c>
      <c r="J12" s="41">
        <f t="shared" si="0"/>
        <v>0.75193798449612392</v>
      </c>
      <c r="K12" s="31" t="s">
        <v>65</v>
      </c>
      <c r="S12" s="106"/>
      <c r="T12" s="82"/>
      <c r="U12" s="100"/>
      <c r="V12" s="100"/>
      <c r="W12" s="1" t="s">
        <v>5</v>
      </c>
      <c r="X12" s="31" t="s">
        <v>65</v>
      </c>
      <c r="AF12" s="76"/>
      <c r="AG12" s="82"/>
      <c r="AH12" s="1" t="s">
        <v>5</v>
      </c>
      <c r="AI12" s="31" t="s">
        <v>65</v>
      </c>
      <c r="AJ12" s="35" t="s">
        <v>148</v>
      </c>
      <c r="AK12" s="2">
        <v>0</v>
      </c>
    </row>
    <row r="13" spans="5:37" x14ac:dyDescent="0.3">
      <c r="E13" s="75" t="s">
        <v>111</v>
      </c>
      <c r="F13" s="81" t="s">
        <v>112</v>
      </c>
      <c r="G13" s="1" t="s">
        <v>3</v>
      </c>
      <c r="H13" s="38">
        <v>0.6391</v>
      </c>
      <c r="I13" s="4">
        <v>0.64139999999999997</v>
      </c>
      <c r="J13" s="41">
        <f t="shared" si="0"/>
        <v>3.5988108277264412E-3</v>
      </c>
      <c r="K13" s="4">
        <v>4.3099999999999999E-2</v>
      </c>
      <c r="S13" s="101" t="s">
        <v>111</v>
      </c>
      <c r="T13" s="107" t="s">
        <v>112</v>
      </c>
      <c r="U13" s="101">
        <v>8</v>
      </c>
      <c r="V13" s="101">
        <v>1</v>
      </c>
      <c r="W13" s="39" t="s">
        <v>3</v>
      </c>
      <c r="X13" s="40" t="s">
        <v>85</v>
      </c>
      <c r="AF13" s="75" t="s">
        <v>111</v>
      </c>
      <c r="AG13" s="81" t="s">
        <v>112</v>
      </c>
      <c r="AH13" s="1" t="s">
        <v>3</v>
      </c>
      <c r="AI13" s="4">
        <v>4.3099999999999999E-2</v>
      </c>
      <c r="AJ13" s="35" t="s">
        <v>142</v>
      </c>
      <c r="AK13" s="2">
        <v>0</v>
      </c>
    </row>
    <row r="14" spans="5:37" x14ac:dyDescent="0.3">
      <c r="E14" s="76"/>
      <c r="F14" s="82"/>
      <c r="G14" s="1" t="s">
        <v>4</v>
      </c>
      <c r="H14" s="35" t="s">
        <v>178</v>
      </c>
      <c r="I14" s="31" t="s">
        <v>179</v>
      </c>
      <c r="J14" s="41">
        <f t="shared" si="0"/>
        <v>0.52531645569620233</v>
      </c>
      <c r="K14" s="31" t="s">
        <v>113</v>
      </c>
      <c r="S14" s="102"/>
      <c r="T14" s="108"/>
      <c r="U14" s="102"/>
      <c r="V14" s="102"/>
      <c r="W14" s="39" t="s">
        <v>4</v>
      </c>
      <c r="X14" s="40" t="s">
        <v>85</v>
      </c>
      <c r="AF14" s="76"/>
      <c r="AG14" s="82"/>
      <c r="AH14" s="1" t="s">
        <v>4</v>
      </c>
      <c r="AI14" s="31" t="s">
        <v>113</v>
      </c>
      <c r="AJ14" s="35" t="s">
        <v>140</v>
      </c>
      <c r="AK14" s="7">
        <v>2.0000000000000001E-4</v>
      </c>
    </row>
    <row r="15" spans="5:37" x14ac:dyDescent="0.3">
      <c r="E15" s="76"/>
      <c r="F15" s="82"/>
      <c r="G15" s="1" t="s">
        <v>5</v>
      </c>
      <c r="H15" s="35" t="s">
        <v>180</v>
      </c>
      <c r="I15" s="31" t="s">
        <v>181</v>
      </c>
      <c r="J15" s="41">
        <f t="shared" si="0"/>
        <v>0.33492822966507191</v>
      </c>
      <c r="K15" s="31" t="s">
        <v>114</v>
      </c>
      <c r="S15" s="103"/>
      <c r="T15" s="108"/>
      <c r="U15" s="103"/>
      <c r="V15" s="103"/>
      <c r="W15" s="39" t="s">
        <v>5</v>
      </c>
      <c r="X15" s="40" t="s">
        <v>65</v>
      </c>
      <c r="AF15" s="76"/>
      <c r="AG15" s="82"/>
      <c r="AH15" s="1" t="s">
        <v>5</v>
      </c>
      <c r="AI15" s="31" t="s">
        <v>114</v>
      </c>
      <c r="AJ15" s="35" t="s">
        <v>141</v>
      </c>
      <c r="AK15" s="7">
        <v>0.70320000000000005</v>
      </c>
    </row>
    <row r="16" spans="5:37" x14ac:dyDescent="0.3">
      <c r="E16" s="75" t="s">
        <v>158</v>
      </c>
      <c r="F16" s="77" t="s">
        <v>116</v>
      </c>
      <c r="G16" s="1" t="s">
        <v>3</v>
      </c>
      <c r="H16" s="35" t="s">
        <v>166</v>
      </c>
      <c r="I16" s="31" t="s">
        <v>167</v>
      </c>
      <c r="J16" s="41">
        <f t="shared" si="0"/>
        <v>4.1392985500062089E-2</v>
      </c>
      <c r="K16" s="31" t="s">
        <v>88</v>
      </c>
      <c r="S16" s="104" t="s">
        <v>47</v>
      </c>
      <c r="T16" s="77" t="s">
        <v>131</v>
      </c>
      <c r="U16" s="98">
        <v>2</v>
      </c>
      <c r="V16" s="98">
        <v>25</v>
      </c>
      <c r="W16" s="1" t="s">
        <v>3</v>
      </c>
      <c r="X16" s="31" t="s">
        <v>85</v>
      </c>
      <c r="AF16" s="75" t="s">
        <v>120</v>
      </c>
      <c r="AG16" s="77" t="s">
        <v>116</v>
      </c>
      <c r="AH16" s="1" t="s">
        <v>3</v>
      </c>
      <c r="AI16" s="31" t="s">
        <v>85</v>
      </c>
      <c r="AJ16" s="35" t="s">
        <v>144</v>
      </c>
      <c r="AK16" s="7">
        <v>0.98860000000000003</v>
      </c>
    </row>
    <row r="17" spans="5:37" x14ac:dyDescent="0.3">
      <c r="E17" s="76"/>
      <c r="F17" s="78"/>
      <c r="G17" s="1" t="s">
        <v>4</v>
      </c>
      <c r="H17" s="35" t="s">
        <v>168</v>
      </c>
      <c r="I17" s="31" t="s">
        <v>169</v>
      </c>
      <c r="J17" s="41">
        <f t="shared" si="0"/>
        <v>0.27044673539518899</v>
      </c>
      <c r="K17" s="31" t="s">
        <v>74</v>
      </c>
      <c r="S17" s="105"/>
      <c r="T17" s="78"/>
      <c r="U17" s="99"/>
      <c r="V17" s="99"/>
      <c r="W17" s="1" t="s">
        <v>4</v>
      </c>
      <c r="X17" s="31" t="s">
        <v>85</v>
      </c>
      <c r="AF17" s="76"/>
      <c r="AG17" s="78"/>
      <c r="AH17" s="1" t="s">
        <v>4</v>
      </c>
      <c r="AI17" s="31" t="s">
        <v>85</v>
      </c>
      <c r="AJ17" s="35">
        <v>0.12470000000000001</v>
      </c>
      <c r="AK17" s="7">
        <v>0.99519999999999997</v>
      </c>
    </row>
    <row r="18" spans="5:37" x14ac:dyDescent="0.3">
      <c r="E18" s="76"/>
      <c r="F18" s="78"/>
      <c r="G18" s="1" t="s">
        <v>5</v>
      </c>
      <c r="H18" s="35" t="s">
        <v>170</v>
      </c>
      <c r="I18" s="31" t="s">
        <v>171</v>
      </c>
      <c r="J18" s="41">
        <f t="shared" si="0"/>
        <v>0.23322768092974114</v>
      </c>
      <c r="K18" s="31" t="s">
        <v>74</v>
      </c>
      <c r="S18" s="106"/>
      <c r="T18" s="78"/>
      <c r="U18" s="100"/>
      <c r="V18" s="100"/>
      <c r="W18" s="1" t="s">
        <v>5</v>
      </c>
      <c r="X18" s="31" t="s">
        <v>65</v>
      </c>
      <c r="AF18" s="76"/>
      <c r="AG18" s="78"/>
      <c r="AH18" s="1" t="s">
        <v>5</v>
      </c>
      <c r="AI18" s="31" t="s">
        <v>65</v>
      </c>
      <c r="AJ18" s="35" t="s">
        <v>143</v>
      </c>
      <c r="AK18" s="7">
        <v>0.99180000000000001</v>
      </c>
    </row>
    <row r="19" spans="5:37" x14ac:dyDescent="0.3">
      <c r="E19" s="75" t="s">
        <v>115</v>
      </c>
      <c r="F19" s="77" t="s">
        <v>116</v>
      </c>
      <c r="G19" s="1" t="s">
        <v>3</v>
      </c>
      <c r="H19" s="35" t="s">
        <v>195</v>
      </c>
      <c r="I19" s="35" t="s">
        <v>198</v>
      </c>
      <c r="J19" s="41">
        <f t="shared" si="0"/>
        <v>2.9120133597745578E-2</v>
      </c>
      <c r="K19" s="35" t="s">
        <v>119</v>
      </c>
      <c r="S19" s="104" t="s">
        <v>115</v>
      </c>
      <c r="T19" s="77" t="s">
        <v>116</v>
      </c>
      <c r="U19" s="98">
        <v>16</v>
      </c>
      <c r="V19" s="98">
        <v>2</v>
      </c>
      <c r="W19" s="1" t="s">
        <v>3</v>
      </c>
      <c r="X19" s="31" t="s">
        <v>85</v>
      </c>
      <c r="AF19" s="75" t="s">
        <v>115</v>
      </c>
      <c r="AG19" s="77" t="s">
        <v>116</v>
      </c>
      <c r="AH19" s="1" t="s">
        <v>3</v>
      </c>
      <c r="AI19" s="35" t="s">
        <v>119</v>
      </c>
      <c r="AJ19" s="35" t="s">
        <v>139</v>
      </c>
      <c r="AK19" s="7">
        <v>0.9042</v>
      </c>
    </row>
    <row r="20" spans="5:37" x14ac:dyDescent="0.3">
      <c r="E20" s="76"/>
      <c r="F20" s="78"/>
      <c r="G20" s="1" t="s">
        <v>4</v>
      </c>
      <c r="H20" s="35" t="s">
        <v>196</v>
      </c>
      <c r="I20" s="31" t="s">
        <v>199</v>
      </c>
      <c r="J20" s="41">
        <f t="shared" si="0"/>
        <v>0.15644555694618273</v>
      </c>
      <c r="K20" s="31" t="s">
        <v>117</v>
      </c>
      <c r="S20" s="105"/>
      <c r="T20" s="78"/>
      <c r="U20" s="99"/>
      <c r="V20" s="99"/>
      <c r="W20" s="1" t="s">
        <v>4</v>
      </c>
      <c r="X20" s="31" t="s">
        <v>85</v>
      </c>
      <c r="AF20" s="76"/>
      <c r="AG20" s="78"/>
      <c r="AH20" s="1" t="s">
        <v>4</v>
      </c>
      <c r="AI20" s="31" t="s">
        <v>117</v>
      </c>
      <c r="AJ20" s="35" t="s">
        <v>119</v>
      </c>
      <c r="AK20" s="7">
        <v>0.99299999999999999</v>
      </c>
    </row>
    <row r="21" spans="5:37" x14ac:dyDescent="0.3">
      <c r="E21" s="76"/>
      <c r="F21" s="78"/>
      <c r="G21" s="1" t="s">
        <v>5</v>
      </c>
      <c r="H21" s="35" t="s">
        <v>197</v>
      </c>
      <c r="I21" s="31" t="s">
        <v>200</v>
      </c>
      <c r="J21" s="41">
        <f t="shared" si="0"/>
        <v>0.10941893158387996</v>
      </c>
      <c r="K21" s="31" t="s">
        <v>118</v>
      </c>
      <c r="S21" s="106"/>
      <c r="T21" s="78"/>
      <c r="U21" s="100"/>
      <c r="V21" s="100"/>
      <c r="W21" s="1" t="s">
        <v>5</v>
      </c>
      <c r="X21" s="31" t="s">
        <v>65</v>
      </c>
      <c r="AF21" s="76"/>
      <c r="AG21" s="78"/>
      <c r="AH21" s="1" t="s">
        <v>5</v>
      </c>
      <c r="AI21" s="31" t="s">
        <v>118</v>
      </c>
      <c r="AJ21" s="35" t="s">
        <v>138</v>
      </c>
      <c r="AK21" s="7">
        <v>0.93940000000000001</v>
      </c>
    </row>
    <row r="22" spans="5:37" x14ac:dyDescent="0.3">
      <c r="E22" s="75" t="s">
        <v>121</v>
      </c>
      <c r="F22" s="77" t="s">
        <v>116</v>
      </c>
      <c r="G22" s="1" t="s">
        <v>3</v>
      </c>
      <c r="H22" s="35" t="s">
        <v>172</v>
      </c>
      <c r="I22" s="31" t="s">
        <v>173</v>
      </c>
      <c r="J22" s="41">
        <f t="shared" si="0"/>
        <v>8.6905287965827315E-3</v>
      </c>
      <c r="K22" s="31" t="s">
        <v>124</v>
      </c>
      <c r="S22" s="104" t="s">
        <v>132</v>
      </c>
      <c r="T22" s="75" t="s">
        <v>128</v>
      </c>
      <c r="U22" s="98">
        <v>12</v>
      </c>
      <c r="V22" s="98">
        <v>5</v>
      </c>
      <c r="W22" s="1" t="s">
        <v>3</v>
      </c>
      <c r="X22" s="31" t="s">
        <v>85</v>
      </c>
      <c r="AF22" s="75" t="s">
        <v>121</v>
      </c>
      <c r="AG22" s="77" t="s">
        <v>116</v>
      </c>
      <c r="AH22" s="1" t="s">
        <v>3</v>
      </c>
      <c r="AI22" s="31" t="s">
        <v>124</v>
      </c>
      <c r="AJ22" s="35" t="s">
        <v>155</v>
      </c>
      <c r="AK22" s="2">
        <v>0</v>
      </c>
    </row>
    <row r="23" spans="5:37" x14ac:dyDescent="0.3">
      <c r="E23" s="76"/>
      <c r="F23" s="78"/>
      <c r="G23" s="1" t="s">
        <v>4</v>
      </c>
      <c r="H23" s="35" t="s">
        <v>174</v>
      </c>
      <c r="I23" s="31" t="s">
        <v>175</v>
      </c>
      <c r="J23" s="41">
        <f t="shared" si="0"/>
        <v>0.9722222222222221</v>
      </c>
      <c r="K23" s="31" t="s">
        <v>122</v>
      </c>
      <c r="S23" s="105"/>
      <c r="T23" s="76"/>
      <c r="U23" s="99"/>
      <c r="V23" s="99"/>
      <c r="W23" s="1" t="s">
        <v>4</v>
      </c>
      <c r="X23" s="31" t="s">
        <v>85</v>
      </c>
      <c r="AF23" s="76"/>
      <c r="AG23" s="78"/>
      <c r="AH23" s="1" t="s">
        <v>4</v>
      </c>
      <c r="AI23" s="31" t="s">
        <v>122</v>
      </c>
      <c r="AJ23" s="35" t="s">
        <v>153</v>
      </c>
      <c r="AK23" s="2">
        <v>0</v>
      </c>
    </row>
    <row r="24" spans="5:37" x14ac:dyDescent="0.3">
      <c r="E24" s="76"/>
      <c r="F24" s="78"/>
      <c r="G24" s="1" t="s">
        <v>5</v>
      </c>
      <c r="H24" s="35" t="s">
        <v>176</v>
      </c>
      <c r="I24" s="31" t="s">
        <v>177</v>
      </c>
      <c r="J24" s="41">
        <f t="shared" si="0"/>
        <v>0.73782771535580505</v>
      </c>
      <c r="K24" s="31" t="s">
        <v>123</v>
      </c>
      <c r="S24" s="106"/>
      <c r="T24" s="76"/>
      <c r="U24" s="100"/>
      <c r="V24" s="100"/>
      <c r="W24" s="1" t="s">
        <v>5</v>
      </c>
      <c r="X24" s="31" t="s">
        <v>65</v>
      </c>
      <c r="AF24" s="76"/>
      <c r="AG24" s="78"/>
      <c r="AH24" s="1" t="s">
        <v>5</v>
      </c>
      <c r="AI24" s="31" t="s">
        <v>123</v>
      </c>
      <c r="AJ24" s="35" t="s">
        <v>154</v>
      </c>
      <c r="AK24" s="2">
        <v>0</v>
      </c>
    </row>
    <row r="25" spans="5:37" x14ac:dyDescent="0.3">
      <c r="E25" s="75" t="s">
        <v>41</v>
      </c>
      <c r="F25" s="79" t="s">
        <v>83</v>
      </c>
      <c r="G25" s="1" t="s">
        <v>3</v>
      </c>
      <c r="H25" s="35" t="s">
        <v>164</v>
      </c>
      <c r="I25" s="31" t="s">
        <v>165</v>
      </c>
      <c r="J25" s="41">
        <f t="shared" si="0"/>
        <v>0.17161226508407523</v>
      </c>
      <c r="K25" s="31" t="s">
        <v>85</v>
      </c>
      <c r="S25" s="98" t="s">
        <v>133</v>
      </c>
      <c r="T25" s="75" t="s">
        <v>160</v>
      </c>
      <c r="U25" s="98">
        <v>3</v>
      </c>
      <c r="V25" s="98">
        <v>10</v>
      </c>
      <c r="W25" s="1" t="s">
        <v>3</v>
      </c>
      <c r="X25" s="31" t="s">
        <v>129</v>
      </c>
      <c r="AF25" s="75" t="s">
        <v>41</v>
      </c>
      <c r="AG25" s="79" t="s">
        <v>83</v>
      </c>
      <c r="AH25" s="1" t="s">
        <v>3</v>
      </c>
      <c r="AI25" s="31" t="s">
        <v>85</v>
      </c>
      <c r="AJ25" s="31" t="s">
        <v>85</v>
      </c>
      <c r="AK25" s="31" t="s">
        <v>85</v>
      </c>
    </row>
    <row r="26" spans="5:37" x14ac:dyDescent="0.3">
      <c r="E26" s="76"/>
      <c r="F26" s="80"/>
      <c r="G26" s="1" t="s">
        <v>4</v>
      </c>
      <c r="H26" s="1">
        <v>2.1700000000000001E-2</v>
      </c>
      <c r="I26" s="1">
        <v>8.5999999999999993E-2</v>
      </c>
      <c r="J26" s="41">
        <f t="shared" si="0"/>
        <v>2.9631336405529951</v>
      </c>
      <c r="K26" s="31" t="s">
        <v>85</v>
      </c>
      <c r="S26" s="99"/>
      <c r="T26" s="76"/>
      <c r="U26" s="99"/>
      <c r="V26" s="99"/>
      <c r="W26" s="1" t="s">
        <v>4</v>
      </c>
      <c r="X26" s="31" t="s">
        <v>134</v>
      </c>
      <c r="AF26" s="76"/>
      <c r="AG26" s="80"/>
      <c r="AH26" s="1" t="s">
        <v>4</v>
      </c>
      <c r="AI26" s="31" t="s">
        <v>85</v>
      </c>
      <c r="AJ26" s="31" t="s">
        <v>85</v>
      </c>
      <c r="AK26" s="31" t="s">
        <v>85</v>
      </c>
    </row>
    <row r="27" spans="5:37" x14ac:dyDescent="0.3">
      <c r="E27" s="76"/>
      <c r="F27" s="80"/>
      <c r="G27" s="1" t="s">
        <v>5</v>
      </c>
      <c r="H27" s="1">
        <v>2.1999999999999999E-2</v>
      </c>
      <c r="I27" s="1">
        <v>7.5399999999999995E-2</v>
      </c>
      <c r="J27" s="41">
        <f t="shared" si="0"/>
        <v>2.4272727272727272</v>
      </c>
      <c r="K27" s="31" t="s">
        <v>65</v>
      </c>
      <c r="S27" s="100"/>
      <c r="T27" s="76"/>
      <c r="U27" s="100"/>
      <c r="V27" s="100"/>
      <c r="W27" s="1" t="s">
        <v>5</v>
      </c>
      <c r="X27" s="31" t="s">
        <v>135</v>
      </c>
      <c r="AF27" s="76"/>
      <c r="AG27" s="80"/>
      <c r="AH27" s="1" t="s">
        <v>5</v>
      </c>
      <c r="AI27" s="31" t="s">
        <v>65</v>
      </c>
      <c r="AJ27" s="31" t="s">
        <v>85</v>
      </c>
      <c r="AK27" s="31" t="s">
        <v>85</v>
      </c>
    </row>
    <row r="28" spans="5:37" x14ac:dyDescent="0.3">
      <c r="S28" s="75" t="s">
        <v>136</v>
      </c>
      <c r="T28" s="75" t="s">
        <v>128</v>
      </c>
      <c r="U28" s="98">
        <v>9</v>
      </c>
      <c r="V28" s="98">
        <v>15</v>
      </c>
      <c r="W28" s="1" t="s">
        <v>3</v>
      </c>
      <c r="X28" s="31" t="s">
        <v>85</v>
      </c>
    </row>
    <row r="29" spans="5:37" x14ac:dyDescent="0.3">
      <c r="S29" s="76"/>
      <c r="T29" s="76"/>
      <c r="U29" s="99"/>
      <c r="V29" s="99"/>
      <c r="W29" s="1" t="s">
        <v>4</v>
      </c>
      <c r="X29" s="31" t="s">
        <v>74</v>
      </c>
    </row>
    <row r="30" spans="5:37" x14ac:dyDescent="0.3">
      <c r="S30" s="76"/>
      <c r="T30" s="76"/>
      <c r="U30" s="100"/>
      <c r="V30" s="100"/>
      <c r="W30" s="1" t="s">
        <v>5</v>
      </c>
      <c r="X30" s="31" t="s">
        <v>137</v>
      </c>
    </row>
    <row r="34" spans="2:7" x14ac:dyDescent="0.3">
      <c r="B34" t="s">
        <v>161</v>
      </c>
      <c r="C34" t="s">
        <v>162</v>
      </c>
      <c r="D34" t="s">
        <v>194</v>
      </c>
      <c r="E34" t="s">
        <v>161</v>
      </c>
      <c r="F34" t="s">
        <v>162</v>
      </c>
      <c r="G34" t="s">
        <v>194</v>
      </c>
    </row>
    <row r="35" spans="2:7" x14ac:dyDescent="0.3">
      <c r="B35">
        <v>0.664556962025316</v>
      </c>
      <c r="C35">
        <v>0</v>
      </c>
      <c r="D35">
        <v>0</v>
      </c>
      <c r="E35">
        <v>0.89556899999999995</v>
      </c>
      <c r="F35">
        <v>0.50438669937883196</v>
      </c>
      <c r="G35">
        <v>0.62240563500000001</v>
      </c>
    </row>
    <row r="36" spans="2:7" x14ac:dyDescent="0.3">
      <c r="B36">
        <v>0.946202531645569</v>
      </c>
      <c r="C36">
        <v>0.73731930000000001</v>
      </c>
      <c r="D36">
        <v>0.79474331221420003</v>
      </c>
      <c r="E36">
        <v>0.99683540000000004</v>
      </c>
      <c r="F36">
        <v>0.97024999999999995</v>
      </c>
      <c r="G36">
        <v>0.98719999999999997</v>
      </c>
    </row>
    <row r="37" spans="2:7" x14ac:dyDescent="0.3">
      <c r="B37">
        <v>0.97468354430369997</v>
      </c>
      <c r="C37">
        <v>0.8422866</v>
      </c>
      <c r="D37">
        <v>0.89948430000000001</v>
      </c>
      <c r="E37">
        <v>1</v>
      </c>
      <c r="F37">
        <v>1</v>
      </c>
      <c r="G37">
        <v>1</v>
      </c>
    </row>
    <row r="38" spans="2:7" x14ac:dyDescent="0.3">
      <c r="B38">
        <v>0.927215189</v>
      </c>
      <c r="C38">
        <v>0.64064719000000003</v>
      </c>
      <c r="D38">
        <v>0.72302999999999995</v>
      </c>
      <c r="E38">
        <v>0.95253100000000002</v>
      </c>
      <c r="F38">
        <v>0.70696400000000004</v>
      </c>
      <c r="G38">
        <v>0.81609419000000005</v>
      </c>
    </row>
    <row r="39" spans="2:7" x14ac:dyDescent="0.3">
      <c r="B39">
        <v>0.96835443037000002</v>
      </c>
      <c r="C39">
        <v>0.7901859</v>
      </c>
      <c r="D39">
        <v>0.87529790399999996</v>
      </c>
      <c r="E39">
        <v>0.99050629999999995</v>
      </c>
      <c r="F39">
        <v>0.92720000000000002</v>
      </c>
      <c r="G39">
        <v>0.96189000000000002</v>
      </c>
    </row>
    <row r="40" spans="2:7" x14ac:dyDescent="0.3">
      <c r="B40">
        <v>0.96202531599999996</v>
      </c>
      <c r="C40">
        <v>0.77652280500000004</v>
      </c>
      <c r="D40">
        <v>0.85235107460000004</v>
      </c>
      <c r="E40">
        <v>0.97784800000000005</v>
      </c>
      <c r="F40">
        <v>0.83930000000000005</v>
      </c>
      <c r="G40">
        <v>0.91220000000000001</v>
      </c>
    </row>
    <row r="41" spans="2:7" x14ac:dyDescent="0.3">
      <c r="B41">
        <v>0.99050632900000002</v>
      </c>
      <c r="C41">
        <v>0.92665180000000003</v>
      </c>
      <c r="D41">
        <v>0.96178920000000001</v>
      </c>
      <c r="E41">
        <v>1</v>
      </c>
      <c r="F41">
        <v>1</v>
      </c>
    </row>
    <row r="42" spans="2:7" x14ac:dyDescent="0.3">
      <c r="B42">
        <v>0.96835442999999999</v>
      </c>
      <c r="C42">
        <v>0.81346286138000001</v>
      </c>
      <c r="D42">
        <v>0.8750400612</v>
      </c>
      <c r="E42">
        <v>1</v>
      </c>
      <c r="F42">
        <v>1</v>
      </c>
      <c r="G42">
        <v>1</v>
      </c>
    </row>
    <row r="43" spans="2:7" x14ac:dyDescent="0.3">
      <c r="B43">
        <v>0.98734177215179997</v>
      </c>
      <c r="C43">
        <v>0.90885530000000003</v>
      </c>
      <c r="D43">
        <v>0.94937099999999996</v>
      </c>
      <c r="E43">
        <v>1</v>
      </c>
      <c r="F43">
        <v>1</v>
      </c>
      <c r="G43">
        <v>1</v>
      </c>
    </row>
    <row r="44" spans="2:7" x14ac:dyDescent="0.3">
      <c r="B44">
        <v>0.97784810119999999</v>
      </c>
      <c r="C44">
        <v>0.84606157820000005</v>
      </c>
      <c r="D44">
        <v>0.91228799999999999</v>
      </c>
      <c r="E44">
        <v>1</v>
      </c>
      <c r="F44">
        <v>1</v>
      </c>
      <c r="G44">
        <v>1</v>
      </c>
    </row>
    <row r="45" spans="2:7" x14ac:dyDescent="0.3">
      <c r="B45">
        <v>0.99683544000000002</v>
      </c>
      <c r="C45">
        <v>0.97025499999999998</v>
      </c>
      <c r="D45">
        <v>0.98720490000000005</v>
      </c>
      <c r="E45">
        <v>0.94935999999999998</v>
      </c>
      <c r="F45">
        <v>0.71923000000000004</v>
      </c>
      <c r="G45">
        <v>0.80355113700000003</v>
      </c>
    </row>
    <row r="46" spans="2:7" x14ac:dyDescent="0.3">
      <c r="B46">
        <v>0.98417699999999997</v>
      </c>
      <c r="C46">
        <v>0.87467664599999995</v>
      </c>
      <c r="D46">
        <v>0.93683731540000004</v>
      </c>
      <c r="E46">
        <v>1</v>
      </c>
      <c r="F46">
        <v>1</v>
      </c>
      <c r="G46">
        <v>1</v>
      </c>
    </row>
    <row r="47" spans="2:7" x14ac:dyDescent="0.3">
      <c r="B47">
        <v>0.98734169999999999</v>
      </c>
      <c r="C47">
        <v>0.8947408</v>
      </c>
      <c r="D47">
        <v>0.94928400000000002</v>
      </c>
      <c r="E47">
        <v>1</v>
      </c>
      <c r="F47">
        <v>1</v>
      </c>
      <c r="G47">
        <v>1</v>
      </c>
    </row>
    <row r="48" spans="2:7" x14ac:dyDescent="0.3">
      <c r="B48">
        <v>0.99367088599999998</v>
      </c>
      <c r="C48">
        <v>0.94045841283999998</v>
      </c>
      <c r="D48">
        <v>0.9744799489</v>
      </c>
      <c r="E48">
        <v>1</v>
      </c>
      <c r="F48">
        <v>1</v>
      </c>
      <c r="G48">
        <v>1</v>
      </c>
    </row>
    <row r="49" spans="2:7" x14ac:dyDescent="0.3">
      <c r="B49">
        <v>0.96835439999999995</v>
      </c>
      <c r="C49">
        <v>0.79371159999999996</v>
      </c>
      <c r="D49">
        <v>0.87596334399999998</v>
      </c>
      <c r="E49">
        <v>1</v>
      </c>
      <c r="F49">
        <v>1</v>
      </c>
      <c r="G49">
        <v>1</v>
      </c>
    </row>
    <row r="50" spans="2:7" x14ac:dyDescent="0.3">
      <c r="B50">
        <v>0.99367079999999997</v>
      </c>
      <c r="C50">
        <v>0.94713999999999998</v>
      </c>
      <c r="D50">
        <v>0.97445673600000005</v>
      </c>
      <c r="E50">
        <v>1</v>
      </c>
      <c r="F50">
        <v>1</v>
      </c>
      <c r="G50">
        <v>1</v>
      </c>
    </row>
    <row r="51" spans="2:7" x14ac:dyDescent="0.3">
      <c r="B51">
        <v>0.96835439999999995</v>
      </c>
      <c r="C51">
        <v>0.78317621000000004</v>
      </c>
      <c r="D51">
        <v>0.87553760000000003</v>
      </c>
      <c r="E51">
        <v>0.99683540000000004</v>
      </c>
      <c r="F51">
        <v>0.97025570000000005</v>
      </c>
      <c r="G51">
        <v>0.98720498000000001</v>
      </c>
    </row>
    <row r="52" spans="2:7" x14ac:dyDescent="0.3">
      <c r="B52">
        <v>0.98734177000000001</v>
      </c>
      <c r="C52">
        <v>0.89698999999999995</v>
      </c>
      <c r="D52">
        <v>0.94923886440000005</v>
      </c>
      <c r="E52">
        <v>1</v>
      </c>
      <c r="F52">
        <v>1</v>
      </c>
      <c r="G52">
        <v>1</v>
      </c>
    </row>
    <row r="53" spans="2:7" x14ac:dyDescent="0.3">
      <c r="B53">
        <f t="shared" ref="B53:G53" si="1">AVERAGE((B35:B52))</f>
        <v>0.9581575000942435</v>
      </c>
      <c r="C53">
        <f t="shared" si="1"/>
        <v>0.79906344463444434</v>
      </c>
      <c r="D53">
        <f t="shared" si="1"/>
        <v>0.85368875337301131</v>
      </c>
      <c r="E53">
        <f t="shared" si="1"/>
        <v>0.98663806111111108</v>
      </c>
      <c r="F53">
        <f t="shared" si="1"/>
        <v>0.92431035552104623</v>
      </c>
      <c r="G53">
        <f t="shared" si="1"/>
        <v>0.9465027024705881</v>
      </c>
    </row>
  </sheetData>
  <mergeCells count="60">
    <mergeCell ref="AF25:AF27"/>
    <mergeCell ref="AG25:AG27"/>
    <mergeCell ref="AF16:AF18"/>
    <mergeCell ref="AG16:AG18"/>
    <mergeCell ref="AF19:AF21"/>
    <mergeCell ref="AG19:AG21"/>
    <mergeCell ref="AF22:AF24"/>
    <mergeCell ref="AG22:AG24"/>
    <mergeCell ref="AF7:AF9"/>
    <mergeCell ref="AG7:AG9"/>
    <mergeCell ref="AF10:AF12"/>
    <mergeCell ref="AG10:AG12"/>
    <mergeCell ref="AF13:AF15"/>
    <mergeCell ref="AG13:AG15"/>
    <mergeCell ref="E13:E15"/>
    <mergeCell ref="F13:F15"/>
    <mergeCell ref="E16:E18"/>
    <mergeCell ref="F16:F18"/>
    <mergeCell ref="E7:E9"/>
    <mergeCell ref="F7:F9"/>
    <mergeCell ref="E10:E12"/>
    <mergeCell ref="F10:F12"/>
    <mergeCell ref="E25:E27"/>
    <mergeCell ref="F25:F27"/>
    <mergeCell ref="E19:E21"/>
    <mergeCell ref="F19:F21"/>
    <mergeCell ref="E22:E24"/>
    <mergeCell ref="F22:F24"/>
    <mergeCell ref="S7:S9"/>
    <mergeCell ref="T7:T9"/>
    <mergeCell ref="S10:S12"/>
    <mergeCell ref="T10:T12"/>
    <mergeCell ref="S13:S15"/>
    <mergeCell ref="T13:T15"/>
    <mergeCell ref="T16:T18"/>
    <mergeCell ref="S19:S21"/>
    <mergeCell ref="T19:T21"/>
    <mergeCell ref="S22:S24"/>
    <mergeCell ref="T22:T24"/>
    <mergeCell ref="S16:S18"/>
    <mergeCell ref="U7:U9"/>
    <mergeCell ref="V7:V9"/>
    <mergeCell ref="U10:U12"/>
    <mergeCell ref="V10:V12"/>
    <mergeCell ref="U13:U15"/>
    <mergeCell ref="V13:V15"/>
    <mergeCell ref="U16:U18"/>
    <mergeCell ref="V16:V18"/>
    <mergeCell ref="U19:U21"/>
    <mergeCell ref="V19:V21"/>
    <mergeCell ref="U22:U24"/>
    <mergeCell ref="V22:V24"/>
    <mergeCell ref="U25:U27"/>
    <mergeCell ref="V25:V27"/>
    <mergeCell ref="S28:S30"/>
    <mergeCell ref="T28:T30"/>
    <mergeCell ref="U28:U30"/>
    <mergeCell ref="V28:V30"/>
    <mergeCell ref="S25:S27"/>
    <mergeCell ref="T25:T27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96867-47AC-47C9-99A7-7DC2855A3DB0}">
  <dimension ref="P3:BC35"/>
  <sheetViews>
    <sheetView topLeftCell="B3" zoomScaleNormal="100" workbookViewId="0">
      <selection activeCell="AV22" sqref="AV22"/>
    </sheetView>
  </sheetViews>
  <sheetFormatPr defaultRowHeight="15.05" x14ac:dyDescent="0.3"/>
  <cols>
    <col min="16" max="16" width="40.33203125" customWidth="1"/>
    <col min="17" max="17" width="8.21875" bestFit="1" customWidth="1"/>
    <col min="18" max="18" width="5.77734375" bestFit="1" customWidth="1"/>
    <col min="19" max="19" width="8.77734375" bestFit="1" customWidth="1"/>
    <col min="20" max="22" width="8.77734375" customWidth="1"/>
    <col min="23" max="23" width="8.5546875" bestFit="1" customWidth="1"/>
    <col min="24" max="26" width="8.5546875" customWidth="1"/>
    <col min="27" max="28" width="8.77734375" customWidth="1"/>
    <col min="29" max="29" width="12.5546875" bestFit="1" customWidth="1"/>
    <col min="30" max="30" width="14" bestFit="1" customWidth="1"/>
    <col min="31" max="31" width="13.44140625" bestFit="1" customWidth="1"/>
    <col min="32" max="32" width="10" bestFit="1" customWidth="1"/>
    <col min="33" max="33" width="17.77734375" bestFit="1" customWidth="1"/>
    <col min="34" max="34" width="16.5546875" customWidth="1"/>
    <col min="35" max="37" width="10" bestFit="1" customWidth="1"/>
    <col min="38" max="38" width="70.33203125" customWidth="1"/>
    <col min="39" max="40" width="16.77734375" customWidth="1"/>
    <col min="41" max="41" width="40.33203125" bestFit="1" customWidth="1"/>
    <col min="42" max="42" width="8.88671875" bestFit="1" customWidth="1"/>
    <col min="43" max="43" width="5.77734375" bestFit="1" customWidth="1"/>
    <col min="44" max="45" width="8.77734375" bestFit="1" customWidth="1"/>
  </cols>
  <sheetData>
    <row r="3" spans="16:55" ht="75.150000000000006" x14ac:dyDescent="0.3">
      <c r="P3" s="29" t="s">
        <v>0</v>
      </c>
      <c r="Q3" s="30" t="s">
        <v>78</v>
      </c>
      <c r="R3" s="30" t="s">
        <v>68</v>
      </c>
      <c r="S3" s="45" t="s">
        <v>203</v>
      </c>
      <c r="T3" s="46" t="s">
        <v>204</v>
      </c>
      <c r="U3" s="47" t="s">
        <v>209</v>
      </c>
      <c r="V3" s="30" t="s">
        <v>213</v>
      </c>
      <c r="W3" s="30" t="s">
        <v>220</v>
      </c>
      <c r="X3" s="30" t="s">
        <v>223</v>
      </c>
      <c r="Y3" s="30" t="s">
        <v>224</v>
      </c>
      <c r="Z3" s="30" t="s">
        <v>221</v>
      </c>
      <c r="AA3" s="30" t="s">
        <v>214</v>
      </c>
      <c r="AB3" s="47" t="s">
        <v>210</v>
      </c>
      <c r="AC3" s="46" t="s">
        <v>211</v>
      </c>
      <c r="AD3" s="45" t="s">
        <v>212</v>
      </c>
      <c r="AE3" s="45" t="s">
        <v>219</v>
      </c>
      <c r="AF3" s="45" t="s">
        <v>206</v>
      </c>
      <c r="AG3" s="46" t="s">
        <v>207</v>
      </c>
      <c r="AH3" s="47" t="s">
        <v>215</v>
      </c>
      <c r="AI3" s="30" t="s">
        <v>217</v>
      </c>
      <c r="AJ3" s="30" t="s">
        <v>222</v>
      </c>
      <c r="AK3" s="30" t="s">
        <v>225</v>
      </c>
      <c r="AL3" s="48" t="s">
        <v>236</v>
      </c>
      <c r="AM3" s="48" t="s">
        <v>237</v>
      </c>
      <c r="AN3" s="48"/>
      <c r="AO3" s="29" t="s">
        <v>0</v>
      </c>
      <c r="AP3" s="30" t="s">
        <v>78</v>
      </c>
      <c r="AQ3" s="30" t="s">
        <v>68</v>
      </c>
      <c r="AR3" s="30" t="s">
        <v>205</v>
      </c>
      <c r="AS3" s="30" t="s">
        <v>204</v>
      </c>
      <c r="AT3" s="30" t="s">
        <v>209</v>
      </c>
      <c r="AU3" s="48" t="s">
        <v>218</v>
      </c>
      <c r="AV3" s="48" t="s">
        <v>220</v>
      </c>
      <c r="AW3" s="48" t="s">
        <v>223</v>
      </c>
    </row>
    <row r="4" spans="16:55" x14ac:dyDescent="0.3">
      <c r="P4" s="75" t="s">
        <v>108</v>
      </c>
      <c r="Q4" s="75" t="s">
        <v>109</v>
      </c>
      <c r="R4" s="13" t="s">
        <v>3</v>
      </c>
      <c r="S4" s="52" t="s">
        <v>188</v>
      </c>
      <c r="T4" s="63">
        <v>0.43469999999999998</v>
      </c>
      <c r="U4" s="63">
        <v>0.44529999999999997</v>
      </c>
      <c r="V4" s="63">
        <v>0.45879999999999999</v>
      </c>
      <c r="W4" s="63">
        <v>0.4461</v>
      </c>
      <c r="X4" s="63">
        <v>0.44209999999999999</v>
      </c>
      <c r="Y4" s="66">
        <v>0.64990000000000003</v>
      </c>
      <c r="Z4" s="66">
        <v>0.65959999999999996</v>
      </c>
      <c r="AA4" s="66">
        <v>0.66659999999999997</v>
      </c>
      <c r="AB4" s="66">
        <v>0.65959999999999996</v>
      </c>
      <c r="AC4" s="66">
        <v>0.66459999999999997</v>
      </c>
      <c r="AD4" s="53" t="s">
        <v>189</v>
      </c>
      <c r="AE4" s="54">
        <f>(AA4+AB4+AC4+AD4+Y4+Z4)/6</f>
        <v>0.65861666666666663</v>
      </c>
      <c r="AF4" s="55">
        <f t="shared" ref="AF4:AF21" si="0">(AE4-S4)/S4</f>
        <v>0.24314206618849862</v>
      </c>
      <c r="AG4" s="55">
        <f t="shared" ref="AG4:AG21" si="1">(AE4-T4)/T4</f>
        <v>0.51510620351200065</v>
      </c>
      <c r="AH4" s="55">
        <f t="shared" ref="AH4:AH12" si="2">(AE4-U4)/U4</f>
        <v>0.47904034733138706</v>
      </c>
      <c r="AI4" s="55">
        <f t="shared" ref="AI4:AI21" si="3">(AE4-V4)/V4</f>
        <v>0.43552019761697175</v>
      </c>
      <c r="AJ4" s="55">
        <f>(AE4-W4)/W4</f>
        <v>0.47638795486811619</v>
      </c>
      <c r="AK4" s="55">
        <f>(AE4-X4)/X4</f>
        <v>0.48974590967352777</v>
      </c>
      <c r="AL4" s="16">
        <f t="shared" ref="AL4:AL21" si="4">MAX(AF4,AG4,AH4,AI4,AJ4,AK4)</f>
        <v>0.51510620351200065</v>
      </c>
      <c r="AM4" s="16">
        <f t="shared" ref="AM4:AM21" si="5">MIN(AE4,AF4,AG4,AH4,AI4,AJ4,AK4)</f>
        <v>0.24314206618849862</v>
      </c>
      <c r="AN4" s="16"/>
      <c r="AO4" s="75" t="s">
        <v>108</v>
      </c>
      <c r="AP4" s="75" t="s">
        <v>109</v>
      </c>
      <c r="AQ4" s="1" t="s">
        <v>3</v>
      </c>
      <c r="AR4" s="31" t="s">
        <v>85</v>
      </c>
      <c r="AS4" s="31" t="s">
        <v>85</v>
      </c>
      <c r="AT4" s="31" t="s">
        <v>85</v>
      </c>
      <c r="AU4" s="31" t="s">
        <v>85</v>
      </c>
      <c r="AV4" s="31" t="s">
        <v>85</v>
      </c>
      <c r="AW4" s="31" t="s">
        <v>85</v>
      </c>
    </row>
    <row r="5" spans="16:55" x14ac:dyDescent="0.3">
      <c r="P5" s="76"/>
      <c r="Q5" s="76"/>
      <c r="R5" s="13" t="s">
        <v>4</v>
      </c>
      <c r="S5" s="52" t="s">
        <v>190</v>
      </c>
      <c r="T5" s="63">
        <v>1.8700000000000001E-2</v>
      </c>
      <c r="U5" s="63">
        <v>2.0299999999999999E-2</v>
      </c>
      <c r="V5" s="63">
        <v>2.5600000000000001E-2</v>
      </c>
      <c r="W5" s="63">
        <v>0.02</v>
      </c>
      <c r="X5" s="63">
        <v>2.2599999999999999E-2</v>
      </c>
      <c r="Y5" s="66">
        <v>0.2082</v>
      </c>
      <c r="Z5" s="66">
        <v>0.22189999999999999</v>
      </c>
      <c r="AA5" s="66">
        <v>0.23100000000000001</v>
      </c>
      <c r="AB5" s="66">
        <v>0.21740000000000001</v>
      </c>
      <c r="AC5" s="66">
        <v>0.23080000000000001</v>
      </c>
      <c r="AD5" s="53" t="s">
        <v>191</v>
      </c>
      <c r="AE5" s="54">
        <f t="shared" ref="AE5:AE21" si="6">(AA5+AB5+AC5+AD5+Y5+Z5)/6</f>
        <v>0.22198333333333334</v>
      </c>
      <c r="AF5" s="55">
        <f t="shared" si="0"/>
        <v>1.502630590003758</v>
      </c>
      <c r="AG5" s="55">
        <f t="shared" si="1"/>
        <v>10.870766488413548</v>
      </c>
      <c r="AH5" s="55">
        <f t="shared" si="2"/>
        <v>9.9351395730706074</v>
      </c>
      <c r="AI5" s="55">
        <f t="shared" si="3"/>
        <v>7.671223958333333</v>
      </c>
      <c r="AJ5" s="55">
        <f t="shared" ref="AJ5:AJ21" si="7">(Z5-W5)/W5</f>
        <v>10.094999999999999</v>
      </c>
      <c r="AK5" s="55">
        <f t="shared" ref="AK5:AK21" si="8">(AE5-X5)/X5</f>
        <v>8.8222713864306783</v>
      </c>
      <c r="AL5" s="16">
        <f t="shared" si="4"/>
        <v>10.870766488413548</v>
      </c>
      <c r="AM5" s="16">
        <f t="shared" si="5"/>
        <v>0.22198333333333334</v>
      </c>
      <c r="AN5" s="16"/>
      <c r="AO5" s="76"/>
      <c r="AP5" s="76"/>
      <c r="AQ5" s="1" t="s">
        <v>4</v>
      </c>
      <c r="AR5" s="31" t="s">
        <v>85</v>
      </c>
      <c r="AS5" s="31" t="s">
        <v>85</v>
      </c>
      <c r="AT5" s="31" t="s">
        <v>85</v>
      </c>
      <c r="AU5" s="31" t="s">
        <v>85</v>
      </c>
      <c r="AV5" s="31" t="s">
        <v>85</v>
      </c>
      <c r="AW5" s="31" t="s">
        <v>85</v>
      </c>
    </row>
    <row r="6" spans="16:55" x14ac:dyDescent="0.3">
      <c r="P6" s="76"/>
      <c r="Q6" s="76"/>
      <c r="R6" s="13" t="s">
        <v>5</v>
      </c>
      <c r="S6" s="52" t="s">
        <v>192</v>
      </c>
      <c r="T6" s="63">
        <v>2.29E-2</v>
      </c>
      <c r="U6" s="63">
        <v>2.7400000000000001E-2</v>
      </c>
      <c r="V6" s="63">
        <v>3.5299999999999998E-2</v>
      </c>
      <c r="W6" s="63">
        <v>2.63E-2</v>
      </c>
      <c r="X6" s="63">
        <v>2.53E-2</v>
      </c>
      <c r="Y6" s="66">
        <v>0.221</v>
      </c>
      <c r="Z6" s="66">
        <v>0.24023700000000001</v>
      </c>
      <c r="AA6" s="66">
        <v>0.25540000000000002</v>
      </c>
      <c r="AB6" s="66">
        <v>0.2399</v>
      </c>
      <c r="AC6" s="66">
        <v>0.24679999999999999</v>
      </c>
      <c r="AD6" s="53" t="s">
        <v>193</v>
      </c>
      <c r="AE6" s="54">
        <f t="shared" si="6"/>
        <v>0.23780616666666668</v>
      </c>
      <c r="AF6" s="55">
        <v>1.5407</v>
      </c>
      <c r="AG6" s="55">
        <f t="shared" si="1"/>
        <v>9.3845487627365358</v>
      </c>
      <c r="AH6" s="55">
        <f t="shared" si="2"/>
        <v>7.6790571776155714</v>
      </c>
      <c r="AI6" s="55">
        <f t="shared" si="3"/>
        <v>5.7367186024551469</v>
      </c>
      <c r="AJ6" s="55">
        <f t="shared" si="7"/>
        <v>8.1344866920152104</v>
      </c>
      <c r="AK6" s="55">
        <f t="shared" si="8"/>
        <v>8.39945322793149</v>
      </c>
      <c r="AL6" s="16">
        <f t="shared" si="4"/>
        <v>9.3845487627365358</v>
      </c>
      <c r="AM6" s="16">
        <f t="shared" si="5"/>
        <v>0.23780616666666668</v>
      </c>
      <c r="AN6" s="16"/>
      <c r="AO6" s="76"/>
      <c r="AP6" s="76"/>
      <c r="AQ6" s="1" t="s">
        <v>5</v>
      </c>
      <c r="AR6" s="31" t="s">
        <v>85</v>
      </c>
      <c r="AS6" s="31" t="s">
        <v>85</v>
      </c>
      <c r="AT6" s="31" t="s">
        <v>85</v>
      </c>
      <c r="AU6" s="31" t="s">
        <v>85</v>
      </c>
      <c r="AV6" s="31" t="s">
        <v>85</v>
      </c>
      <c r="AW6" s="31" t="s">
        <v>85</v>
      </c>
    </row>
    <row r="7" spans="16:55" x14ac:dyDescent="0.3">
      <c r="P7" s="79" t="s">
        <v>110</v>
      </c>
      <c r="Q7" s="77" t="s">
        <v>49</v>
      </c>
      <c r="R7" s="1" t="s">
        <v>3</v>
      </c>
      <c r="S7" s="49" t="s">
        <v>182</v>
      </c>
      <c r="T7" s="63">
        <v>0.40260000000000001</v>
      </c>
      <c r="U7" s="63">
        <v>0.41470000000000001</v>
      </c>
      <c r="V7" s="63">
        <v>0.38790000000000002</v>
      </c>
      <c r="W7" s="63">
        <v>0.38290000000000002</v>
      </c>
      <c r="X7" s="63">
        <v>0.36049999999999999</v>
      </c>
      <c r="Y7" s="66">
        <v>0.43009999999999998</v>
      </c>
      <c r="Z7" s="66">
        <v>0.43630000000000002</v>
      </c>
      <c r="AA7" s="66">
        <v>0.45029999999999998</v>
      </c>
      <c r="AB7" s="66">
        <v>0.4642</v>
      </c>
      <c r="AC7" s="66">
        <v>0.46050000000000002</v>
      </c>
      <c r="AD7" s="56" t="s">
        <v>183</v>
      </c>
      <c r="AE7" s="50">
        <f t="shared" si="6"/>
        <v>0.44866333333333336</v>
      </c>
      <c r="AF7" s="41">
        <f t="shared" si="0"/>
        <v>5.7420064419828769E-2</v>
      </c>
      <c r="AG7" s="41">
        <f t="shared" si="1"/>
        <v>0.11441463818513001</v>
      </c>
      <c r="AH7" s="41">
        <f t="shared" si="2"/>
        <v>8.1898561208906068E-2</v>
      </c>
      <c r="AI7" s="41">
        <f t="shared" si="3"/>
        <v>0.15664690212254018</v>
      </c>
      <c r="AJ7" s="41">
        <f t="shared" si="7"/>
        <v>0.1394620005223296</v>
      </c>
      <c r="AK7" s="41">
        <f t="shared" si="8"/>
        <v>0.24455848358760993</v>
      </c>
      <c r="AL7" s="16">
        <f t="shared" si="4"/>
        <v>0.24455848358760993</v>
      </c>
      <c r="AM7" s="16">
        <f t="shared" si="5"/>
        <v>5.7420064419828769E-2</v>
      </c>
      <c r="AN7" s="16"/>
      <c r="AO7" s="75" t="s">
        <v>110</v>
      </c>
      <c r="AP7" s="81" t="s">
        <v>49</v>
      </c>
      <c r="AQ7" s="1" t="s">
        <v>3</v>
      </c>
      <c r="AR7" s="31" t="s">
        <v>85</v>
      </c>
      <c r="AS7" s="31" t="s">
        <v>85</v>
      </c>
      <c r="AT7" s="31" t="s">
        <v>85</v>
      </c>
      <c r="AU7" s="31" t="s">
        <v>85</v>
      </c>
      <c r="AV7" s="31" t="s">
        <v>85</v>
      </c>
      <c r="AW7" s="31" t="s">
        <v>85</v>
      </c>
    </row>
    <row r="8" spans="16:55" x14ac:dyDescent="0.3">
      <c r="P8" s="80"/>
      <c r="Q8" s="78"/>
      <c r="R8" s="1" t="s">
        <v>4</v>
      </c>
      <c r="S8" s="49" t="s">
        <v>184</v>
      </c>
      <c r="T8" s="63">
        <v>1.44E-2</v>
      </c>
      <c r="U8" s="63">
        <v>1.2699999999999999E-2</v>
      </c>
      <c r="V8" s="63">
        <v>1.14E-2</v>
      </c>
      <c r="W8" s="63">
        <v>1.15E-2</v>
      </c>
      <c r="X8" s="63">
        <v>1.04E-2</v>
      </c>
      <c r="Y8" s="66">
        <v>6.6299999999999998E-2</v>
      </c>
      <c r="Z8" s="66">
        <v>5.9700000000000003E-2</v>
      </c>
      <c r="AA8" s="66">
        <v>7.2800000000000004E-2</v>
      </c>
      <c r="AB8" s="66">
        <v>7.46E-2</v>
      </c>
      <c r="AC8" s="66">
        <v>8.8200000000000001E-2</v>
      </c>
      <c r="AD8" s="56" t="s">
        <v>185</v>
      </c>
      <c r="AE8" s="50">
        <f t="shared" si="6"/>
        <v>6.7383333333333337E-2</v>
      </c>
      <c r="AF8" s="41">
        <f t="shared" si="0"/>
        <v>1.9684287812041117</v>
      </c>
      <c r="AG8" s="41">
        <f t="shared" si="1"/>
        <v>3.6793981481481488</v>
      </c>
      <c r="AH8" s="41">
        <f t="shared" si="2"/>
        <v>4.3057742782152237</v>
      </c>
      <c r="AI8" s="41">
        <f t="shared" si="3"/>
        <v>4.9108187134502925</v>
      </c>
      <c r="AJ8" s="41">
        <f t="shared" si="7"/>
        <v>4.1913043478260876</v>
      </c>
      <c r="AK8" s="41">
        <f t="shared" si="8"/>
        <v>5.479166666666667</v>
      </c>
      <c r="AL8" s="16">
        <f t="shared" si="4"/>
        <v>5.479166666666667</v>
      </c>
      <c r="AM8" s="16">
        <f t="shared" si="5"/>
        <v>6.7383333333333337E-2</v>
      </c>
      <c r="AN8" s="16"/>
      <c r="AO8" s="76"/>
      <c r="AP8" s="82"/>
      <c r="AQ8" s="1" t="s">
        <v>4</v>
      </c>
      <c r="AR8" s="31" t="s">
        <v>85</v>
      </c>
      <c r="AS8" s="31" t="s">
        <v>85</v>
      </c>
      <c r="AT8" s="31" t="s">
        <v>85</v>
      </c>
      <c r="AU8" s="31" t="s">
        <v>85</v>
      </c>
      <c r="AV8" s="31" t="s">
        <v>85</v>
      </c>
      <c r="AW8" s="31" t="s">
        <v>85</v>
      </c>
    </row>
    <row r="9" spans="16:55" x14ac:dyDescent="0.3">
      <c r="P9" s="80"/>
      <c r="Q9" s="78"/>
      <c r="R9" s="1" t="s">
        <v>5</v>
      </c>
      <c r="S9" s="49" t="s">
        <v>186</v>
      </c>
      <c r="T9" s="63">
        <v>1.9400000000000001E-2</v>
      </c>
      <c r="U9" s="63">
        <v>1.32E-2</v>
      </c>
      <c r="V9" s="63">
        <v>1.54E-2</v>
      </c>
      <c r="W9" s="63">
        <v>1.24E-2</v>
      </c>
      <c r="X9" s="63">
        <v>9.5999999999999992E-3</v>
      </c>
      <c r="Y9" s="66">
        <v>6.0900000000000003E-2</v>
      </c>
      <c r="Z9" s="66">
        <v>5.3900000000000003E-2</v>
      </c>
      <c r="AA9" s="66">
        <v>7.6100000000000001E-2</v>
      </c>
      <c r="AB9" s="66">
        <v>7.4899999999999994E-2</v>
      </c>
      <c r="AC9" s="66">
        <v>8.77E-2</v>
      </c>
      <c r="AD9" s="56" t="s">
        <v>187</v>
      </c>
      <c r="AE9" s="50">
        <f t="shared" si="6"/>
        <v>6.6449999999999995E-2</v>
      </c>
      <c r="AF9" s="41">
        <f t="shared" si="0"/>
        <v>1.5755813953488369</v>
      </c>
      <c r="AG9" s="41">
        <f t="shared" si="1"/>
        <v>2.4252577319587627</v>
      </c>
      <c r="AH9" s="41">
        <f t="shared" si="2"/>
        <v>4.0340909090909083</v>
      </c>
      <c r="AI9" s="41">
        <f t="shared" si="3"/>
        <v>3.3149350649350646</v>
      </c>
      <c r="AJ9" s="41">
        <f t="shared" si="7"/>
        <v>3.3467741935483875</v>
      </c>
      <c r="AK9" s="41">
        <f t="shared" si="8"/>
        <v>5.921875</v>
      </c>
      <c r="AL9" s="16">
        <f t="shared" si="4"/>
        <v>5.921875</v>
      </c>
      <c r="AM9" s="16">
        <f t="shared" si="5"/>
        <v>6.6449999999999995E-2</v>
      </c>
      <c r="AN9" s="16"/>
      <c r="AO9" s="76"/>
      <c r="AP9" s="82"/>
      <c r="AQ9" s="1" t="s">
        <v>5</v>
      </c>
      <c r="AR9" s="31" t="s">
        <v>65</v>
      </c>
      <c r="AS9" s="31" t="s">
        <v>85</v>
      </c>
      <c r="AT9" s="31" t="s">
        <v>85</v>
      </c>
      <c r="AU9" s="31" t="s">
        <v>85</v>
      </c>
      <c r="AV9" s="31" t="s">
        <v>85</v>
      </c>
      <c r="AW9" s="31" t="s">
        <v>85</v>
      </c>
    </row>
    <row r="10" spans="16:55" x14ac:dyDescent="0.3">
      <c r="P10" s="79" t="s">
        <v>111</v>
      </c>
      <c r="Q10" s="77" t="s">
        <v>112</v>
      </c>
      <c r="R10" s="1" t="s">
        <v>3</v>
      </c>
      <c r="S10" s="57">
        <v>0.6391</v>
      </c>
      <c r="T10" s="69">
        <v>0.63649999999999995</v>
      </c>
      <c r="U10" s="69">
        <v>0.63639999999999997</v>
      </c>
      <c r="V10" s="69">
        <v>0.63670000000000004</v>
      </c>
      <c r="W10" s="69">
        <v>0.63649999999999995</v>
      </c>
      <c r="X10" s="63">
        <v>0.63690000000000002</v>
      </c>
      <c r="Y10" s="66">
        <v>0.64129999999999998</v>
      </c>
      <c r="Z10" s="70">
        <v>0.6401</v>
      </c>
      <c r="AA10" s="70">
        <v>0.64080000000000004</v>
      </c>
      <c r="AB10" s="70">
        <v>0.64200000000000002</v>
      </c>
      <c r="AC10" s="70">
        <v>0.64180000000000004</v>
      </c>
      <c r="AD10" s="58">
        <v>0.64139999999999997</v>
      </c>
      <c r="AE10" s="50">
        <f t="shared" si="6"/>
        <v>0.64123333333333332</v>
      </c>
      <c r="AF10" s="41">
        <f t="shared" si="0"/>
        <v>3.3380274344129565E-3</v>
      </c>
      <c r="AG10" s="41">
        <f t="shared" si="1"/>
        <v>7.4365017020162879E-3</v>
      </c>
      <c r="AH10" s="41">
        <f t="shared" si="2"/>
        <v>7.5948041064320499E-3</v>
      </c>
      <c r="AI10" s="41">
        <f t="shared" si="3"/>
        <v>7.120046070886254E-3</v>
      </c>
      <c r="AJ10" s="41">
        <f t="shared" si="7"/>
        <v>5.6559308719560846E-3</v>
      </c>
      <c r="AK10" s="41">
        <f t="shared" si="8"/>
        <v>6.8037891872088242E-3</v>
      </c>
      <c r="AL10" s="16">
        <f t="shared" si="4"/>
        <v>7.5948041064320499E-3</v>
      </c>
      <c r="AM10" s="16">
        <f t="shared" si="5"/>
        <v>3.3380274344129565E-3</v>
      </c>
      <c r="AN10" s="16"/>
      <c r="AO10" s="75" t="s">
        <v>111</v>
      </c>
      <c r="AP10" s="81" t="s">
        <v>112</v>
      </c>
      <c r="AQ10" s="1" t="s">
        <v>3</v>
      </c>
      <c r="AR10" s="4">
        <v>4.3099999999999999E-2</v>
      </c>
      <c r="AS10" s="31" t="s">
        <v>85</v>
      </c>
      <c r="AT10" s="31" t="s">
        <v>85</v>
      </c>
      <c r="AU10" s="31" t="s">
        <v>85</v>
      </c>
      <c r="AV10" s="31" t="s">
        <v>85</v>
      </c>
      <c r="AW10" s="31" t="s">
        <v>85</v>
      </c>
    </row>
    <row r="11" spans="16:55" x14ac:dyDescent="0.3">
      <c r="P11" s="80"/>
      <c r="Q11" s="78"/>
      <c r="R11" s="1" t="s">
        <v>4</v>
      </c>
      <c r="S11" s="49" t="s">
        <v>178</v>
      </c>
      <c r="T11" s="63">
        <v>8.9999999999999998E-4</v>
      </c>
      <c r="U11" s="72">
        <v>2.9999999999999997E-4</v>
      </c>
      <c r="V11" s="63">
        <v>1.8E-3</v>
      </c>
      <c r="W11" s="63">
        <v>6.9999999999999999E-4</v>
      </c>
      <c r="X11" s="63">
        <v>2.8999999999999998E-3</v>
      </c>
      <c r="Y11" s="66">
        <v>2.4299999999999999E-2</v>
      </c>
      <c r="Z11" s="66">
        <v>1.9300000000000001E-2</v>
      </c>
      <c r="AA11" s="66">
        <v>2.2700000000000001E-2</v>
      </c>
      <c r="AB11" s="66">
        <v>2.6800000000000001E-2</v>
      </c>
      <c r="AC11" s="66">
        <v>2.63E-2</v>
      </c>
      <c r="AD11" s="56" t="s">
        <v>179</v>
      </c>
      <c r="AE11" s="50">
        <f t="shared" si="6"/>
        <v>2.3916666666666669E-2</v>
      </c>
      <c r="AF11" s="41">
        <f t="shared" si="0"/>
        <v>0.51371308016877637</v>
      </c>
      <c r="AG11" s="41">
        <f t="shared" si="1"/>
        <v>25.574074074074076</v>
      </c>
      <c r="AH11" s="41">
        <f t="shared" si="2"/>
        <v>78.722222222222229</v>
      </c>
      <c r="AI11" s="41">
        <f t="shared" si="3"/>
        <v>12.28703703703704</v>
      </c>
      <c r="AJ11" s="41">
        <f t="shared" si="7"/>
        <v>26.571428571428573</v>
      </c>
      <c r="AK11" s="41">
        <f t="shared" si="8"/>
        <v>7.2471264367816106</v>
      </c>
      <c r="AL11" s="16">
        <f t="shared" si="4"/>
        <v>78.722222222222229</v>
      </c>
      <c r="AM11" s="16">
        <f t="shared" si="5"/>
        <v>2.3916666666666669E-2</v>
      </c>
      <c r="AN11" s="16"/>
      <c r="AO11" s="76"/>
      <c r="AP11" s="82"/>
      <c r="AQ11" s="1" t="s">
        <v>4</v>
      </c>
      <c r="AR11" s="31" t="s">
        <v>113</v>
      </c>
      <c r="AS11" s="31" t="s">
        <v>85</v>
      </c>
      <c r="AT11" s="31" t="s">
        <v>85</v>
      </c>
      <c r="AU11" s="31" t="s">
        <v>85</v>
      </c>
      <c r="AV11" s="31" t="s">
        <v>85</v>
      </c>
      <c r="AW11" s="31" t="s">
        <v>85</v>
      </c>
    </row>
    <row r="12" spans="16:55" x14ac:dyDescent="0.3">
      <c r="P12" s="80"/>
      <c r="Q12" s="78"/>
      <c r="R12" s="1" t="s">
        <v>5</v>
      </c>
      <c r="S12" s="49" t="s">
        <v>180</v>
      </c>
      <c r="T12" s="63">
        <v>1.5E-3</v>
      </c>
      <c r="U12" s="72">
        <v>5.0000000000000001E-4</v>
      </c>
      <c r="V12" s="63">
        <v>2.3999999999999998E-3</v>
      </c>
      <c r="W12" s="63">
        <v>1.1999999999999999E-3</v>
      </c>
      <c r="X12" s="63">
        <v>4.0000000000000001E-3</v>
      </c>
      <c r="Y12" s="66">
        <v>4.1500000000000002E-2</v>
      </c>
      <c r="Z12" s="66">
        <v>3.6400000000000002E-2</v>
      </c>
      <c r="AA12" s="66">
        <v>4.1200000000000001E-2</v>
      </c>
      <c r="AB12" s="66">
        <v>5.0799999999999998E-2</v>
      </c>
      <c r="AC12" s="66">
        <v>5.0999999999999997E-2</v>
      </c>
      <c r="AD12" s="56" t="s">
        <v>181</v>
      </c>
      <c r="AE12" s="50">
        <f t="shared" si="6"/>
        <v>4.6116666666666667E-2</v>
      </c>
      <c r="AF12" s="41">
        <f t="shared" si="0"/>
        <v>0.10326953748006389</v>
      </c>
      <c r="AG12" s="41">
        <f t="shared" si="1"/>
        <v>29.744444444444444</v>
      </c>
      <c r="AH12" s="41">
        <f t="shared" si="2"/>
        <v>91.233333333333334</v>
      </c>
      <c r="AI12" s="41">
        <f t="shared" si="3"/>
        <v>18.215277777777779</v>
      </c>
      <c r="AJ12" s="41">
        <f t="shared" si="7"/>
        <v>29.333333333333339</v>
      </c>
      <c r="AK12" s="41">
        <f t="shared" si="8"/>
        <v>10.529166666666665</v>
      </c>
      <c r="AL12" s="16">
        <f t="shared" si="4"/>
        <v>91.233333333333334</v>
      </c>
      <c r="AM12" s="16">
        <f t="shared" si="5"/>
        <v>4.6116666666666667E-2</v>
      </c>
      <c r="AN12" s="16"/>
      <c r="AO12" s="76"/>
      <c r="AP12" s="82"/>
      <c r="AQ12" s="1" t="s">
        <v>5</v>
      </c>
      <c r="AR12" s="31" t="s">
        <v>114</v>
      </c>
      <c r="AS12" s="31" t="s">
        <v>85</v>
      </c>
      <c r="AT12" s="31" t="s">
        <v>85</v>
      </c>
      <c r="AU12" s="31" t="s">
        <v>85</v>
      </c>
      <c r="AV12" s="31" t="s">
        <v>85</v>
      </c>
      <c r="AW12" s="31" t="s">
        <v>85</v>
      </c>
    </row>
    <row r="13" spans="16:55" x14ac:dyDescent="0.3">
      <c r="P13" s="79" t="s">
        <v>226</v>
      </c>
      <c r="Q13" s="77" t="s">
        <v>116</v>
      </c>
      <c r="R13" s="1" t="s">
        <v>3</v>
      </c>
      <c r="S13" s="49" t="s">
        <v>166</v>
      </c>
      <c r="T13" s="63">
        <v>0.56169999999999998</v>
      </c>
      <c r="U13" s="63">
        <v>0.56210000000000004</v>
      </c>
      <c r="V13" s="69">
        <v>0.56389999999999996</v>
      </c>
      <c r="W13" s="69">
        <v>0.57479999999999998</v>
      </c>
      <c r="X13" s="69">
        <v>0.58460000000000001</v>
      </c>
      <c r="Y13" s="70">
        <v>0.87949999999999995</v>
      </c>
      <c r="Z13" s="70">
        <v>0.88460000000000005</v>
      </c>
      <c r="AA13" s="66">
        <v>0.87560000000000004</v>
      </c>
      <c r="AB13" s="66">
        <v>0.87050000000000005</v>
      </c>
      <c r="AC13" s="66">
        <v>0.88109999999999999</v>
      </c>
      <c r="AD13" s="56" t="s">
        <v>167</v>
      </c>
      <c r="AE13" s="50">
        <f t="shared" si="6"/>
        <v>0.87193333333333334</v>
      </c>
      <c r="AF13" s="41">
        <f t="shared" si="0"/>
        <v>8.0596521667286397E-2</v>
      </c>
      <c r="AG13" s="41">
        <f t="shared" si="1"/>
        <v>0.55231143552311446</v>
      </c>
      <c r="AH13" s="41">
        <f t="shared" ref="AH13:AH21" si="9">(AE13-U13)/U13</f>
        <v>0.55120678408349633</v>
      </c>
      <c r="AI13" s="41">
        <f t="shared" si="3"/>
        <v>0.54625524620204535</v>
      </c>
      <c r="AJ13" s="41">
        <f t="shared" si="7"/>
        <v>0.53897007654836482</v>
      </c>
      <c r="AK13" s="41">
        <f t="shared" si="8"/>
        <v>0.49150416239023831</v>
      </c>
      <c r="AL13" s="16">
        <f t="shared" si="4"/>
        <v>0.55231143552311446</v>
      </c>
      <c r="AM13" s="16">
        <f t="shared" si="5"/>
        <v>8.0596521667286397E-2</v>
      </c>
      <c r="AN13" s="16"/>
      <c r="AO13" s="75" t="s">
        <v>158</v>
      </c>
      <c r="AP13" s="77" t="s">
        <v>116</v>
      </c>
      <c r="AQ13" s="1" t="s">
        <v>3</v>
      </c>
      <c r="AR13" s="31" t="s">
        <v>88</v>
      </c>
      <c r="AS13" s="31" t="s">
        <v>88</v>
      </c>
      <c r="AT13" s="31" t="s">
        <v>85</v>
      </c>
      <c r="AU13" s="31" t="s">
        <v>85</v>
      </c>
      <c r="AV13" s="31" t="s">
        <v>85</v>
      </c>
      <c r="AW13" s="31" t="s">
        <v>85</v>
      </c>
      <c r="BC13">
        <v>-1.079</v>
      </c>
    </row>
    <row r="14" spans="16:55" x14ac:dyDescent="0.3">
      <c r="P14" s="80"/>
      <c r="Q14" s="78"/>
      <c r="R14" s="1" t="s">
        <v>4</v>
      </c>
      <c r="S14" s="49" t="s">
        <v>168</v>
      </c>
      <c r="T14" s="63">
        <v>6.0000000000000001E-3</v>
      </c>
      <c r="U14" s="63">
        <v>5.3E-3</v>
      </c>
      <c r="V14" s="63">
        <v>5.8999999999999999E-3</v>
      </c>
      <c r="W14" s="63">
        <v>5.5999999999999999E-3</v>
      </c>
      <c r="X14" s="63">
        <v>4.4999999999999997E-3</v>
      </c>
      <c r="Y14" s="66">
        <v>0.46529999999999999</v>
      </c>
      <c r="Z14" s="66">
        <v>0.48499999999999999</v>
      </c>
      <c r="AA14" s="66">
        <v>0.4612</v>
      </c>
      <c r="AB14" s="66">
        <v>0.44359999999999999</v>
      </c>
      <c r="AC14" s="66">
        <v>0.47639999999999999</v>
      </c>
      <c r="AD14" s="56" t="s">
        <v>169</v>
      </c>
      <c r="AE14" s="50">
        <f t="shared" si="6"/>
        <v>0.45019999999999993</v>
      </c>
      <c r="AF14" s="41">
        <f t="shared" si="0"/>
        <v>0.54707903780068712</v>
      </c>
      <c r="AG14" s="41">
        <f t="shared" si="1"/>
        <v>74.033333333333317</v>
      </c>
      <c r="AH14" s="41">
        <f t="shared" si="9"/>
        <v>83.943396226415075</v>
      </c>
      <c r="AI14" s="41">
        <f t="shared" si="3"/>
        <v>75.305084745762699</v>
      </c>
      <c r="AJ14" s="41">
        <f t="shared" si="7"/>
        <v>85.607142857142861</v>
      </c>
      <c r="AK14" s="41">
        <f t="shared" si="8"/>
        <v>99.044444444444437</v>
      </c>
      <c r="AL14" s="16">
        <f t="shared" si="4"/>
        <v>99.044444444444437</v>
      </c>
      <c r="AM14" s="16">
        <f t="shared" si="5"/>
        <v>0.45019999999999993</v>
      </c>
      <c r="AN14" s="16"/>
      <c r="AO14" s="76"/>
      <c r="AP14" s="78"/>
      <c r="AQ14" s="1" t="s">
        <v>4</v>
      </c>
      <c r="AR14" s="31" t="s">
        <v>74</v>
      </c>
      <c r="AS14" s="31" t="s">
        <v>208</v>
      </c>
      <c r="AT14" s="31" t="s">
        <v>85</v>
      </c>
      <c r="AU14" s="31" t="s">
        <v>85</v>
      </c>
      <c r="AV14" s="31" t="s">
        <v>85</v>
      </c>
      <c r="AW14" s="31" t="s">
        <v>85</v>
      </c>
      <c r="BC14">
        <v>0.4496</v>
      </c>
    </row>
    <row r="15" spans="16:55" x14ac:dyDescent="0.3">
      <c r="P15" s="80"/>
      <c r="Q15" s="78"/>
      <c r="R15" s="1" t="s">
        <v>5</v>
      </c>
      <c r="S15" s="49" t="s">
        <v>170</v>
      </c>
      <c r="T15" s="63">
        <v>1.0800000000000001E-2</v>
      </c>
      <c r="U15" s="63">
        <v>1.03E-2</v>
      </c>
      <c r="V15" s="63">
        <v>1.1299999999999999E-2</v>
      </c>
      <c r="W15" s="63">
        <v>1.2500000000000001E-2</v>
      </c>
      <c r="X15" s="63">
        <v>9.1000000000000004E-3</v>
      </c>
      <c r="Y15" s="66">
        <v>0.57630000000000003</v>
      </c>
      <c r="Z15" s="66">
        <v>0.59140000000000004</v>
      </c>
      <c r="AA15" s="66">
        <v>0.56430000000000002</v>
      </c>
      <c r="AB15" s="66">
        <v>0.54930000000000001</v>
      </c>
      <c r="AC15" s="66">
        <v>0.58160000000000001</v>
      </c>
      <c r="AD15" s="56" t="s">
        <v>171</v>
      </c>
      <c r="AE15" s="50">
        <f t="shared" si="6"/>
        <v>0.55496666666666661</v>
      </c>
      <c r="AF15" s="41">
        <f t="shared" si="0"/>
        <v>0.46583905617186111</v>
      </c>
      <c r="AG15" s="41">
        <f t="shared" si="1"/>
        <v>50.38580246913579</v>
      </c>
      <c r="AH15" s="41">
        <f t="shared" si="9"/>
        <v>52.88025889967637</v>
      </c>
      <c r="AI15" s="41">
        <f t="shared" si="3"/>
        <v>48.112094395280238</v>
      </c>
      <c r="AJ15" s="41">
        <f t="shared" si="7"/>
        <v>46.312000000000005</v>
      </c>
      <c r="AK15" s="41">
        <f t="shared" si="8"/>
        <v>59.985347985347978</v>
      </c>
      <c r="AL15" s="16">
        <f t="shared" si="4"/>
        <v>59.985347985347978</v>
      </c>
      <c r="AM15" s="16">
        <f t="shared" si="5"/>
        <v>0.46583905617186111</v>
      </c>
      <c r="AN15" s="16"/>
      <c r="AO15" s="76"/>
      <c r="AP15" s="78"/>
      <c r="AQ15" s="1" t="s">
        <v>5</v>
      </c>
      <c r="AR15" s="31" t="s">
        <v>74</v>
      </c>
      <c r="AS15" s="31" t="s">
        <v>74</v>
      </c>
      <c r="AT15" s="31" t="s">
        <v>85</v>
      </c>
      <c r="AU15" s="31" t="s">
        <v>85</v>
      </c>
      <c r="AV15" s="31" t="s">
        <v>85</v>
      </c>
      <c r="AW15" s="31" t="s">
        <v>85</v>
      </c>
      <c r="BC15">
        <v>0.13653999999999999</v>
      </c>
    </row>
    <row r="16" spans="16:55" x14ac:dyDescent="0.3">
      <c r="P16" s="79" t="s">
        <v>115</v>
      </c>
      <c r="Q16" s="77" t="s">
        <v>116</v>
      </c>
      <c r="R16" s="1" t="s">
        <v>3</v>
      </c>
      <c r="S16" s="49" t="s">
        <v>195</v>
      </c>
      <c r="T16" s="63">
        <v>0.73160000000000003</v>
      </c>
      <c r="U16" s="63">
        <v>0.71389999999999998</v>
      </c>
      <c r="V16" s="63">
        <v>0.68969999999999998</v>
      </c>
      <c r="W16" s="63">
        <v>0.73129999999999995</v>
      </c>
      <c r="X16" s="64">
        <v>0.72529999999999994</v>
      </c>
      <c r="Y16" s="65">
        <v>0.96579999999999999</v>
      </c>
      <c r="Z16" s="66">
        <v>0.93379999999999996</v>
      </c>
      <c r="AA16" s="66">
        <v>0.97589999999999999</v>
      </c>
      <c r="AB16" s="66">
        <v>0.94359999999999999</v>
      </c>
      <c r="AC16" s="66">
        <v>0.97560000000000002</v>
      </c>
      <c r="AD16" s="56" t="s">
        <v>198</v>
      </c>
      <c r="AE16" s="50">
        <f t="shared" si="6"/>
        <v>0.96344999999999992</v>
      </c>
      <c r="AF16" s="41">
        <f t="shared" si="0"/>
        <v>5.5839682705353996E-3</v>
      </c>
      <c r="AG16" s="41">
        <f t="shared" si="1"/>
        <v>0.3169081465281573</v>
      </c>
      <c r="AH16" s="41">
        <f t="shared" si="9"/>
        <v>0.34955876173133482</v>
      </c>
      <c r="AI16" s="41">
        <f t="shared" si="3"/>
        <v>0.39691170073945187</v>
      </c>
      <c r="AJ16" s="41">
        <f t="shared" si="7"/>
        <v>0.27690414330644064</v>
      </c>
      <c r="AK16" s="41">
        <f t="shared" si="8"/>
        <v>0.32834689094167929</v>
      </c>
      <c r="AL16" s="16">
        <f t="shared" si="4"/>
        <v>0.39691170073945187</v>
      </c>
      <c r="AM16" s="16">
        <f t="shared" si="5"/>
        <v>5.5839682705353996E-3</v>
      </c>
      <c r="AN16" s="16"/>
      <c r="AO16" s="75" t="s">
        <v>115</v>
      </c>
      <c r="AP16" s="77" t="s">
        <v>116</v>
      </c>
      <c r="AQ16" s="1" t="s">
        <v>3</v>
      </c>
      <c r="AR16" s="35" t="s">
        <v>119</v>
      </c>
      <c r="AS16" s="31" t="s">
        <v>85</v>
      </c>
      <c r="AT16" s="31" t="s">
        <v>85</v>
      </c>
      <c r="AU16" s="31" t="s">
        <v>85</v>
      </c>
      <c r="AV16" s="31" t="s">
        <v>85</v>
      </c>
      <c r="AW16" s="31" t="s">
        <v>85</v>
      </c>
    </row>
    <row r="17" spans="16:55" x14ac:dyDescent="0.3">
      <c r="P17" s="80"/>
      <c r="Q17" s="78"/>
      <c r="R17" s="1" t="s">
        <v>4</v>
      </c>
      <c r="S17" s="49">
        <v>0.78</v>
      </c>
      <c r="T17" s="63">
        <v>2.86E-2</v>
      </c>
      <c r="U17" s="63">
        <v>3.9199999999999999E-2</v>
      </c>
      <c r="V17" s="63">
        <v>4.9599999999999998E-2</v>
      </c>
      <c r="W17" s="63">
        <v>4.2700000000000002E-2</v>
      </c>
      <c r="X17" s="67">
        <v>3.8899999999999997E-2</v>
      </c>
      <c r="Y17" s="68">
        <v>0.77500000000000002</v>
      </c>
      <c r="Z17" s="66">
        <v>0.62709999999999999</v>
      </c>
      <c r="AA17" s="66">
        <v>0.8518</v>
      </c>
      <c r="AB17" s="66">
        <v>0.67800000000000005</v>
      </c>
      <c r="AC17" s="66">
        <v>0.83720000000000006</v>
      </c>
      <c r="AD17" s="56">
        <v>0.92400000000000004</v>
      </c>
      <c r="AE17" s="50">
        <f t="shared" si="6"/>
        <v>0.78218333333333323</v>
      </c>
      <c r="AF17" s="41">
        <f t="shared" si="0"/>
        <v>2.799145299145133E-3</v>
      </c>
      <c r="AG17" s="41">
        <f t="shared" si="1"/>
        <v>26.349067599067595</v>
      </c>
      <c r="AH17" s="41">
        <f t="shared" si="9"/>
        <v>18.95365646258503</v>
      </c>
      <c r="AI17" s="41">
        <f t="shared" si="3"/>
        <v>14.769825268817204</v>
      </c>
      <c r="AJ17" s="41">
        <f t="shared" si="7"/>
        <v>13.686182669789227</v>
      </c>
      <c r="AK17" s="41">
        <f t="shared" si="8"/>
        <v>19.107540702656383</v>
      </c>
      <c r="AL17" s="16">
        <f t="shared" si="4"/>
        <v>26.349067599067595</v>
      </c>
      <c r="AM17" s="16">
        <f t="shared" si="5"/>
        <v>2.799145299145133E-3</v>
      </c>
      <c r="AN17" s="16"/>
      <c r="AO17" s="76"/>
      <c r="AP17" s="78"/>
      <c r="AQ17" s="1" t="s">
        <v>4</v>
      </c>
      <c r="AR17" s="31" t="s">
        <v>117</v>
      </c>
      <c r="AS17" s="31" t="s">
        <v>85</v>
      </c>
      <c r="AT17" s="31" t="s">
        <v>85</v>
      </c>
      <c r="AU17" s="31" t="s">
        <v>85</v>
      </c>
      <c r="AV17" s="31" t="s">
        <v>85</v>
      </c>
      <c r="AW17" s="31" t="s">
        <v>85</v>
      </c>
    </row>
    <row r="18" spans="16:55" x14ac:dyDescent="0.3">
      <c r="P18" s="80"/>
      <c r="Q18" s="78"/>
      <c r="R18" s="1" t="s">
        <v>5</v>
      </c>
      <c r="S18" s="49" t="s">
        <v>197</v>
      </c>
      <c r="T18" s="63">
        <v>6.9800000000000001E-2</v>
      </c>
      <c r="U18" s="63">
        <v>8.9200000000000002E-2</v>
      </c>
      <c r="V18" s="63">
        <v>9.7000000000000003E-2</v>
      </c>
      <c r="W18" s="63">
        <v>8.4699999999999998E-2</v>
      </c>
      <c r="X18" s="67">
        <v>8.8400000000000006E-2</v>
      </c>
      <c r="Y18" s="68">
        <v>0.86419999999999997</v>
      </c>
      <c r="Z18" s="66">
        <v>0.74570000000000003</v>
      </c>
      <c r="AA18" s="66">
        <v>0.90890000000000004</v>
      </c>
      <c r="AB18" s="66">
        <v>0.78559999999999997</v>
      </c>
      <c r="AC18" s="66">
        <v>0.9032</v>
      </c>
      <c r="AD18" s="56" t="s">
        <v>200</v>
      </c>
      <c r="AE18" s="50">
        <f t="shared" si="6"/>
        <v>0.85910000000000009</v>
      </c>
      <c r="AF18" s="41">
        <f t="shared" si="0"/>
        <v>6.4432989690722357E-3</v>
      </c>
      <c r="AG18" s="41">
        <f t="shared" si="1"/>
        <v>11.308022922636104</v>
      </c>
      <c r="AH18" s="41">
        <f t="shared" si="9"/>
        <v>8.6311659192825108</v>
      </c>
      <c r="AI18" s="41">
        <f t="shared" si="3"/>
        <v>7.8567010309278356</v>
      </c>
      <c r="AJ18" s="41">
        <f t="shared" si="7"/>
        <v>7.8040141676505321</v>
      </c>
      <c r="AK18" s="41">
        <f t="shared" si="8"/>
        <v>8.7183257918552037</v>
      </c>
      <c r="AL18" s="16">
        <f t="shared" si="4"/>
        <v>11.308022922636104</v>
      </c>
      <c r="AM18" s="16">
        <f t="shared" si="5"/>
        <v>6.4432989690722357E-3</v>
      </c>
      <c r="AN18" s="16"/>
      <c r="AO18" s="76"/>
      <c r="AP18" s="78"/>
      <c r="AQ18" s="1" t="s">
        <v>5</v>
      </c>
      <c r="AR18" s="31" t="s">
        <v>118</v>
      </c>
      <c r="AS18" s="31" t="s">
        <v>85</v>
      </c>
      <c r="AT18" s="31" t="s">
        <v>85</v>
      </c>
      <c r="AU18" s="31" t="s">
        <v>85</v>
      </c>
      <c r="AV18" s="31" t="s">
        <v>85</v>
      </c>
      <c r="AW18" s="31" t="s">
        <v>85</v>
      </c>
      <c r="BC18">
        <v>0.58613999999999999</v>
      </c>
    </row>
    <row r="19" spans="16:55" x14ac:dyDescent="0.3">
      <c r="P19" s="75" t="s">
        <v>121</v>
      </c>
      <c r="Q19" s="77" t="s">
        <v>116</v>
      </c>
      <c r="R19" s="1" t="s">
        <v>3</v>
      </c>
      <c r="S19" s="49" t="s">
        <v>172</v>
      </c>
      <c r="T19" s="63">
        <v>0.67510000000000003</v>
      </c>
      <c r="U19" s="63">
        <v>0.67869999999999997</v>
      </c>
      <c r="V19" s="63">
        <v>0.67210000000000003</v>
      </c>
      <c r="W19" s="63">
        <v>0.66669999999999996</v>
      </c>
      <c r="X19" s="63">
        <v>0.66769999999999996</v>
      </c>
      <c r="Y19" s="66">
        <v>0.69079999999999997</v>
      </c>
      <c r="Z19" s="66">
        <v>0.69069999999999998</v>
      </c>
      <c r="AA19" s="66">
        <v>0.69320000000000004</v>
      </c>
      <c r="AB19" s="66">
        <v>0.69710000000000005</v>
      </c>
      <c r="AC19" s="66">
        <v>0.69599999999999995</v>
      </c>
      <c r="AD19" s="51" t="s">
        <v>173</v>
      </c>
      <c r="AE19" s="50">
        <f t="shared" si="6"/>
        <v>0.69209999999999994</v>
      </c>
      <c r="AF19" s="41">
        <f t="shared" si="0"/>
        <v>1.9443216968625703E-2</v>
      </c>
      <c r="AG19" s="41">
        <f t="shared" si="1"/>
        <v>2.5181454599318476E-2</v>
      </c>
      <c r="AH19" s="41">
        <f t="shared" si="9"/>
        <v>1.9743627523206082E-2</v>
      </c>
      <c r="AI19" s="41">
        <f t="shared" si="3"/>
        <v>2.9757476565987064E-2</v>
      </c>
      <c r="AJ19" s="41">
        <f t="shared" si="7"/>
        <v>3.5998200089995533E-2</v>
      </c>
      <c r="AK19" s="41">
        <f t="shared" si="8"/>
        <v>3.6543357795417071E-2</v>
      </c>
      <c r="AL19" s="16">
        <f t="shared" si="4"/>
        <v>3.6543357795417071E-2</v>
      </c>
      <c r="AM19" s="16">
        <f t="shared" si="5"/>
        <v>1.9443216968625703E-2</v>
      </c>
      <c r="AN19" s="16"/>
      <c r="AO19" s="75" t="s">
        <v>121</v>
      </c>
      <c r="AP19" s="77" t="s">
        <v>116</v>
      </c>
      <c r="AQ19" s="1" t="s">
        <v>3</v>
      </c>
      <c r="AR19" s="31" t="s">
        <v>124</v>
      </c>
      <c r="AS19" s="31" t="s">
        <v>85</v>
      </c>
      <c r="AT19" s="31" t="s">
        <v>85</v>
      </c>
      <c r="AU19" s="31" t="s">
        <v>85</v>
      </c>
      <c r="AV19" s="31" t="s">
        <v>85</v>
      </c>
      <c r="AW19" s="31" t="s">
        <v>85</v>
      </c>
    </row>
    <row r="20" spans="16:55" x14ac:dyDescent="0.3">
      <c r="P20" s="76"/>
      <c r="Q20" s="78"/>
      <c r="R20" s="1" t="s">
        <v>4</v>
      </c>
      <c r="S20" s="49" t="s">
        <v>174</v>
      </c>
      <c r="T20" s="63">
        <v>8.0000000000000007E-5</v>
      </c>
      <c r="U20" s="63">
        <v>2.0000000000000001E-4</v>
      </c>
      <c r="V20" s="63">
        <v>1E-4</v>
      </c>
      <c r="W20" s="63">
        <v>2.0000000000000001E-4</v>
      </c>
      <c r="X20" s="63">
        <v>1E-4</v>
      </c>
      <c r="Y20" s="66">
        <v>4.0599999999999997E-2</v>
      </c>
      <c r="Z20" s="66">
        <v>4.1300000000000003E-2</v>
      </c>
      <c r="AA20" s="66">
        <v>3.85E-2</v>
      </c>
      <c r="AB20" s="66">
        <v>3.6139999999999999E-2</v>
      </c>
      <c r="AC20" s="66">
        <v>3.9780000000000003E-2</v>
      </c>
      <c r="AD20" s="51" t="s">
        <v>175</v>
      </c>
      <c r="AE20" s="50">
        <f t="shared" si="6"/>
        <v>3.6270000000000004E-2</v>
      </c>
      <c r="AF20" s="41">
        <f t="shared" si="0"/>
        <v>2.3583333333333334</v>
      </c>
      <c r="AG20" s="41">
        <f t="shared" si="1"/>
        <v>452.37500000000006</v>
      </c>
      <c r="AH20" s="41">
        <f t="shared" si="9"/>
        <v>180.35000000000002</v>
      </c>
      <c r="AI20" s="41">
        <f t="shared" si="3"/>
        <v>361.7</v>
      </c>
      <c r="AJ20" s="41">
        <f t="shared" si="7"/>
        <v>205.5</v>
      </c>
      <c r="AK20" s="41">
        <f t="shared" si="8"/>
        <v>361.7</v>
      </c>
      <c r="AL20" s="16">
        <f t="shared" si="4"/>
        <v>452.37500000000006</v>
      </c>
      <c r="AM20" s="16">
        <f t="shared" si="5"/>
        <v>3.6270000000000004E-2</v>
      </c>
      <c r="AN20" s="16"/>
      <c r="AO20" s="76"/>
      <c r="AP20" s="78"/>
      <c r="AQ20" s="1" t="s">
        <v>4</v>
      </c>
      <c r="AR20" s="31" t="s">
        <v>122</v>
      </c>
      <c r="AS20" s="31" t="s">
        <v>85</v>
      </c>
      <c r="AT20" s="31" t="s">
        <v>85</v>
      </c>
      <c r="AU20" s="31" t="s">
        <v>85</v>
      </c>
      <c r="AV20" s="31" t="s">
        <v>85</v>
      </c>
      <c r="AW20" s="31" t="s">
        <v>85</v>
      </c>
    </row>
    <row r="21" spans="16:55" x14ac:dyDescent="0.3">
      <c r="P21" s="76"/>
      <c r="Q21" s="78"/>
      <c r="R21" s="1" t="s">
        <v>5</v>
      </c>
      <c r="S21" s="49" t="s">
        <v>176</v>
      </c>
      <c r="T21" s="63">
        <v>1E-4</v>
      </c>
      <c r="U21" s="63">
        <v>2.9999999999999997E-4</v>
      </c>
      <c r="V21" s="63">
        <v>2.9999999999999997E-4</v>
      </c>
      <c r="W21" s="63">
        <v>2.0000000000000001E-4</v>
      </c>
      <c r="X21" s="63">
        <v>1E-4</v>
      </c>
      <c r="Y21" s="66">
        <v>5.8200000000000002E-2</v>
      </c>
      <c r="Z21" s="66">
        <v>8.5199999999999998E-2</v>
      </c>
      <c r="AA21" s="66">
        <v>8.1299999999999997E-2</v>
      </c>
      <c r="AB21" s="66">
        <v>7.5899999999999995E-2</v>
      </c>
      <c r="AC21" s="66">
        <v>8.2900000000000001E-2</v>
      </c>
      <c r="AD21" s="51" t="s">
        <v>177</v>
      </c>
      <c r="AE21" s="50">
        <f t="shared" si="6"/>
        <v>7.1650000000000005E-2</v>
      </c>
      <c r="AF21" s="41">
        <f t="shared" si="0"/>
        <v>1.6835205992509363</v>
      </c>
      <c r="AG21" s="41">
        <f t="shared" si="1"/>
        <v>715.5</v>
      </c>
      <c r="AH21" s="41">
        <f t="shared" si="9"/>
        <v>237.8333333333334</v>
      </c>
      <c r="AI21" s="41">
        <f t="shared" si="3"/>
        <v>237.8333333333334</v>
      </c>
      <c r="AJ21" s="41">
        <f t="shared" si="7"/>
        <v>424.99999999999994</v>
      </c>
      <c r="AK21" s="41">
        <f t="shared" si="8"/>
        <v>715.5</v>
      </c>
      <c r="AL21" s="16">
        <f t="shared" si="4"/>
        <v>715.5</v>
      </c>
      <c r="AM21" s="16">
        <f t="shared" si="5"/>
        <v>7.1650000000000005E-2</v>
      </c>
      <c r="AN21" s="16"/>
      <c r="AO21" s="76"/>
      <c r="AP21" s="78"/>
      <c r="AQ21" s="1" t="s">
        <v>5</v>
      </c>
      <c r="AR21" s="31" t="s">
        <v>123</v>
      </c>
      <c r="AS21" s="31" t="s">
        <v>85</v>
      </c>
      <c r="AT21" s="31" t="s">
        <v>85</v>
      </c>
      <c r="AU21" s="31" t="s">
        <v>85</v>
      </c>
      <c r="AV21" s="31" t="s">
        <v>85</v>
      </c>
      <c r="AW21" s="31" t="s">
        <v>85</v>
      </c>
      <c r="BC21" t="s">
        <v>216</v>
      </c>
    </row>
    <row r="22" spans="16:55" x14ac:dyDescent="0.3">
      <c r="AK22" t="s">
        <v>161</v>
      </c>
      <c r="AL22" s="16">
        <f>MAX(AL4,AL7,AL10,AL13,AL16,AL19)</f>
        <v>0.55231143552311446</v>
      </c>
      <c r="AM22" s="16">
        <f>MIN(AM4,AM7,AM10,AM13,AM16,AM19)</f>
        <v>3.3380274344129565E-3</v>
      </c>
      <c r="AN22" s="16"/>
      <c r="AO22" s="111" t="s">
        <v>41</v>
      </c>
      <c r="AP22" s="111" t="s">
        <v>83</v>
      </c>
      <c r="AQ22" s="43" t="s">
        <v>3</v>
      </c>
      <c r="AR22" s="42" t="s">
        <v>85</v>
      </c>
      <c r="AS22" s="42"/>
      <c r="AT22" s="42"/>
    </row>
    <row r="23" spans="16:55" x14ac:dyDescent="0.3">
      <c r="AB23" s="71"/>
      <c r="AK23" t="s">
        <v>238</v>
      </c>
      <c r="AL23" s="16">
        <f>MAX(AL5,AL8,AL11,AL14,AL17,AL20)</f>
        <v>452.37500000000006</v>
      </c>
      <c r="AM23" s="16">
        <f>MIN(AM5,AM8,AM11,AM14,AM17,AM20)</f>
        <v>2.799145299145133E-3</v>
      </c>
      <c r="AO23" s="112"/>
      <c r="AP23" s="112"/>
      <c r="AQ23" s="43" t="s">
        <v>4</v>
      </c>
      <c r="AR23" s="42" t="s">
        <v>85</v>
      </c>
      <c r="AS23" s="43"/>
      <c r="AT23" s="43"/>
    </row>
    <row r="24" spans="16:55" x14ac:dyDescent="0.3">
      <c r="AK24" t="s">
        <v>194</v>
      </c>
      <c r="AL24" s="16">
        <f>MAX(AL6,AL9,AL12,AL15,AL18,AL21)</f>
        <v>715.5</v>
      </c>
      <c r="AM24" s="16">
        <f>MIN(AM6,AM9,AM12,AM15,AM18,AM21)</f>
        <v>6.4432989690722357E-3</v>
      </c>
      <c r="AO24" s="113"/>
      <c r="AP24" s="113"/>
      <c r="AQ24" s="43" t="s">
        <v>5</v>
      </c>
      <c r="AR24" s="42" t="s">
        <v>65</v>
      </c>
      <c r="AS24" s="43"/>
      <c r="AT24" s="43"/>
    </row>
    <row r="33" spans="17:34" x14ac:dyDescent="0.3">
      <c r="Q33" s="109" t="s">
        <v>41</v>
      </c>
      <c r="R33" s="109" t="s">
        <v>83</v>
      </c>
      <c r="S33" s="43" t="s">
        <v>3</v>
      </c>
      <c r="T33" s="42" t="s">
        <v>164</v>
      </c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4" t="e">
        <f>(AD33-U33)/U33</f>
        <v>#DIV/0!</v>
      </c>
      <c r="AG33" s="42" t="s">
        <v>165</v>
      </c>
      <c r="AH33" s="44">
        <f>(AG33-T33)/T33</f>
        <v>0.17161226508407523</v>
      </c>
    </row>
    <row r="34" spans="17:34" x14ac:dyDescent="0.3">
      <c r="Q34" s="110"/>
      <c r="R34" s="110"/>
      <c r="S34" s="43" t="s">
        <v>4</v>
      </c>
      <c r="T34" s="43">
        <v>2.1700000000000001E-2</v>
      </c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4" t="e">
        <f>(AD34-U34)/U34</f>
        <v>#DIV/0!</v>
      </c>
      <c r="AG34" s="43">
        <v>8.5999999999999993E-2</v>
      </c>
      <c r="AH34" s="44">
        <f>(AG34-T34)/T34</f>
        <v>2.9631336405529951</v>
      </c>
    </row>
    <row r="35" spans="17:34" x14ac:dyDescent="0.3">
      <c r="Q35" s="110"/>
      <c r="R35" s="110"/>
      <c r="S35" s="43" t="s">
        <v>5</v>
      </c>
      <c r="T35" s="43">
        <v>2.1999999999999999E-2</v>
      </c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4" t="e">
        <f>(AD35-U35)/U35</f>
        <v>#DIV/0!</v>
      </c>
      <c r="AG35" s="43">
        <v>7.5399999999999995E-2</v>
      </c>
      <c r="AH35" s="44">
        <f>(AG35-T35)/T35</f>
        <v>2.4272727272727272</v>
      </c>
    </row>
  </sheetData>
  <mergeCells count="28">
    <mergeCell ref="P4:P6"/>
    <mergeCell ref="Q4:Q6"/>
    <mergeCell ref="P7:P9"/>
    <mergeCell ref="Q7:Q9"/>
    <mergeCell ref="P10:P12"/>
    <mergeCell ref="Q10:Q12"/>
    <mergeCell ref="Q33:Q35"/>
    <mergeCell ref="R33:R35"/>
    <mergeCell ref="AO4:AO6"/>
    <mergeCell ref="AP4:AP6"/>
    <mergeCell ref="AO7:AO9"/>
    <mergeCell ref="AP7:AP9"/>
    <mergeCell ref="AO10:AO12"/>
    <mergeCell ref="AP10:AP12"/>
    <mergeCell ref="AO13:AO15"/>
    <mergeCell ref="AP13:AP15"/>
    <mergeCell ref="AP22:AP24"/>
    <mergeCell ref="AO22:AO24"/>
    <mergeCell ref="AO16:AO18"/>
    <mergeCell ref="AP16:AP18"/>
    <mergeCell ref="AO19:AO21"/>
    <mergeCell ref="AP19:AP21"/>
    <mergeCell ref="P13:P15"/>
    <mergeCell ref="Q13:Q15"/>
    <mergeCell ref="P16:P18"/>
    <mergeCell ref="Q16:Q18"/>
    <mergeCell ref="P19:P21"/>
    <mergeCell ref="Q19:Q21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571FB-D487-4A6D-8F6B-99C559F93DE5}">
  <dimension ref="G9:AX33"/>
  <sheetViews>
    <sheetView tabSelected="1" topLeftCell="A6" zoomScale="70" zoomScaleNormal="70" workbookViewId="0">
      <selection activeCell="AK25" sqref="AK25:AK27"/>
    </sheetView>
  </sheetViews>
  <sheetFormatPr defaultRowHeight="15.05" x14ac:dyDescent="0.3"/>
  <cols>
    <col min="7" max="7" width="15.88671875" customWidth="1"/>
    <col min="8" max="8" width="13.77734375" customWidth="1"/>
  </cols>
  <sheetData>
    <row r="9" spans="7:50" ht="105.2" x14ac:dyDescent="0.3">
      <c r="G9" s="29" t="s">
        <v>0</v>
      </c>
      <c r="H9" s="30" t="s">
        <v>78</v>
      </c>
      <c r="I9" s="30" t="s">
        <v>68</v>
      </c>
      <c r="J9" s="46" t="s">
        <v>204</v>
      </c>
      <c r="K9" s="47" t="s">
        <v>209</v>
      </c>
      <c r="L9" s="30" t="s">
        <v>213</v>
      </c>
      <c r="M9" s="30" t="s">
        <v>220</v>
      </c>
      <c r="N9" s="30" t="s">
        <v>223</v>
      </c>
      <c r="O9" s="30" t="s">
        <v>224</v>
      </c>
      <c r="P9" s="30" t="s">
        <v>221</v>
      </c>
      <c r="Q9" s="30" t="s">
        <v>214</v>
      </c>
      <c r="R9" s="47" t="s">
        <v>210</v>
      </c>
      <c r="S9" s="46" t="s">
        <v>211</v>
      </c>
      <c r="T9" s="45" t="s">
        <v>219</v>
      </c>
      <c r="U9" s="45" t="s">
        <v>206</v>
      </c>
      <c r="V9" s="46" t="s">
        <v>207</v>
      </c>
      <c r="W9" s="47" t="s">
        <v>215</v>
      </c>
      <c r="X9" s="30" t="s">
        <v>217</v>
      </c>
      <c r="Y9" s="30" t="s">
        <v>222</v>
      </c>
      <c r="Z9" s="30" t="s">
        <v>225</v>
      </c>
      <c r="AD9" s="29" t="s">
        <v>0</v>
      </c>
      <c r="AE9" s="30" t="s">
        <v>78</v>
      </c>
      <c r="AF9" s="30" t="s">
        <v>125</v>
      </c>
      <c r="AG9" s="30" t="s">
        <v>126</v>
      </c>
      <c r="AH9" s="30" t="s">
        <v>68</v>
      </c>
      <c r="AI9" s="30" t="s">
        <v>204</v>
      </c>
      <c r="AJ9" s="30" t="s">
        <v>209</v>
      </c>
      <c r="AK9" s="30" t="s">
        <v>218</v>
      </c>
      <c r="AL9" s="30" t="s">
        <v>220</v>
      </c>
      <c r="AM9" s="30" t="s">
        <v>223</v>
      </c>
    </row>
    <row r="10" spans="7:50" x14ac:dyDescent="0.3">
      <c r="G10" s="98" t="s">
        <v>127</v>
      </c>
      <c r="H10" s="75" t="s">
        <v>128</v>
      </c>
      <c r="I10" s="13" t="s">
        <v>3</v>
      </c>
      <c r="J10" s="49">
        <v>0.86599999999999999</v>
      </c>
      <c r="K10" s="49">
        <v>0.87960000000000005</v>
      </c>
      <c r="L10" s="49">
        <v>0.86409999999999998</v>
      </c>
      <c r="M10" s="49">
        <v>0.8679</v>
      </c>
      <c r="N10" s="49">
        <v>0.872</v>
      </c>
      <c r="O10" s="56">
        <v>0.94040000000000001</v>
      </c>
      <c r="P10" s="56">
        <v>0.94369999999999998</v>
      </c>
      <c r="Q10" s="56">
        <v>0.9385</v>
      </c>
      <c r="R10" s="56">
        <v>0.94479999999999997</v>
      </c>
      <c r="S10" s="56">
        <v>0.9304</v>
      </c>
      <c r="T10" s="54" t="e">
        <f>(Q10+R10+S10+#REF!+O10+P10)/6</f>
        <v>#REF!</v>
      </c>
      <c r="U10" s="55" t="e">
        <f>(T10-#REF!)/#REF!</f>
        <v>#REF!</v>
      </c>
      <c r="V10" s="55" t="e">
        <f t="shared" ref="V10:V33" si="0">(T10-J10)/J10</f>
        <v>#REF!</v>
      </c>
      <c r="W10" s="55" t="e">
        <f t="shared" ref="W10:W33" si="1">(T10-K10)/K10</f>
        <v>#REF!</v>
      </c>
      <c r="X10" s="55" t="e">
        <f t="shared" ref="X10:X33" si="2">(T10-L10)/L10</f>
        <v>#REF!</v>
      </c>
      <c r="Y10" s="55" t="e">
        <f>(T10-M10)/M10</f>
        <v>#REF!</v>
      </c>
      <c r="Z10" s="55" t="e">
        <f t="shared" ref="Z10:Z33" si="3">(T10-N10)/N10</f>
        <v>#REF!</v>
      </c>
      <c r="AD10" s="98" t="s">
        <v>127</v>
      </c>
      <c r="AE10" s="75" t="s">
        <v>128</v>
      </c>
      <c r="AF10" s="98">
        <v>1</v>
      </c>
      <c r="AG10" s="98">
        <v>12</v>
      </c>
      <c r="AH10" s="1" t="s">
        <v>3</v>
      </c>
      <c r="AI10" s="31" t="s">
        <v>85</v>
      </c>
      <c r="AJ10" s="31" t="s">
        <v>85</v>
      </c>
      <c r="AK10" s="31" t="s">
        <v>85</v>
      </c>
      <c r="AL10" s="31" t="s">
        <v>85</v>
      </c>
      <c r="AM10" s="31" t="s">
        <v>85</v>
      </c>
    </row>
    <row r="11" spans="7:50" x14ac:dyDescent="0.3">
      <c r="G11" s="99"/>
      <c r="H11" s="76"/>
      <c r="I11" s="13" t="s">
        <v>4</v>
      </c>
      <c r="J11" s="49">
        <v>8.0299999999999996E-2</v>
      </c>
      <c r="K11" s="49">
        <v>0.16350000000000001</v>
      </c>
      <c r="L11" s="49">
        <v>0.1071</v>
      </c>
      <c r="M11" s="49">
        <v>0.14860000000000001</v>
      </c>
      <c r="N11" s="49">
        <v>8.2699999999999996E-2</v>
      </c>
      <c r="O11" s="56">
        <v>0.66900000000000004</v>
      </c>
      <c r="P11" s="56">
        <v>0.66200000000000003</v>
      </c>
      <c r="Q11" s="56">
        <v>0.67220000000000002</v>
      </c>
      <c r="R11" s="56">
        <v>0.68130000000000002</v>
      </c>
      <c r="S11" s="56">
        <v>0.6018</v>
      </c>
      <c r="T11" s="54" t="e">
        <f>(Q11+R11+S11+#REF!+O11+P11)/6</f>
        <v>#REF!</v>
      </c>
      <c r="U11" s="55" t="e">
        <f>(T11-#REF!)/#REF!</f>
        <v>#REF!</v>
      </c>
      <c r="V11" s="55" t="e">
        <f t="shared" si="0"/>
        <v>#REF!</v>
      </c>
      <c r="W11" s="55" t="e">
        <f t="shared" si="1"/>
        <v>#REF!</v>
      </c>
      <c r="X11" s="55" t="e">
        <f t="shared" si="2"/>
        <v>#REF!</v>
      </c>
      <c r="Y11" s="55">
        <f t="shared" ref="Y11:Y33" si="4">(P11-M11)/M11</f>
        <v>3.4549125168236881</v>
      </c>
      <c r="Z11" s="55" t="e">
        <f t="shared" si="3"/>
        <v>#REF!</v>
      </c>
      <c r="AD11" s="99"/>
      <c r="AE11" s="76"/>
      <c r="AF11" s="99"/>
      <c r="AG11" s="99"/>
      <c r="AH11" s="1" t="s">
        <v>4</v>
      </c>
      <c r="AI11" s="31" t="s">
        <v>85</v>
      </c>
      <c r="AJ11" s="31" t="s">
        <v>85</v>
      </c>
      <c r="AK11" s="31" t="s">
        <v>85</v>
      </c>
      <c r="AL11" s="31" t="s">
        <v>85</v>
      </c>
      <c r="AM11" s="31" t="s">
        <v>85</v>
      </c>
      <c r="AX11">
        <v>5</v>
      </c>
    </row>
    <row r="12" spans="7:50" x14ac:dyDescent="0.3">
      <c r="G12" s="100"/>
      <c r="H12" s="76"/>
      <c r="I12" s="13" t="s">
        <v>5</v>
      </c>
      <c r="J12" s="49">
        <v>7.9600000000000004E-2</v>
      </c>
      <c r="K12" s="49">
        <v>0.1993</v>
      </c>
      <c r="L12" s="49">
        <v>0.12089999999999999</v>
      </c>
      <c r="M12" s="49">
        <v>0.1827</v>
      </c>
      <c r="N12" s="49">
        <v>9.8599999999999993E-2</v>
      </c>
      <c r="O12" s="56">
        <v>0.8397</v>
      </c>
      <c r="P12" s="56">
        <v>0.81399999999999995</v>
      </c>
      <c r="Q12" s="56">
        <v>0.8498</v>
      </c>
      <c r="R12" s="56">
        <v>0.84570000000000001</v>
      </c>
      <c r="S12" s="56">
        <v>0.7641</v>
      </c>
      <c r="T12" s="54" t="e">
        <f>(Q12+R12+S12+#REF!+O12+P12)/6</f>
        <v>#REF!</v>
      </c>
      <c r="U12" s="55">
        <v>1.5407</v>
      </c>
      <c r="V12" s="55" t="e">
        <f t="shared" si="0"/>
        <v>#REF!</v>
      </c>
      <c r="W12" s="55" t="e">
        <f t="shared" si="1"/>
        <v>#REF!</v>
      </c>
      <c r="X12" s="55" t="e">
        <f t="shared" si="2"/>
        <v>#REF!</v>
      </c>
      <c r="Y12" s="55">
        <f t="shared" si="4"/>
        <v>3.4553913519430761</v>
      </c>
      <c r="Z12" s="55" t="e">
        <f t="shared" si="3"/>
        <v>#REF!</v>
      </c>
      <c r="AD12" s="100"/>
      <c r="AE12" s="76"/>
      <c r="AF12" s="100"/>
      <c r="AG12" s="100"/>
      <c r="AH12" s="1" t="s">
        <v>5</v>
      </c>
      <c r="AI12" s="31" t="s">
        <v>85</v>
      </c>
      <c r="AJ12" s="31" t="s">
        <v>85</v>
      </c>
      <c r="AK12" s="31" t="s">
        <v>85</v>
      </c>
      <c r="AL12" s="31" t="s">
        <v>85</v>
      </c>
      <c r="AM12" s="31" t="s">
        <v>85</v>
      </c>
      <c r="AX12">
        <f>AX11+2</f>
        <v>7</v>
      </c>
    </row>
    <row r="13" spans="7:50" x14ac:dyDescent="0.3">
      <c r="G13" s="104" t="s">
        <v>110</v>
      </c>
      <c r="H13" s="81" t="s">
        <v>49</v>
      </c>
      <c r="I13" s="1" t="s">
        <v>3</v>
      </c>
      <c r="J13" s="49"/>
      <c r="K13" s="49">
        <v>0.45229999999999998</v>
      </c>
      <c r="L13" s="49">
        <v>0.45639999999999997</v>
      </c>
      <c r="M13" s="49"/>
      <c r="N13" s="49"/>
      <c r="O13" s="56"/>
      <c r="P13" s="56"/>
      <c r="Q13" s="56">
        <v>0.4945</v>
      </c>
      <c r="R13" s="56">
        <v>0.48959999999999998</v>
      </c>
      <c r="S13" s="56"/>
      <c r="T13" s="50" t="e">
        <f>(Q13+R13+S13+#REF!+O13+P13)/6</f>
        <v>#REF!</v>
      </c>
      <c r="U13" s="41" t="e">
        <f>(T13-#REF!)/#REF!</f>
        <v>#REF!</v>
      </c>
      <c r="V13" s="41" t="e">
        <f t="shared" si="0"/>
        <v>#REF!</v>
      </c>
      <c r="W13" s="41" t="e">
        <f t="shared" si="1"/>
        <v>#REF!</v>
      </c>
      <c r="X13" s="41" t="e">
        <f t="shared" si="2"/>
        <v>#REF!</v>
      </c>
      <c r="Y13" s="41" t="e">
        <f t="shared" si="4"/>
        <v>#DIV/0!</v>
      </c>
      <c r="Z13" s="41" t="e">
        <f t="shared" si="3"/>
        <v>#REF!</v>
      </c>
      <c r="AD13" s="104" t="s">
        <v>110</v>
      </c>
      <c r="AE13" s="81" t="s">
        <v>49</v>
      </c>
      <c r="AF13" s="98">
        <v>11</v>
      </c>
      <c r="AG13" s="98">
        <v>7</v>
      </c>
      <c r="AH13" s="1" t="s">
        <v>3</v>
      </c>
      <c r="AI13" s="31"/>
      <c r="AJ13" s="31" t="s">
        <v>85</v>
      </c>
      <c r="AK13" s="31" t="s">
        <v>85</v>
      </c>
      <c r="AL13" s="31"/>
      <c r="AM13" s="31"/>
      <c r="AX13">
        <f t="shared" ref="AX13:AX39" si="5">AX12+2</f>
        <v>9</v>
      </c>
    </row>
    <row r="14" spans="7:50" x14ac:dyDescent="0.3">
      <c r="G14" s="105"/>
      <c r="H14" s="82"/>
      <c r="I14" s="1" t="s">
        <v>4</v>
      </c>
      <c r="J14" s="49"/>
      <c r="K14" s="49">
        <v>6.1400000000000003E-2</v>
      </c>
      <c r="L14" s="49">
        <v>5.4300000000000001E-2</v>
      </c>
      <c r="M14" s="49"/>
      <c r="N14" s="49"/>
      <c r="O14" s="56"/>
      <c r="P14" s="56"/>
      <c r="Q14" s="56">
        <v>8.9399999999999993E-2</v>
      </c>
      <c r="R14" s="56">
        <v>9.2600000000000002E-2</v>
      </c>
      <c r="S14" s="56"/>
      <c r="T14" s="50" t="e">
        <f>(Q14+R14+S14+#REF!+O14+P14)/6</f>
        <v>#REF!</v>
      </c>
      <c r="U14" s="41" t="e">
        <f>(T14-#REF!)/#REF!</f>
        <v>#REF!</v>
      </c>
      <c r="V14" s="41" t="e">
        <f t="shared" si="0"/>
        <v>#REF!</v>
      </c>
      <c r="W14" s="41" t="e">
        <f t="shared" si="1"/>
        <v>#REF!</v>
      </c>
      <c r="X14" s="41" t="e">
        <f t="shared" si="2"/>
        <v>#REF!</v>
      </c>
      <c r="Y14" s="41" t="e">
        <f t="shared" si="4"/>
        <v>#DIV/0!</v>
      </c>
      <c r="Z14" s="41" t="e">
        <f t="shared" si="3"/>
        <v>#REF!</v>
      </c>
      <c r="AD14" s="105"/>
      <c r="AE14" s="82"/>
      <c r="AF14" s="99"/>
      <c r="AG14" s="99"/>
      <c r="AH14" s="1" t="s">
        <v>4</v>
      </c>
      <c r="AI14" s="31"/>
      <c r="AJ14" s="31" t="s">
        <v>85</v>
      </c>
      <c r="AK14" s="31" t="s">
        <v>85</v>
      </c>
      <c r="AL14" s="31"/>
      <c r="AM14" s="31"/>
      <c r="AX14">
        <f t="shared" si="5"/>
        <v>11</v>
      </c>
    </row>
    <row r="15" spans="7:50" x14ac:dyDescent="0.3">
      <c r="G15" s="106"/>
      <c r="H15" s="82"/>
      <c r="I15" s="1" t="s">
        <v>5</v>
      </c>
      <c r="J15" s="49"/>
      <c r="K15" s="49">
        <v>7.2599999999999998E-2</v>
      </c>
      <c r="L15" s="49">
        <v>6.8000000000000005E-2</v>
      </c>
      <c r="M15" s="49"/>
      <c r="N15" s="49"/>
      <c r="O15" s="56"/>
      <c r="P15" s="56"/>
      <c r="Q15" s="56">
        <v>0.1051</v>
      </c>
      <c r="R15" s="56">
        <v>0.104</v>
      </c>
      <c r="S15" s="56"/>
      <c r="T15" s="50" t="e">
        <f>(Q15+R15+S15+#REF!+O15+P15)/6</f>
        <v>#REF!</v>
      </c>
      <c r="U15" s="41" t="e">
        <f>(T15-#REF!)/#REF!</f>
        <v>#REF!</v>
      </c>
      <c r="V15" s="41" t="e">
        <f t="shared" si="0"/>
        <v>#REF!</v>
      </c>
      <c r="W15" s="41" t="e">
        <f t="shared" si="1"/>
        <v>#REF!</v>
      </c>
      <c r="X15" s="41" t="e">
        <f t="shared" si="2"/>
        <v>#REF!</v>
      </c>
      <c r="Y15" s="41" t="e">
        <f t="shared" si="4"/>
        <v>#DIV/0!</v>
      </c>
      <c r="Z15" s="41" t="e">
        <f t="shared" si="3"/>
        <v>#REF!</v>
      </c>
      <c r="AD15" s="106"/>
      <c r="AE15" s="82"/>
      <c r="AF15" s="100"/>
      <c r="AG15" s="100"/>
      <c r="AH15" s="1" t="s">
        <v>5</v>
      </c>
      <c r="AI15" s="31"/>
      <c r="AJ15" s="31" t="s">
        <v>85</v>
      </c>
      <c r="AK15" s="31" t="s">
        <v>85</v>
      </c>
      <c r="AL15" s="31"/>
      <c r="AM15" s="31"/>
      <c r="AX15">
        <f t="shared" si="5"/>
        <v>13</v>
      </c>
    </row>
    <row r="16" spans="7:50" ht="15.05" customHeight="1" x14ac:dyDescent="0.3">
      <c r="G16" s="104" t="s">
        <v>111</v>
      </c>
      <c r="H16" s="114" t="s">
        <v>230</v>
      </c>
      <c r="I16" s="1" t="s">
        <v>3</v>
      </c>
      <c r="J16" s="57"/>
      <c r="K16" s="57"/>
      <c r="L16" s="57"/>
      <c r="M16" s="57"/>
      <c r="N16" s="49"/>
      <c r="O16" s="56"/>
      <c r="P16" s="58"/>
      <c r="Q16" s="58"/>
      <c r="R16" s="58"/>
      <c r="S16" s="58"/>
      <c r="T16" s="50" t="e">
        <f>(Q16+R16+S16+#REF!+O16+P16)/6</f>
        <v>#REF!</v>
      </c>
      <c r="U16" s="41" t="e">
        <f>(T16-#REF!)/#REF!</f>
        <v>#REF!</v>
      </c>
      <c r="V16" s="41" t="e">
        <f t="shared" si="0"/>
        <v>#REF!</v>
      </c>
      <c r="W16" s="41" t="e">
        <f t="shared" si="1"/>
        <v>#REF!</v>
      </c>
      <c r="X16" s="41" t="e">
        <f t="shared" si="2"/>
        <v>#REF!</v>
      </c>
      <c r="Y16" s="41" t="e">
        <f t="shared" si="4"/>
        <v>#DIV/0!</v>
      </c>
      <c r="Z16" s="41" t="e">
        <f t="shared" si="3"/>
        <v>#REF!</v>
      </c>
      <c r="AD16" s="101" t="s">
        <v>111</v>
      </c>
      <c r="AE16" s="114" t="s">
        <v>112</v>
      </c>
      <c r="AF16" s="101">
        <v>8</v>
      </c>
      <c r="AG16" s="101">
        <v>1</v>
      </c>
      <c r="AH16" s="39" t="s">
        <v>3</v>
      </c>
      <c r="AI16" s="31"/>
      <c r="AJ16" s="31"/>
      <c r="AK16" s="31"/>
      <c r="AL16" s="31"/>
      <c r="AM16" s="31"/>
      <c r="AX16">
        <f t="shared" si="5"/>
        <v>15</v>
      </c>
    </row>
    <row r="17" spans="7:50" x14ac:dyDescent="0.3">
      <c r="G17" s="105"/>
      <c r="H17" s="115"/>
      <c r="I17" s="1" t="s">
        <v>4</v>
      </c>
      <c r="J17" s="49"/>
      <c r="K17" s="73"/>
      <c r="L17" s="49"/>
      <c r="M17" s="49"/>
      <c r="N17" s="49"/>
      <c r="O17" s="56"/>
      <c r="P17" s="56"/>
      <c r="Q17" s="56"/>
      <c r="R17" s="56"/>
      <c r="S17" s="56"/>
      <c r="T17" s="50" t="e">
        <f>(Q17+R17+S17+#REF!+O17+P17)/6</f>
        <v>#REF!</v>
      </c>
      <c r="U17" s="41" t="e">
        <f>(T17-#REF!)/#REF!</f>
        <v>#REF!</v>
      </c>
      <c r="V17" s="41" t="e">
        <f t="shared" si="0"/>
        <v>#REF!</v>
      </c>
      <c r="W17" s="41" t="e">
        <f t="shared" si="1"/>
        <v>#REF!</v>
      </c>
      <c r="X17" s="41" t="e">
        <f t="shared" si="2"/>
        <v>#REF!</v>
      </c>
      <c r="Y17" s="41" t="e">
        <f t="shared" si="4"/>
        <v>#DIV/0!</v>
      </c>
      <c r="Z17" s="41" t="e">
        <f t="shared" si="3"/>
        <v>#REF!</v>
      </c>
      <c r="AD17" s="102"/>
      <c r="AE17" s="115"/>
      <c r="AF17" s="102"/>
      <c r="AG17" s="102"/>
      <c r="AH17" s="39" t="s">
        <v>4</v>
      </c>
      <c r="AI17" s="31"/>
      <c r="AJ17" s="31"/>
      <c r="AK17" s="31"/>
      <c r="AL17" s="31"/>
      <c r="AM17" s="31"/>
      <c r="AX17">
        <f t="shared" si="5"/>
        <v>17</v>
      </c>
    </row>
    <row r="18" spans="7:50" x14ac:dyDescent="0.3">
      <c r="G18" s="106"/>
      <c r="H18" s="116"/>
      <c r="I18" s="1" t="s">
        <v>5</v>
      </c>
      <c r="J18" s="49"/>
      <c r="K18" s="73"/>
      <c r="L18" s="49"/>
      <c r="M18" s="49"/>
      <c r="N18" s="49"/>
      <c r="O18" s="56"/>
      <c r="P18" s="56"/>
      <c r="Q18" s="56"/>
      <c r="R18" s="56"/>
      <c r="S18" s="56"/>
      <c r="T18" s="50" t="e">
        <f>(Q18+R18+S18+#REF!+O18+P18)/6</f>
        <v>#REF!</v>
      </c>
      <c r="U18" s="41" t="e">
        <f>(T18-#REF!)/#REF!</f>
        <v>#REF!</v>
      </c>
      <c r="V18" s="41" t="e">
        <f t="shared" si="0"/>
        <v>#REF!</v>
      </c>
      <c r="W18" s="41" t="e">
        <f t="shared" si="1"/>
        <v>#REF!</v>
      </c>
      <c r="X18" s="41" t="e">
        <f t="shared" si="2"/>
        <v>#REF!</v>
      </c>
      <c r="Y18" s="41" t="e">
        <f t="shared" si="4"/>
        <v>#DIV/0!</v>
      </c>
      <c r="Z18" s="41" t="e">
        <f t="shared" si="3"/>
        <v>#REF!</v>
      </c>
      <c r="AD18" s="103"/>
      <c r="AE18" s="116"/>
      <c r="AF18" s="103"/>
      <c r="AG18" s="103"/>
      <c r="AH18" s="39" t="s">
        <v>5</v>
      </c>
      <c r="AI18" s="31"/>
      <c r="AJ18" s="31"/>
      <c r="AK18" s="31"/>
      <c r="AL18" s="31"/>
      <c r="AM18" s="31"/>
      <c r="AX18">
        <f t="shared" si="5"/>
        <v>19</v>
      </c>
    </row>
    <row r="19" spans="7:50" x14ac:dyDescent="0.3">
      <c r="G19" s="104" t="s">
        <v>47</v>
      </c>
      <c r="H19" s="77" t="s">
        <v>131</v>
      </c>
      <c r="I19" s="1" t="s">
        <v>3</v>
      </c>
      <c r="J19" s="49"/>
      <c r="K19" s="49">
        <v>0.52139999999999997</v>
      </c>
      <c r="L19" s="57">
        <v>0.49859999999999999</v>
      </c>
      <c r="M19" s="57">
        <v>0.53900000000000003</v>
      </c>
      <c r="N19" s="57"/>
      <c r="O19" s="58"/>
      <c r="P19" s="58">
        <v>0.98599999999999999</v>
      </c>
      <c r="Q19" s="56">
        <v>0.98209999999999997</v>
      </c>
      <c r="R19" s="56">
        <v>0.97470000000000001</v>
      </c>
      <c r="S19" s="56"/>
      <c r="T19" s="50" t="e">
        <f>(Q19+R19+S19+#REF!+O19+P19)/6</f>
        <v>#REF!</v>
      </c>
      <c r="U19" s="41" t="e">
        <f>(T19-#REF!)/#REF!</f>
        <v>#REF!</v>
      </c>
      <c r="V19" s="41" t="e">
        <f t="shared" si="0"/>
        <v>#REF!</v>
      </c>
      <c r="W19" s="41" t="e">
        <f t="shared" si="1"/>
        <v>#REF!</v>
      </c>
      <c r="X19" s="41" t="e">
        <f t="shared" si="2"/>
        <v>#REF!</v>
      </c>
      <c r="Y19" s="41">
        <f t="shared" si="4"/>
        <v>0.8293135435992578</v>
      </c>
      <c r="Z19" s="41" t="e">
        <f t="shared" si="3"/>
        <v>#REF!</v>
      </c>
      <c r="AD19" s="104" t="s">
        <v>47</v>
      </c>
      <c r="AE19" s="77" t="s">
        <v>131</v>
      </c>
      <c r="AF19" s="98">
        <v>2</v>
      </c>
      <c r="AG19" s="98">
        <v>25</v>
      </c>
      <c r="AH19" s="1" t="s">
        <v>3</v>
      </c>
      <c r="AI19" s="31"/>
      <c r="AJ19" s="31" t="s">
        <v>85</v>
      </c>
      <c r="AK19" s="31" t="s">
        <v>85</v>
      </c>
      <c r="AL19" s="31" t="s">
        <v>85</v>
      </c>
      <c r="AM19" s="31"/>
      <c r="AX19">
        <f t="shared" si="5"/>
        <v>21</v>
      </c>
    </row>
    <row r="20" spans="7:50" x14ac:dyDescent="0.3">
      <c r="G20" s="105"/>
      <c r="H20" s="78"/>
      <c r="I20" s="1" t="s">
        <v>4</v>
      </c>
      <c r="J20" s="49"/>
      <c r="K20" s="49">
        <v>0.1019</v>
      </c>
      <c r="L20" s="49">
        <v>7.3499999999999996E-2</v>
      </c>
      <c r="M20" s="49">
        <v>0.1052</v>
      </c>
      <c r="N20" s="49"/>
      <c r="O20" s="56"/>
      <c r="P20" s="56">
        <v>0.98740000000000006</v>
      </c>
      <c r="Q20" s="56">
        <v>0.98150000000000004</v>
      </c>
      <c r="R20" s="56">
        <v>0.97540000000000004</v>
      </c>
      <c r="S20" s="56"/>
      <c r="T20" s="50" t="e">
        <f>(Q20+R20+S20+#REF!+O20+P20)/6</f>
        <v>#REF!</v>
      </c>
      <c r="U20" s="41" t="e">
        <f>(T20-#REF!)/#REF!</f>
        <v>#REF!</v>
      </c>
      <c r="V20" s="41" t="e">
        <f t="shared" si="0"/>
        <v>#REF!</v>
      </c>
      <c r="W20" s="41" t="e">
        <f t="shared" si="1"/>
        <v>#REF!</v>
      </c>
      <c r="X20" s="41" t="e">
        <f t="shared" si="2"/>
        <v>#REF!</v>
      </c>
      <c r="Y20" s="41">
        <f t="shared" si="4"/>
        <v>8.3859315589353614</v>
      </c>
      <c r="Z20" s="41" t="e">
        <f t="shared" si="3"/>
        <v>#REF!</v>
      </c>
      <c r="AD20" s="105"/>
      <c r="AE20" s="78"/>
      <c r="AF20" s="99"/>
      <c r="AG20" s="99"/>
      <c r="AH20" s="1" t="s">
        <v>4</v>
      </c>
      <c r="AI20" s="31"/>
      <c r="AJ20" s="31" t="s">
        <v>85</v>
      </c>
      <c r="AK20" s="31" t="s">
        <v>85</v>
      </c>
      <c r="AL20" s="31" t="s">
        <v>85</v>
      </c>
      <c r="AM20" s="31"/>
      <c r="AX20">
        <f t="shared" si="5"/>
        <v>23</v>
      </c>
    </row>
    <row r="21" spans="7:50" x14ac:dyDescent="0.3">
      <c r="G21" s="106"/>
      <c r="H21" s="78"/>
      <c r="I21" s="1" t="s">
        <v>5</v>
      </c>
      <c r="J21" s="49"/>
      <c r="K21" s="49">
        <v>7.3899999999999993E-2</v>
      </c>
      <c r="L21" s="49">
        <v>4.7699999999999999E-2</v>
      </c>
      <c r="M21" s="49">
        <v>0.12039999999999999</v>
      </c>
      <c r="N21" s="49"/>
      <c r="O21" s="56"/>
      <c r="P21" s="56">
        <v>0.99609999999999999</v>
      </c>
      <c r="Q21" s="56">
        <v>0.9929</v>
      </c>
      <c r="R21" s="56">
        <v>0.99180000000000001</v>
      </c>
      <c r="S21" s="56"/>
      <c r="T21" s="50" t="e">
        <f>(Q21+R21+S21+#REF!+O21+P21)/6</f>
        <v>#REF!</v>
      </c>
      <c r="U21" s="41" t="e">
        <f>(T21-#REF!)/#REF!</f>
        <v>#REF!</v>
      </c>
      <c r="V21" s="41" t="e">
        <f t="shared" si="0"/>
        <v>#REF!</v>
      </c>
      <c r="W21" s="41" t="e">
        <f t="shared" si="1"/>
        <v>#REF!</v>
      </c>
      <c r="X21" s="41" t="e">
        <f t="shared" si="2"/>
        <v>#REF!</v>
      </c>
      <c r="Y21" s="41">
        <f t="shared" si="4"/>
        <v>7.2732558139534893</v>
      </c>
      <c r="Z21" s="41" t="e">
        <f t="shared" si="3"/>
        <v>#REF!</v>
      </c>
      <c r="AD21" s="106"/>
      <c r="AE21" s="78"/>
      <c r="AF21" s="100"/>
      <c r="AG21" s="100"/>
      <c r="AH21" s="1" t="s">
        <v>5</v>
      </c>
      <c r="AI21" s="31"/>
      <c r="AJ21" s="31" t="s">
        <v>85</v>
      </c>
      <c r="AK21" s="31" t="s">
        <v>85</v>
      </c>
      <c r="AL21" s="31" t="s">
        <v>85</v>
      </c>
      <c r="AM21" s="31"/>
      <c r="AX21">
        <f t="shared" si="5"/>
        <v>25</v>
      </c>
    </row>
    <row r="22" spans="7:50" x14ac:dyDescent="0.3">
      <c r="G22" s="104" t="s">
        <v>115</v>
      </c>
      <c r="H22" s="77" t="s">
        <v>116</v>
      </c>
      <c r="I22" s="1" t="s">
        <v>3</v>
      </c>
      <c r="J22" s="49"/>
      <c r="K22" s="49">
        <v>0.74770000000000003</v>
      </c>
      <c r="L22" s="49"/>
      <c r="M22" s="49"/>
      <c r="N22" s="59">
        <v>0.73670000000000002</v>
      </c>
      <c r="O22" s="60">
        <v>0.76880000000000004</v>
      </c>
      <c r="P22" s="56"/>
      <c r="Q22" s="56"/>
      <c r="R22" s="56">
        <v>0.76829999999999998</v>
      </c>
      <c r="S22" s="56"/>
      <c r="T22" s="50" t="e">
        <f>(Q22+R22+S22+#REF!+O22+P22)/6</f>
        <v>#REF!</v>
      </c>
      <c r="U22" s="41" t="e">
        <f>(T22-#REF!)/#REF!</f>
        <v>#REF!</v>
      </c>
      <c r="V22" s="41" t="e">
        <f t="shared" si="0"/>
        <v>#REF!</v>
      </c>
      <c r="W22" s="41" t="e">
        <f t="shared" si="1"/>
        <v>#REF!</v>
      </c>
      <c r="X22" s="41" t="e">
        <f t="shared" si="2"/>
        <v>#REF!</v>
      </c>
      <c r="Y22" s="41" t="e">
        <f t="shared" si="4"/>
        <v>#DIV/0!</v>
      </c>
      <c r="Z22" s="41" t="e">
        <f t="shared" si="3"/>
        <v>#REF!</v>
      </c>
      <c r="AD22" s="104" t="s">
        <v>115</v>
      </c>
      <c r="AE22" s="77" t="s">
        <v>116</v>
      </c>
      <c r="AF22" s="98">
        <v>16</v>
      </c>
      <c r="AG22" s="98">
        <v>2</v>
      </c>
      <c r="AH22" s="1" t="s">
        <v>3</v>
      </c>
      <c r="AI22" s="31"/>
      <c r="AJ22" s="31" t="s">
        <v>74</v>
      </c>
      <c r="AK22" s="31"/>
      <c r="AL22" s="31"/>
      <c r="AM22" s="31" t="s">
        <v>85</v>
      </c>
      <c r="AX22">
        <f t="shared" si="5"/>
        <v>27</v>
      </c>
    </row>
    <row r="23" spans="7:50" x14ac:dyDescent="0.3">
      <c r="G23" s="105"/>
      <c r="H23" s="78"/>
      <c r="I23" s="1" t="s">
        <v>4</v>
      </c>
      <c r="J23" s="49"/>
      <c r="K23" s="49">
        <v>0.12839999999999999</v>
      </c>
      <c r="L23" s="49"/>
      <c r="M23" s="49"/>
      <c r="N23" s="61">
        <v>0.1056</v>
      </c>
      <c r="O23" s="62">
        <v>0.1575</v>
      </c>
      <c r="P23" s="56"/>
      <c r="Q23" s="56"/>
      <c r="R23" s="56">
        <v>0.16039999999999999</v>
      </c>
      <c r="S23" s="56"/>
      <c r="T23" s="50" t="e">
        <f>(Q23+R23+S23+#REF!+O23+P23)/6</f>
        <v>#REF!</v>
      </c>
      <c r="U23" s="41" t="e">
        <f>(T23-#REF!)/#REF!</f>
        <v>#REF!</v>
      </c>
      <c r="V23" s="41" t="e">
        <f t="shared" si="0"/>
        <v>#REF!</v>
      </c>
      <c r="W23" s="41" t="e">
        <f t="shared" si="1"/>
        <v>#REF!</v>
      </c>
      <c r="X23" s="41" t="e">
        <f t="shared" si="2"/>
        <v>#REF!</v>
      </c>
      <c r="Y23" s="41" t="e">
        <f t="shared" si="4"/>
        <v>#DIV/0!</v>
      </c>
      <c r="Z23" s="41" t="e">
        <f t="shared" si="3"/>
        <v>#REF!</v>
      </c>
      <c r="AD23" s="105"/>
      <c r="AE23" s="78"/>
      <c r="AF23" s="99"/>
      <c r="AG23" s="99"/>
      <c r="AH23" s="1" t="s">
        <v>4</v>
      </c>
      <c r="AI23" s="31"/>
      <c r="AJ23" s="31" t="s">
        <v>235</v>
      </c>
      <c r="AK23" s="31"/>
      <c r="AL23" s="31"/>
      <c r="AM23" s="31" t="s">
        <v>85</v>
      </c>
      <c r="AX23">
        <f t="shared" si="5"/>
        <v>29</v>
      </c>
    </row>
    <row r="24" spans="7:50" x14ac:dyDescent="0.3">
      <c r="G24" s="106"/>
      <c r="H24" s="78"/>
      <c r="I24" s="1" t="s">
        <v>5</v>
      </c>
      <c r="J24" s="49"/>
      <c r="K24" s="49">
        <v>0.22220000000000001</v>
      </c>
      <c r="L24" s="49"/>
      <c r="M24" s="49"/>
      <c r="N24" s="61">
        <v>0.19350000000000001</v>
      </c>
      <c r="O24" s="62">
        <v>0.26579999999999998</v>
      </c>
      <c r="P24" s="56"/>
      <c r="Q24" s="56"/>
      <c r="R24" s="56">
        <v>0.26369999999999999</v>
      </c>
      <c r="S24" s="56"/>
      <c r="T24" s="50" t="e">
        <f>(Q24+R24+S24+#REF!+O24+P24)/6</f>
        <v>#REF!</v>
      </c>
      <c r="U24" s="41" t="e">
        <f>(T24-#REF!)/#REF!</f>
        <v>#REF!</v>
      </c>
      <c r="V24" s="41" t="e">
        <f t="shared" si="0"/>
        <v>#REF!</v>
      </c>
      <c r="W24" s="41" t="e">
        <f t="shared" si="1"/>
        <v>#REF!</v>
      </c>
      <c r="X24" s="41" t="e">
        <f t="shared" si="2"/>
        <v>#REF!</v>
      </c>
      <c r="Y24" s="41" t="e">
        <f t="shared" si="4"/>
        <v>#DIV/0!</v>
      </c>
      <c r="Z24" s="41" t="e">
        <f t="shared" si="3"/>
        <v>#REF!</v>
      </c>
      <c r="AD24" s="106"/>
      <c r="AE24" s="78"/>
      <c r="AF24" s="100"/>
      <c r="AG24" s="100"/>
      <c r="AH24" s="1" t="s">
        <v>5</v>
      </c>
      <c r="AI24" s="31"/>
      <c r="AJ24" s="31" t="s">
        <v>85</v>
      </c>
      <c r="AK24" s="31"/>
      <c r="AL24" s="31"/>
      <c r="AM24" s="31" t="s">
        <v>85</v>
      </c>
      <c r="AX24">
        <f t="shared" si="5"/>
        <v>31</v>
      </c>
    </row>
    <row r="25" spans="7:50" x14ac:dyDescent="0.3">
      <c r="G25" s="104" t="s">
        <v>132</v>
      </c>
      <c r="H25" s="81" t="s">
        <v>49</v>
      </c>
      <c r="I25" s="1" t="s">
        <v>3</v>
      </c>
      <c r="J25" s="49"/>
      <c r="K25" s="49"/>
      <c r="L25" s="49">
        <v>0.48399999999999999</v>
      </c>
      <c r="M25" s="49"/>
      <c r="N25" s="49">
        <v>0.49809999999999999</v>
      </c>
      <c r="O25" s="56">
        <v>0.89080000000000004</v>
      </c>
      <c r="P25" s="56"/>
      <c r="Q25" s="56">
        <v>0.89929999999999999</v>
      </c>
      <c r="R25" s="56"/>
      <c r="S25" s="56"/>
      <c r="T25" s="50" t="e">
        <f>(Q25+R25+S25+#REF!+O25+P25)/6</f>
        <v>#REF!</v>
      </c>
      <c r="U25" s="41" t="e">
        <f>(T25-#REF!)/#REF!</f>
        <v>#REF!</v>
      </c>
      <c r="V25" s="41" t="e">
        <f t="shared" si="0"/>
        <v>#REF!</v>
      </c>
      <c r="W25" s="41" t="e">
        <f t="shared" si="1"/>
        <v>#REF!</v>
      </c>
      <c r="X25" s="41" t="e">
        <f t="shared" si="2"/>
        <v>#REF!</v>
      </c>
      <c r="Y25" s="41" t="e">
        <f t="shared" si="4"/>
        <v>#DIV/0!</v>
      </c>
      <c r="Z25" s="41" t="e">
        <f t="shared" si="3"/>
        <v>#REF!</v>
      </c>
      <c r="AD25" s="104" t="s">
        <v>132</v>
      </c>
      <c r="AE25" s="75" t="s">
        <v>128</v>
      </c>
      <c r="AF25" s="98">
        <v>12</v>
      </c>
      <c r="AG25" s="98">
        <v>5</v>
      </c>
      <c r="AH25" s="1" t="s">
        <v>3</v>
      </c>
      <c r="AI25" s="31"/>
      <c r="AJ25" s="31"/>
      <c r="AK25" s="31" t="s">
        <v>85</v>
      </c>
      <c r="AL25" s="31"/>
      <c r="AM25" s="31"/>
      <c r="AX25">
        <f t="shared" si="5"/>
        <v>33</v>
      </c>
    </row>
    <row r="26" spans="7:50" x14ac:dyDescent="0.3">
      <c r="G26" s="105"/>
      <c r="H26" s="82"/>
      <c r="I26" s="1" t="s">
        <v>4</v>
      </c>
      <c r="J26" s="49"/>
      <c r="K26" s="49"/>
      <c r="L26" s="49">
        <v>9.9900000000000003E-2</v>
      </c>
      <c r="M26" s="49"/>
      <c r="N26" s="49">
        <v>0.113</v>
      </c>
      <c r="O26" s="56">
        <v>0.73040000000000005</v>
      </c>
      <c r="P26" s="56"/>
      <c r="Q26" s="56">
        <v>0.74170000000000003</v>
      </c>
      <c r="R26" s="56"/>
      <c r="S26" s="56"/>
      <c r="T26" s="50" t="e">
        <f>(Q26+R26+S26+#REF!+O26+P26)/6</f>
        <v>#REF!</v>
      </c>
      <c r="U26" s="41" t="e">
        <f>(T26-#REF!)/#REF!</f>
        <v>#REF!</v>
      </c>
      <c r="V26" s="41" t="e">
        <f t="shared" si="0"/>
        <v>#REF!</v>
      </c>
      <c r="W26" s="41" t="e">
        <f t="shared" si="1"/>
        <v>#REF!</v>
      </c>
      <c r="X26" s="41" t="e">
        <f t="shared" si="2"/>
        <v>#REF!</v>
      </c>
      <c r="Y26" s="41" t="e">
        <f t="shared" si="4"/>
        <v>#DIV/0!</v>
      </c>
      <c r="Z26" s="41" t="e">
        <f t="shared" si="3"/>
        <v>#REF!</v>
      </c>
      <c r="AD26" s="105"/>
      <c r="AE26" s="76"/>
      <c r="AF26" s="99"/>
      <c r="AG26" s="99"/>
      <c r="AH26" s="1" t="s">
        <v>4</v>
      </c>
      <c r="AI26" s="31"/>
      <c r="AJ26" s="31"/>
      <c r="AK26" s="31" t="s">
        <v>85</v>
      </c>
      <c r="AL26" s="31"/>
      <c r="AM26" s="31"/>
      <c r="AX26">
        <f t="shared" si="5"/>
        <v>35</v>
      </c>
    </row>
    <row r="27" spans="7:50" x14ac:dyDescent="0.3">
      <c r="G27" s="106"/>
      <c r="H27" s="82"/>
      <c r="I27" s="1" t="s">
        <v>5</v>
      </c>
      <c r="J27" s="49"/>
      <c r="K27" s="49"/>
      <c r="L27" s="49">
        <v>9.5299999999999996E-2</v>
      </c>
      <c r="M27" s="49"/>
      <c r="N27" s="49">
        <v>0.1101</v>
      </c>
      <c r="O27" s="56">
        <v>0.74</v>
      </c>
      <c r="P27" s="56"/>
      <c r="Q27" s="56">
        <v>0.75529999999999997</v>
      </c>
      <c r="R27" s="56"/>
      <c r="S27" s="56"/>
      <c r="T27" s="50" t="e">
        <f>(Q27+R27+S27+#REF!+O27+P27)/6</f>
        <v>#REF!</v>
      </c>
      <c r="U27" s="41" t="e">
        <f>(T27-#REF!)/#REF!</f>
        <v>#REF!</v>
      </c>
      <c r="V27" s="41" t="e">
        <f t="shared" si="0"/>
        <v>#REF!</v>
      </c>
      <c r="W27" s="41" t="e">
        <f t="shared" si="1"/>
        <v>#REF!</v>
      </c>
      <c r="X27" s="41" t="e">
        <f t="shared" si="2"/>
        <v>#REF!</v>
      </c>
      <c r="Y27" s="41" t="e">
        <f t="shared" si="4"/>
        <v>#DIV/0!</v>
      </c>
      <c r="Z27" s="41" t="e">
        <f t="shared" si="3"/>
        <v>#REF!</v>
      </c>
      <c r="AD27" s="106"/>
      <c r="AE27" s="76"/>
      <c r="AF27" s="100"/>
      <c r="AG27" s="100"/>
      <c r="AH27" s="1" t="s">
        <v>5</v>
      </c>
      <c r="AI27" s="31"/>
      <c r="AJ27" s="31"/>
      <c r="AK27" s="31" t="s">
        <v>85</v>
      </c>
      <c r="AL27" s="31"/>
      <c r="AM27" s="31"/>
      <c r="AX27">
        <f t="shared" si="5"/>
        <v>37</v>
      </c>
    </row>
    <row r="28" spans="7:50" x14ac:dyDescent="0.3">
      <c r="G28" s="98" t="s">
        <v>133</v>
      </c>
      <c r="H28" s="81" t="s">
        <v>227</v>
      </c>
      <c r="I28" s="1" t="s">
        <v>3</v>
      </c>
      <c r="J28" s="49">
        <v>0.83299999999999996</v>
      </c>
      <c r="K28" s="49">
        <v>0.80659999999999998</v>
      </c>
      <c r="L28" s="49">
        <v>0.83689999999999998</v>
      </c>
      <c r="M28" s="49">
        <v>0.82220000000000004</v>
      </c>
      <c r="N28" s="49">
        <v>0.82220000000000004</v>
      </c>
      <c r="O28" s="56">
        <v>0.871</v>
      </c>
      <c r="P28" s="56">
        <v>0.8417</v>
      </c>
      <c r="Q28" s="56">
        <v>0.91500000000000004</v>
      </c>
      <c r="R28" s="56">
        <v>0.87890000000000001</v>
      </c>
      <c r="S28" s="56">
        <v>0.88080000000000003</v>
      </c>
      <c r="T28" s="50" t="e">
        <f>(Q28+R28+S28+#REF!+O28+P28)/6</f>
        <v>#REF!</v>
      </c>
      <c r="U28" s="41" t="e">
        <f>(T28-#REF!)/#REF!</f>
        <v>#REF!</v>
      </c>
      <c r="V28" s="41" t="e">
        <f t="shared" si="0"/>
        <v>#REF!</v>
      </c>
      <c r="W28" s="41" t="e">
        <f t="shared" si="1"/>
        <v>#REF!</v>
      </c>
      <c r="X28" s="41" t="e">
        <f t="shared" si="2"/>
        <v>#REF!</v>
      </c>
      <c r="Y28" s="41">
        <f t="shared" si="4"/>
        <v>2.3716857212357043E-2</v>
      </c>
      <c r="Z28" s="41" t="e">
        <f t="shared" si="3"/>
        <v>#REF!</v>
      </c>
      <c r="AD28" s="98" t="s">
        <v>133</v>
      </c>
      <c r="AE28" s="81" t="s">
        <v>227</v>
      </c>
      <c r="AF28" s="98">
        <v>3</v>
      </c>
      <c r="AG28" s="98">
        <v>10</v>
      </c>
      <c r="AH28" s="1" t="s">
        <v>3</v>
      </c>
      <c r="AI28" s="31" t="s">
        <v>85</v>
      </c>
      <c r="AJ28" s="31" t="s">
        <v>85</v>
      </c>
      <c r="AK28" s="31" t="s">
        <v>85</v>
      </c>
      <c r="AL28" s="31" t="s">
        <v>231</v>
      </c>
      <c r="AM28" s="31" t="s">
        <v>228</v>
      </c>
      <c r="AX28">
        <f t="shared" si="5"/>
        <v>39</v>
      </c>
    </row>
    <row r="29" spans="7:50" x14ac:dyDescent="0.3">
      <c r="G29" s="99"/>
      <c r="H29" s="82"/>
      <c r="I29" s="1" t="s">
        <v>4</v>
      </c>
      <c r="J29" s="49">
        <v>0.44740000000000002</v>
      </c>
      <c r="K29" s="49">
        <v>0.38229999999999997</v>
      </c>
      <c r="L29" s="49">
        <v>0.47799999999999998</v>
      </c>
      <c r="M29" s="49">
        <v>0.49430000000000002</v>
      </c>
      <c r="N29" s="49">
        <v>0.4612</v>
      </c>
      <c r="O29" s="56">
        <v>0.62</v>
      </c>
      <c r="P29" s="56">
        <v>0.51700000000000002</v>
      </c>
      <c r="Q29" s="56">
        <v>0.66949999999999998</v>
      </c>
      <c r="R29" s="56">
        <v>0.58050000000000002</v>
      </c>
      <c r="S29" s="56">
        <v>0.57869999999999999</v>
      </c>
      <c r="T29" s="50" t="e">
        <f>(Q29+R29+S29+#REF!+O29+P29)/6</f>
        <v>#REF!</v>
      </c>
      <c r="U29" s="41" t="e">
        <f>(T29-#REF!)/#REF!</f>
        <v>#REF!</v>
      </c>
      <c r="V29" s="41" t="e">
        <f t="shared" si="0"/>
        <v>#REF!</v>
      </c>
      <c r="W29" s="41" t="e">
        <f t="shared" si="1"/>
        <v>#REF!</v>
      </c>
      <c r="X29" s="41" t="e">
        <f t="shared" si="2"/>
        <v>#REF!</v>
      </c>
      <c r="Y29" s="41">
        <f t="shared" si="4"/>
        <v>4.592352822172769E-2</v>
      </c>
      <c r="Z29" s="41" t="e">
        <f t="shared" si="3"/>
        <v>#REF!</v>
      </c>
      <c r="AD29" s="99"/>
      <c r="AE29" s="82"/>
      <c r="AF29" s="99"/>
      <c r="AG29" s="99"/>
      <c r="AH29" s="1" t="s">
        <v>4</v>
      </c>
      <c r="AI29" s="31" t="s">
        <v>85</v>
      </c>
      <c r="AJ29" s="31" t="s">
        <v>85</v>
      </c>
      <c r="AK29" s="31" t="s">
        <v>85</v>
      </c>
      <c r="AL29" s="74" t="s">
        <v>232</v>
      </c>
      <c r="AM29" s="31" t="s">
        <v>85</v>
      </c>
      <c r="AX29">
        <f>AX28+2</f>
        <v>41</v>
      </c>
    </row>
    <row r="30" spans="7:50" x14ac:dyDescent="0.3">
      <c r="G30" s="100"/>
      <c r="H30" s="82"/>
      <c r="I30" s="1" t="s">
        <v>5</v>
      </c>
      <c r="J30" s="49">
        <v>0.54210000000000003</v>
      </c>
      <c r="K30" s="49">
        <v>0.4446</v>
      </c>
      <c r="L30" s="49">
        <v>0.50919999999999999</v>
      </c>
      <c r="M30" s="49">
        <v>0.52449999999999997</v>
      </c>
      <c r="N30" s="49">
        <v>0.52649999999999997</v>
      </c>
      <c r="O30" s="56">
        <v>0.65880000000000005</v>
      </c>
      <c r="P30" s="56">
        <v>0.55010000000000003</v>
      </c>
      <c r="Q30" s="56">
        <v>0.73119999999999996</v>
      </c>
      <c r="R30" s="56">
        <v>0.62719999999999998</v>
      </c>
      <c r="S30" s="56">
        <v>0.64529999999999998</v>
      </c>
      <c r="T30" s="50" t="e">
        <f>(Q30+R30+S30+#REF!+O30+P30)/6</f>
        <v>#REF!</v>
      </c>
      <c r="U30" s="41" t="e">
        <f>(T30-#REF!)/#REF!</f>
        <v>#REF!</v>
      </c>
      <c r="V30" s="41" t="e">
        <f t="shared" si="0"/>
        <v>#REF!</v>
      </c>
      <c r="W30" s="41" t="e">
        <f t="shared" si="1"/>
        <v>#REF!</v>
      </c>
      <c r="X30" s="41" t="e">
        <f t="shared" si="2"/>
        <v>#REF!</v>
      </c>
      <c r="Y30" s="41">
        <f t="shared" si="4"/>
        <v>4.8808388941849509E-2</v>
      </c>
      <c r="Z30" s="41" t="e">
        <f t="shared" si="3"/>
        <v>#REF!</v>
      </c>
      <c r="AD30" s="100"/>
      <c r="AE30" s="82"/>
      <c r="AF30" s="100"/>
      <c r="AG30" s="100"/>
      <c r="AH30" s="1" t="s">
        <v>5</v>
      </c>
      <c r="AI30" s="31" t="s">
        <v>234</v>
      </c>
      <c r="AJ30" s="31" t="s">
        <v>85</v>
      </c>
      <c r="AK30" s="31" t="s">
        <v>85</v>
      </c>
      <c r="AL30" s="74" t="s">
        <v>233</v>
      </c>
      <c r="AM30" s="31" t="s">
        <v>229</v>
      </c>
      <c r="AX30">
        <f t="shared" si="5"/>
        <v>43</v>
      </c>
    </row>
    <row r="31" spans="7:50" x14ac:dyDescent="0.3">
      <c r="G31" s="75" t="s">
        <v>136</v>
      </c>
      <c r="H31" s="75" t="s">
        <v>128</v>
      </c>
      <c r="I31" s="1" t="s">
        <v>3</v>
      </c>
      <c r="J31" s="49"/>
      <c r="K31" s="49"/>
      <c r="L31" s="49">
        <v>0.58189999999999997</v>
      </c>
      <c r="M31" s="49"/>
      <c r="N31" s="49">
        <v>0.55320000000000003</v>
      </c>
      <c r="O31" s="56">
        <v>0.63600000000000001</v>
      </c>
      <c r="P31" s="56"/>
      <c r="Q31" s="56">
        <v>0.63519999999999999</v>
      </c>
      <c r="R31" s="56"/>
      <c r="S31" s="56"/>
      <c r="T31" s="50" t="e">
        <f>(Q31+R31+S31+#REF!+O31+P31)/6</f>
        <v>#REF!</v>
      </c>
      <c r="U31" s="41" t="e">
        <f>(T31-#REF!)/#REF!</f>
        <v>#REF!</v>
      </c>
      <c r="V31" s="41" t="e">
        <f t="shared" si="0"/>
        <v>#REF!</v>
      </c>
      <c r="W31" s="41" t="e">
        <f t="shared" si="1"/>
        <v>#REF!</v>
      </c>
      <c r="X31" s="41" t="e">
        <f t="shared" si="2"/>
        <v>#REF!</v>
      </c>
      <c r="Y31" s="41" t="e">
        <f t="shared" si="4"/>
        <v>#DIV/0!</v>
      </c>
      <c r="Z31" s="41" t="e">
        <f t="shared" si="3"/>
        <v>#REF!</v>
      </c>
      <c r="AD31" s="75" t="s">
        <v>136</v>
      </c>
      <c r="AE31" s="75" t="s">
        <v>128</v>
      </c>
      <c r="AF31" s="98">
        <v>9</v>
      </c>
      <c r="AG31" s="98">
        <v>15</v>
      </c>
      <c r="AH31" s="1" t="s">
        <v>3</v>
      </c>
      <c r="AI31" s="31"/>
      <c r="AJ31" s="31"/>
      <c r="AK31" s="31" t="s">
        <v>85</v>
      </c>
      <c r="AL31" s="31"/>
      <c r="AM31" s="31" t="s">
        <v>85</v>
      </c>
      <c r="AX31">
        <f t="shared" si="5"/>
        <v>45</v>
      </c>
    </row>
    <row r="32" spans="7:50" x14ac:dyDescent="0.3">
      <c r="G32" s="76"/>
      <c r="H32" s="76"/>
      <c r="I32" s="1" t="s">
        <v>4</v>
      </c>
      <c r="J32" s="49"/>
      <c r="K32" s="49"/>
      <c r="L32" s="49">
        <v>0.32119999999999999</v>
      </c>
      <c r="M32" s="49"/>
      <c r="N32" s="49">
        <v>0.32529999999999998</v>
      </c>
      <c r="O32" s="56">
        <v>0.39</v>
      </c>
      <c r="P32" s="56"/>
      <c r="Q32" s="56">
        <v>0.38129999999999997</v>
      </c>
      <c r="R32" s="56"/>
      <c r="S32" s="56"/>
      <c r="T32" s="50" t="e">
        <f>(Q32+R32+S32+#REF!+O32+P32)/6</f>
        <v>#REF!</v>
      </c>
      <c r="U32" s="41" t="e">
        <f>(T32-#REF!)/#REF!</f>
        <v>#REF!</v>
      </c>
      <c r="V32" s="41" t="e">
        <f t="shared" si="0"/>
        <v>#REF!</v>
      </c>
      <c r="W32" s="41" t="e">
        <f t="shared" si="1"/>
        <v>#REF!</v>
      </c>
      <c r="X32" s="41" t="e">
        <f t="shared" si="2"/>
        <v>#REF!</v>
      </c>
      <c r="Y32" s="41" t="e">
        <f t="shared" si="4"/>
        <v>#DIV/0!</v>
      </c>
      <c r="Z32" s="41" t="e">
        <f t="shared" si="3"/>
        <v>#REF!</v>
      </c>
      <c r="AD32" s="76"/>
      <c r="AE32" s="76"/>
      <c r="AF32" s="99"/>
      <c r="AG32" s="99"/>
      <c r="AH32" s="1" t="s">
        <v>4</v>
      </c>
      <c r="AI32" s="31"/>
      <c r="AJ32" s="31"/>
      <c r="AK32" s="31" t="s">
        <v>88</v>
      </c>
      <c r="AL32" s="31"/>
      <c r="AM32" s="31" t="s">
        <v>85</v>
      </c>
      <c r="AX32">
        <f t="shared" si="5"/>
        <v>47</v>
      </c>
    </row>
    <row r="33" spans="7:50" x14ac:dyDescent="0.3">
      <c r="G33" s="76"/>
      <c r="H33" s="76"/>
      <c r="I33" s="1" t="s">
        <v>5</v>
      </c>
      <c r="J33" s="49"/>
      <c r="K33" s="49"/>
      <c r="L33" s="49">
        <v>0.2152</v>
      </c>
      <c r="M33" s="49"/>
      <c r="N33" s="49">
        <v>0.19239999999999999</v>
      </c>
      <c r="O33" s="56">
        <v>0.30709999999999998</v>
      </c>
      <c r="P33" s="56"/>
      <c r="Q33" s="56">
        <v>0.2762</v>
      </c>
      <c r="R33" s="56"/>
      <c r="S33" s="56"/>
      <c r="T33" s="50" t="e">
        <f>(Q33+R33+S33+#REF!+O33+P33)/6</f>
        <v>#REF!</v>
      </c>
      <c r="U33" s="41" t="e">
        <f>(T33-#REF!)/#REF!</f>
        <v>#REF!</v>
      </c>
      <c r="V33" s="41" t="e">
        <f t="shared" si="0"/>
        <v>#REF!</v>
      </c>
      <c r="W33" s="41" t="e">
        <f t="shared" si="1"/>
        <v>#REF!</v>
      </c>
      <c r="X33" s="41" t="e">
        <f t="shared" si="2"/>
        <v>#REF!</v>
      </c>
      <c r="Y33" s="41" t="e">
        <f t="shared" si="4"/>
        <v>#DIV/0!</v>
      </c>
      <c r="Z33" s="41" t="e">
        <f t="shared" si="3"/>
        <v>#REF!</v>
      </c>
      <c r="AD33" s="76"/>
      <c r="AE33" s="76"/>
      <c r="AF33" s="100"/>
      <c r="AG33" s="100"/>
      <c r="AH33" s="1" t="s">
        <v>5</v>
      </c>
      <c r="AI33" s="31"/>
      <c r="AJ33" s="31"/>
      <c r="AK33" s="31" t="s">
        <v>235</v>
      </c>
      <c r="AL33" s="31"/>
      <c r="AM33" s="31" t="s">
        <v>85</v>
      </c>
      <c r="AX33">
        <f t="shared" si="5"/>
        <v>49</v>
      </c>
    </row>
  </sheetData>
  <mergeCells count="48">
    <mergeCell ref="AD28:AD30"/>
    <mergeCell ref="AE28:AE30"/>
    <mergeCell ref="AF28:AF30"/>
    <mergeCell ref="AG28:AG30"/>
    <mergeCell ref="AD31:AD33"/>
    <mergeCell ref="AE31:AE33"/>
    <mergeCell ref="AF31:AF33"/>
    <mergeCell ref="AG31:AG33"/>
    <mergeCell ref="AF22:AF24"/>
    <mergeCell ref="AG22:AG24"/>
    <mergeCell ref="AD25:AD27"/>
    <mergeCell ref="AE25:AE27"/>
    <mergeCell ref="AF25:AF27"/>
    <mergeCell ref="AG25:AG27"/>
    <mergeCell ref="AE22:AE24"/>
    <mergeCell ref="AF16:AF18"/>
    <mergeCell ref="AG16:AG18"/>
    <mergeCell ref="AD19:AD21"/>
    <mergeCell ref="AE19:AE21"/>
    <mergeCell ref="AF19:AF21"/>
    <mergeCell ref="AG19:AG21"/>
    <mergeCell ref="AE16:AE18"/>
    <mergeCell ref="AF10:AF12"/>
    <mergeCell ref="AG10:AG12"/>
    <mergeCell ref="AD13:AD15"/>
    <mergeCell ref="AE13:AE15"/>
    <mergeCell ref="AF13:AF15"/>
    <mergeCell ref="AG13:AG15"/>
    <mergeCell ref="AE10:AE12"/>
    <mergeCell ref="AD10:AD12"/>
    <mergeCell ref="AD16:AD18"/>
    <mergeCell ref="AD22:AD24"/>
    <mergeCell ref="G19:G21"/>
    <mergeCell ref="H19:H21"/>
    <mergeCell ref="G22:G24"/>
    <mergeCell ref="H22:H24"/>
    <mergeCell ref="G10:G12"/>
    <mergeCell ref="H10:H12"/>
    <mergeCell ref="G13:G15"/>
    <mergeCell ref="H13:H15"/>
    <mergeCell ref="G16:G18"/>
    <mergeCell ref="H16:H18"/>
    <mergeCell ref="G28:G30"/>
    <mergeCell ref="G31:G33"/>
    <mergeCell ref="H31:H33"/>
    <mergeCell ref="H28:H30"/>
    <mergeCell ref="G25:G27"/>
    <mergeCell ref="H25:H27"/>
  </mergeCells>
  <phoneticPr fontId="6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C7A16FE2D58D44B85B590233CAF5AA" ma:contentTypeVersion="4" ma:contentTypeDescription="Create a new document." ma:contentTypeScope="" ma:versionID="c12c33613f297bed9ab8d3f2959154e6">
  <xsd:schema xmlns:xsd="http://www.w3.org/2001/XMLSchema" xmlns:xs="http://www.w3.org/2001/XMLSchema" xmlns:p="http://schemas.microsoft.com/office/2006/metadata/properties" xmlns:ns3="d835d5a0-5c76-401f-98b0-6878bdc80b19" targetNamespace="http://schemas.microsoft.com/office/2006/metadata/properties" ma:root="true" ma:fieldsID="d0d8f45f8ed71d864755b2683fd68bb4" ns3:_="">
    <xsd:import namespace="d835d5a0-5c76-401f-98b0-6878bdc80b1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35d5a0-5c76-401f-98b0-6878bdc80b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EEBF9A0-D8AF-401D-8305-002AE83BEF6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5D34064-F00A-4BBE-A305-B284775FE1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35d5a0-5c76-401f-98b0-6878bdc80b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1E07B6C-17A1-4746-AFA3-DE9662AB0ED9}">
  <ds:schemaRefs>
    <ds:schemaRef ds:uri="http://purl.org/dc/dcmitype/"/>
    <ds:schemaRef ds:uri="http://purl.org/dc/terms/"/>
    <ds:schemaRef ds:uri="d835d5a0-5c76-401f-98b0-6878bdc80b19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Qiang Fu</dc:creator>
  <cp:lastModifiedBy>Frank Fu</cp:lastModifiedBy>
  <dcterms:created xsi:type="dcterms:W3CDTF">2022-07-28T09:29:11Z</dcterms:created>
  <dcterms:modified xsi:type="dcterms:W3CDTF">2023-11-27T14:10:10Z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0x01010087C7A16FE2D58D44B85B590233CAF5AA</vt:lpwstr>
  </property>
</Properties>
</file>