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755" windowHeight="14115"/>
  </bookViews>
  <sheets>
    <sheet name="Rx Timing Calculations" sheetId="1" r:id="rId1"/>
    <sheet name="Tx Timing Calculations" sheetId="2" r:id="rId2"/>
  </sheets>
  <calcPr calcId="145621"/>
</workbook>
</file>

<file path=xl/calcChain.xml><?xml version="1.0" encoding="utf-8"?>
<calcChain xmlns="http://schemas.openxmlformats.org/spreadsheetml/2006/main">
  <c r="B9" i="2" l="1"/>
  <c r="B19" i="1"/>
  <c r="B14" i="2" l="1"/>
  <c r="B12" i="2"/>
  <c r="R5" i="2"/>
  <c r="B33" i="1"/>
  <c r="B32" i="1"/>
  <c r="B30" i="1"/>
  <c r="R8" i="1"/>
  <c r="B12" i="1" s="1"/>
  <c r="B18" i="1" s="1"/>
  <c r="B16" i="1"/>
  <c r="B31" i="1" l="1"/>
  <c r="B36" i="1" s="1"/>
  <c r="B38" i="1" s="1"/>
  <c r="B17" i="1"/>
  <c r="B23" i="1" l="1"/>
  <c r="B25" i="1" s="1"/>
</calcChain>
</file>

<file path=xl/sharedStrings.xml><?xml version="1.0" encoding="utf-8"?>
<sst xmlns="http://schemas.openxmlformats.org/spreadsheetml/2006/main" count="95" uniqueCount="47">
  <si>
    <t>Bit Period</t>
  </si>
  <si>
    <t>Delay Reference Clock</t>
  </si>
  <si>
    <t>IO Delay HIGH PERFORMANCE MODE (TRUE/FALSE)</t>
  </si>
  <si>
    <t>Clock Jitter</t>
  </si>
  <si>
    <t>Per bit deskew accuracy</t>
  </si>
  <si>
    <t>Sampling Clock Duty Cycle Distortion</t>
  </si>
  <si>
    <t>RSKM = Remaining Window/2</t>
  </si>
  <si>
    <t>MHz</t>
  </si>
  <si>
    <t>MMCM/PLL Jitter (from Clocking Wizard)</t>
  </si>
  <si>
    <t>Sample Clock (BUFIO, BUFG, BUFH)</t>
  </si>
  <si>
    <t>BUFIO</t>
  </si>
  <si>
    <t>Plus or Minus two delay line taps (including delay rounding)</t>
  </si>
  <si>
    <t>Design Mode</t>
  </si>
  <si>
    <t>From Clocking Wizard</t>
  </si>
  <si>
    <t>DDR</t>
  </si>
  <si>
    <t>SDR</t>
  </si>
  <si>
    <t>BUFG</t>
  </si>
  <si>
    <t>BUFH</t>
  </si>
  <si>
    <t>MAX number of taps used (decimal)</t>
  </si>
  <si>
    <t>Uncertainties when using per-bit deskew</t>
  </si>
  <si>
    <t>Uncertainties when not using per-bit deskew</t>
  </si>
  <si>
    <t>Half max delay chain length</t>
  </si>
  <si>
    <t>Remaining Window after Receiver Uncertainties</t>
  </si>
  <si>
    <t>XAPP585 Receiver Margin Calculations</t>
  </si>
  <si>
    <t>NOTE - Not Applicable for SDR designs</t>
  </si>
  <si>
    <t>Transmitter skew, pcb skew, package skew</t>
  </si>
  <si>
    <t>ps</t>
  </si>
  <si>
    <t>User number</t>
  </si>
  <si>
    <t>Any data skew will be removed by the per-bit deskew logic</t>
  </si>
  <si>
    <t>User required bit period</t>
  </si>
  <si>
    <t>User selectable</t>
  </si>
  <si>
    <t>Pattern Dependent Jitter in Delay line</t>
  </si>
  <si>
    <t>9 ps per tap default or 5 ps per tap in HIGH PERFORMANCE MODE</t>
  </si>
  <si>
    <t>9 ps per tap or 5 ps per tap in HIGH PERFORMANCE MODE (31 taps assumed)</t>
  </si>
  <si>
    <t>Version 1.1</t>
  </si>
  <si>
    <t>XAPP585 Transmitter Uncertainty Calculations</t>
  </si>
  <si>
    <t>Bus skew from Ting Analysis</t>
  </si>
  <si>
    <t>Total transmitter uncertainties</t>
  </si>
  <si>
    <t>pS</t>
  </si>
  <si>
    <t>Duty Cycle Distortion</t>
  </si>
  <si>
    <t>NOTE - Any bus skew will be zeroed out by an Xapp585 receiver</t>
  </si>
  <si>
    <t>NOTE - Half of any duty cycle distortion will be zeroed out by an Xapp585 receiver</t>
  </si>
  <si>
    <t>Total transmitter uncertainties when XAPP585 is the receiver</t>
  </si>
  <si>
    <t>Transmitter jitter and skew, pcb skew, package skew</t>
  </si>
  <si>
    <t>NOTE - Not Applicable for SDR designs, Half of any fixed duty cycle distortion will removed by the per-bit deskew logic</t>
  </si>
  <si>
    <t>(Half of any fixed duty cycle distortion will removed by the per-bit deskew logic)</t>
  </si>
  <si>
    <t>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</si>
</sst>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left"/>
    </xf>
    <xf numFmtId="1" fontId="0" fillId="2" borderId="0" xfId="0" applyNumberFormat="1" applyFill="1"/>
    <xf numFmtId="1" fontId="1" fillId="2" borderId="0" xfId="0" applyNumberFormat="1" applyFont="1" applyFill="1"/>
    <xf numFmtId="1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0" fontId="0" fillId="2" borderId="0" xfId="0" applyFill="1" applyProtection="1">
      <protection hidden="1"/>
    </xf>
  </cellXfs>
  <cellStyles count="1">
    <cellStyle name="Normal" xfId="0" builtinId="0"/>
  </cellStyles>
  <dxfs count="2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B4" sqref="B4"/>
    </sheetView>
  </sheetViews>
  <sheetFormatPr defaultRowHeight="15" x14ac:dyDescent="0.25"/>
  <cols>
    <col min="1" max="1" width="48.42578125" style="2" customWidth="1"/>
    <col min="2" max="2" width="15.85546875" style="2" customWidth="1"/>
    <col min="3" max="17" width="9.140625" style="2"/>
    <col min="18" max="22" width="0" style="2" hidden="1" customWidth="1"/>
    <col min="23" max="16384" width="9.140625" style="2"/>
  </cols>
  <sheetData>
    <row r="1" spans="1:21" x14ac:dyDescent="0.25">
      <c r="A1" s="7" t="s">
        <v>23</v>
      </c>
    </row>
    <row r="2" spans="1:21" x14ac:dyDescent="0.25">
      <c r="A2" s="7" t="s">
        <v>46</v>
      </c>
    </row>
    <row r="4" spans="1:21" x14ac:dyDescent="0.25">
      <c r="A4" s="1" t="s">
        <v>0</v>
      </c>
      <c r="B4" s="8">
        <v>1000</v>
      </c>
      <c r="C4" s="2" t="s">
        <v>26</v>
      </c>
      <c r="D4" s="2" t="s">
        <v>29</v>
      </c>
      <c r="R4" s="2" t="s">
        <v>15</v>
      </c>
      <c r="S4" s="2" t="b">
        <v>0</v>
      </c>
      <c r="T4" s="2" t="s">
        <v>10</v>
      </c>
      <c r="U4" s="2">
        <v>200</v>
      </c>
    </row>
    <row r="5" spans="1:21" x14ac:dyDescent="0.25">
      <c r="A5" s="1" t="s">
        <v>12</v>
      </c>
      <c r="B5" s="8" t="s">
        <v>14</v>
      </c>
      <c r="D5" s="2" t="s">
        <v>30</v>
      </c>
      <c r="R5" s="2" t="s">
        <v>14</v>
      </c>
      <c r="S5" s="2" t="b">
        <v>1</v>
      </c>
      <c r="T5" s="2" t="s">
        <v>16</v>
      </c>
      <c r="U5" s="2">
        <v>300</v>
      </c>
    </row>
    <row r="6" spans="1:21" x14ac:dyDescent="0.25">
      <c r="A6" s="1" t="s">
        <v>1</v>
      </c>
      <c r="B6" s="8">
        <v>200</v>
      </c>
      <c r="C6" s="2" t="s">
        <v>7</v>
      </c>
      <c r="D6" s="2" t="s">
        <v>30</v>
      </c>
      <c r="T6" s="2" t="s">
        <v>17</v>
      </c>
    </row>
    <row r="7" spans="1:21" x14ac:dyDescent="0.25">
      <c r="A7" s="1" t="s">
        <v>2</v>
      </c>
      <c r="B7" s="8" t="b">
        <v>1</v>
      </c>
      <c r="D7" s="2" t="s">
        <v>30</v>
      </c>
    </row>
    <row r="8" spans="1:21" x14ac:dyDescent="0.25">
      <c r="A8" s="1" t="s">
        <v>8</v>
      </c>
      <c r="B8" s="9">
        <v>93</v>
      </c>
      <c r="C8" s="2" t="s">
        <v>26</v>
      </c>
      <c r="D8" s="2" t="s">
        <v>30</v>
      </c>
      <c r="R8" s="2">
        <f>IF(B6=200,78,52)</f>
        <v>78</v>
      </c>
    </row>
    <row r="9" spans="1:21" x14ac:dyDescent="0.25">
      <c r="A9" s="1" t="s">
        <v>9</v>
      </c>
      <c r="B9" s="8" t="s">
        <v>10</v>
      </c>
      <c r="D9" s="2" t="s">
        <v>30</v>
      </c>
    </row>
    <row r="10" spans="1:21" x14ac:dyDescent="0.25">
      <c r="A10" s="1"/>
    </row>
    <row r="11" spans="1:21" x14ac:dyDescent="0.25">
      <c r="A11" s="1"/>
    </row>
    <row r="12" spans="1:21" x14ac:dyDescent="0.25">
      <c r="A12" s="1" t="s">
        <v>18</v>
      </c>
      <c r="B12" s="4">
        <f>B4/R8</f>
        <v>12.820512820512821</v>
      </c>
    </row>
    <row r="13" spans="1:21" x14ac:dyDescent="0.25">
      <c r="A13" s="1"/>
    </row>
    <row r="14" spans="1:21" x14ac:dyDescent="0.25">
      <c r="A14" s="3" t="s">
        <v>19</v>
      </c>
    </row>
    <row r="16" spans="1:21" x14ac:dyDescent="0.25">
      <c r="A16" s="1" t="s">
        <v>3</v>
      </c>
      <c r="B16" s="2">
        <f>B8</f>
        <v>93</v>
      </c>
      <c r="C16" s="2" t="s">
        <v>26</v>
      </c>
      <c r="D16" s="2" t="s">
        <v>13</v>
      </c>
    </row>
    <row r="17" spans="1:4" x14ac:dyDescent="0.25">
      <c r="A17" s="1" t="s">
        <v>4</v>
      </c>
      <c r="B17" s="2">
        <f>2*R8</f>
        <v>156</v>
      </c>
      <c r="C17" s="2" t="s">
        <v>26</v>
      </c>
      <c r="D17" s="2" t="s">
        <v>11</v>
      </c>
    </row>
    <row r="18" spans="1:4" x14ac:dyDescent="0.25">
      <c r="A18" s="1" t="s">
        <v>31</v>
      </c>
      <c r="B18" s="4">
        <f>IF(B7=FALSE,9*B12,5*B12)</f>
        <v>64.102564102564102</v>
      </c>
      <c r="C18" s="2" t="s">
        <v>26</v>
      </c>
      <c r="D18" s="2" t="s">
        <v>32</v>
      </c>
    </row>
    <row r="19" spans="1:4" x14ac:dyDescent="0.25">
      <c r="A19" s="1" t="s">
        <v>5</v>
      </c>
      <c r="B19" s="2">
        <f>IF(B5="sdr",0,IF(B9="bufio",60,100))</f>
        <v>60</v>
      </c>
      <c r="C19" s="2" t="s">
        <v>26</v>
      </c>
      <c r="D19" s="2" t="s">
        <v>44</v>
      </c>
    </row>
    <row r="20" spans="1:4" x14ac:dyDescent="0.25">
      <c r="A20" s="1" t="s">
        <v>43</v>
      </c>
      <c r="B20" s="9">
        <v>133</v>
      </c>
      <c r="C20" s="2" t="s">
        <v>26</v>
      </c>
      <c r="D20" s="2" t="s">
        <v>28</v>
      </c>
    </row>
    <row r="21" spans="1:4" x14ac:dyDescent="0.25">
      <c r="A21" s="1"/>
      <c r="D21" s="2" t="s">
        <v>45</v>
      </c>
    </row>
    <row r="22" spans="1:4" x14ac:dyDescent="0.25">
      <c r="A22" s="1"/>
    </row>
    <row r="23" spans="1:4" x14ac:dyDescent="0.25">
      <c r="A23" s="1" t="s">
        <v>22</v>
      </c>
      <c r="B23" s="6">
        <f>IF(B12&lt;32,B4-B16-B17-B18-B19-B20, "N/A")</f>
        <v>493.89743589743591</v>
      </c>
      <c r="C23" s="2" t="s">
        <v>26</v>
      </c>
    </row>
    <row r="24" spans="1:4" x14ac:dyDescent="0.25">
      <c r="A24" s="1"/>
      <c r="B24" s="4"/>
    </row>
    <row r="25" spans="1:4" x14ac:dyDescent="0.25">
      <c r="A25" s="1" t="s">
        <v>6</v>
      </c>
      <c r="B25" s="6">
        <f>IF(B12&lt;32,B23/2,"N/A")</f>
        <v>246.94871794871796</v>
      </c>
      <c r="C25" s="2" t="s">
        <v>26</v>
      </c>
    </row>
    <row r="26" spans="1:4" x14ac:dyDescent="0.25">
      <c r="A26" s="1"/>
    </row>
    <row r="27" spans="1:4" x14ac:dyDescent="0.25">
      <c r="A27" s="1"/>
    </row>
    <row r="28" spans="1:4" x14ac:dyDescent="0.25">
      <c r="A28" s="3" t="s">
        <v>20</v>
      </c>
    </row>
    <row r="30" spans="1:4" x14ac:dyDescent="0.25">
      <c r="A30" s="1" t="s">
        <v>3</v>
      </c>
      <c r="B30" s="2">
        <f>B8</f>
        <v>93</v>
      </c>
      <c r="C30" s="2" t="s">
        <v>26</v>
      </c>
      <c r="D30" s="2" t="s">
        <v>13</v>
      </c>
    </row>
    <row r="31" spans="1:4" x14ac:dyDescent="0.25">
      <c r="A31" s="1" t="s">
        <v>4</v>
      </c>
      <c r="B31" s="2">
        <f>16*R8</f>
        <v>1248</v>
      </c>
      <c r="C31" s="2" t="s">
        <v>26</v>
      </c>
      <c r="D31" s="2" t="s">
        <v>21</v>
      </c>
    </row>
    <row r="32" spans="1:4" x14ac:dyDescent="0.25">
      <c r="A32" s="1" t="s">
        <v>31</v>
      </c>
      <c r="B32" s="4">
        <f>IF(B7=FALSE,9*31,5*31)</f>
        <v>155</v>
      </c>
      <c r="C32" s="2" t="s">
        <v>26</v>
      </c>
      <c r="D32" s="2" t="s">
        <v>33</v>
      </c>
    </row>
    <row r="33" spans="1:4" x14ac:dyDescent="0.25">
      <c r="A33" s="1" t="s">
        <v>5</v>
      </c>
      <c r="B33" s="2">
        <f>IF(B5="sdr",0,IF(B9="bufio",80,200))</f>
        <v>80</v>
      </c>
      <c r="C33" s="2" t="s">
        <v>26</v>
      </c>
      <c r="D33" s="2" t="s">
        <v>24</v>
      </c>
    </row>
    <row r="34" spans="1:4" x14ac:dyDescent="0.25">
      <c r="A34" s="1" t="s">
        <v>25</v>
      </c>
      <c r="B34" s="9">
        <v>200</v>
      </c>
      <c r="C34" s="2" t="s">
        <v>26</v>
      </c>
      <c r="D34" s="2" t="s">
        <v>27</v>
      </c>
    </row>
    <row r="35" spans="1:4" x14ac:dyDescent="0.25">
      <c r="A35" s="1"/>
    </row>
    <row r="36" spans="1:4" x14ac:dyDescent="0.25">
      <c r="A36" s="1" t="s">
        <v>22</v>
      </c>
      <c r="B36" s="5">
        <f>B4-B30-ABS(B31)-B32-B33-B34</f>
        <v>-776</v>
      </c>
      <c r="C36" s="2" t="s">
        <v>26</v>
      </c>
    </row>
    <row r="37" spans="1:4" x14ac:dyDescent="0.25">
      <c r="A37" s="1"/>
      <c r="B37" s="4"/>
    </row>
    <row r="38" spans="1:4" x14ac:dyDescent="0.25">
      <c r="A38" s="1" t="s">
        <v>6</v>
      </c>
      <c r="B38" s="5">
        <f>B36/2</f>
        <v>-388</v>
      </c>
      <c r="C38" s="2" t="s">
        <v>26</v>
      </c>
    </row>
  </sheetData>
  <sheetProtection password="D8BC" sheet="1" objects="1" scenarios="1" selectLockedCells="1"/>
  <conditionalFormatting sqref="B12">
    <cfRule type="cellIs" dxfId="20" priority="11" operator="greaterThan">
      <formula>31</formula>
    </cfRule>
  </conditionalFormatting>
  <conditionalFormatting sqref="B23">
    <cfRule type="cellIs" dxfId="19" priority="5" operator="lessThan">
      <formula>0</formula>
    </cfRule>
    <cfRule type="cellIs" dxfId="18" priority="8" operator="greaterThan">
      <formula>0</formula>
    </cfRule>
    <cfRule type="cellIs" dxfId="17" priority="9" operator="greaterThan">
      <formula>0</formula>
    </cfRule>
    <cfRule type="cellIs" dxfId="16" priority="10" operator="greaterThan">
      <formula>753</formula>
    </cfRule>
  </conditionalFormatting>
  <conditionalFormatting sqref="B25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B36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B38">
    <cfRule type="cellIs" dxfId="11" priority="1" operator="lessThan">
      <formula>0</formula>
    </cfRule>
    <cfRule type="cellIs" dxfId="10" priority="2" operator="greaterThan">
      <formula>0</formula>
    </cfRule>
  </conditionalFormatting>
  <dataValidations count="4">
    <dataValidation type="list" allowBlank="1" showErrorMessage="1" prompt="SDR or DDR only" sqref="B5">
      <formula1>$R$4:$R$5</formula1>
    </dataValidation>
    <dataValidation type="list" allowBlank="1" showInputMessage="1" showErrorMessage="1" sqref="B7">
      <formula1>$S$4:$S$5</formula1>
    </dataValidation>
    <dataValidation type="list" allowBlank="1" showInputMessage="1" showErrorMessage="1" sqref="B9">
      <formula1>$T$4:$T$6</formula1>
    </dataValidation>
    <dataValidation type="list" allowBlank="1" showInputMessage="1" showErrorMessage="1" sqref="B6">
      <formula1>$U$4:$U$5</formula1>
    </dataValidation>
  </dataValidations>
  <pageMargins left="0.7" right="0.7" top="0.75" bottom="0.75" header="0.3" footer="0.3"/>
  <pageSetup paperSize="9" orientation="portrait" horizontalDpi="0" verticalDpi="0" r:id="rId1"/>
  <headerFooter>
    <oddFooter>&amp;C&amp;"arial,Regular"&amp;10© Copyright 2013 Xilinx</oddFooter>
    <evenFooter>&amp;C&amp;"arial,Regular"&amp;10© Copyright 2013 Xilinx</evenFooter>
    <firstFooter>&amp;C&amp;"arial,Regular"&amp;10© Copyright 2013 Xilinx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4" sqref="B4"/>
    </sheetView>
  </sheetViews>
  <sheetFormatPr defaultRowHeight="15" x14ac:dyDescent="0.25"/>
  <cols>
    <col min="1" max="1" width="48.42578125" style="2" customWidth="1"/>
    <col min="2" max="2" width="15.85546875" style="2" customWidth="1"/>
    <col min="3" max="14" width="9.140625" style="2"/>
    <col min="15" max="15" width="9" style="2" customWidth="1"/>
    <col min="16" max="17" width="9.140625" style="2" hidden="1" customWidth="1"/>
    <col min="18" max="22" width="0" style="2" hidden="1" customWidth="1"/>
    <col min="23" max="16384" width="9.140625" style="2"/>
  </cols>
  <sheetData>
    <row r="1" spans="1:21" x14ac:dyDescent="0.25">
      <c r="A1" s="7" t="s">
        <v>35</v>
      </c>
    </row>
    <row r="2" spans="1:21" x14ac:dyDescent="0.25">
      <c r="A2" s="7" t="s">
        <v>34</v>
      </c>
    </row>
    <row r="4" spans="1:21" x14ac:dyDescent="0.25">
      <c r="A4" s="1" t="s">
        <v>12</v>
      </c>
      <c r="B4" s="8" t="s">
        <v>14</v>
      </c>
      <c r="D4" s="2" t="s">
        <v>30</v>
      </c>
      <c r="P4" s="10" t="s">
        <v>15</v>
      </c>
      <c r="Q4" s="10" t="s">
        <v>10</v>
      </c>
      <c r="R4" s="2" t="s">
        <v>14</v>
      </c>
      <c r="S4" s="2" t="b">
        <v>1</v>
      </c>
      <c r="T4" s="2" t="s">
        <v>16</v>
      </c>
      <c r="U4" s="2">
        <v>300</v>
      </c>
    </row>
    <row r="5" spans="1:21" x14ac:dyDescent="0.25">
      <c r="A5" s="1" t="s">
        <v>8</v>
      </c>
      <c r="B5" s="9">
        <v>93</v>
      </c>
      <c r="C5" s="2" t="s">
        <v>26</v>
      </c>
      <c r="D5" s="2" t="s">
        <v>30</v>
      </c>
      <c r="P5" s="10" t="s">
        <v>14</v>
      </c>
      <c r="Q5" s="10" t="s">
        <v>16</v>
      </c>
      <c r="R5" s="2" t="e">
        <f>IF(#REF!=200,78,52)</f>
        <v>#REF!</v>
      </c>
    </row>
    <row r="6" spans="1:21" x14ac:dyDescent="0.25">
      <c r="A6" s="1" t="s">
        <v>9</v>
      </c>
      <c r="B6" s="8" t="s">
        <v>10</v>
      </c>
      <c r="D6" s="2" t="s">
        <v>30</v>
      </c>
      <c r="P6" s="10"/>
      <c r="Q6" s="10" t="s">
        <v>17</v>
      </c>
    </row>
    <row r="7" spans="1:21" x14ac:dyDescent="0.25">
      <c r="A7" s="1" t="s">
        <v>36</v>
      </c>
      <c r="B7" s="9">
        <v>20</v>
      </c>
      <c r="C7" s="2" t="s">
        <v>26</v>
      </c>
      <c r="D7" s="2" t="s">
        <v>30</v>
      </c>
      <c r="G7" s="2" t="s">
        <v>40</v>
      </c>
      <c r="P7" s="10"/>
      <c r="Q7" s="10"/>
    </row>
    <row r="8" spans="1:21" x14ac:dyDescent="0.25">
      <c r="A8" s="1"/>
    </row>
    <row r="9" spans="1:21" x14ac:dyDescent="0.25">
      <c r="A9" s="1" t="s">
        <v>39</v>
      </c>
      <c r="B9" s="2">
        <f>IF(B4="SDR",0,IF(B6="BUFIO",120,200))</f>
        <v>120</v>
      </c>
      <c r="C9" s="2" t="s">
        <v>38</v>
      </c>
      <c r="G9" s="2" t="s">
        <v>41</v>
      </c>
    </row>
    <row r="10" spans="1:21" x14ac:dyDescent="0.25">
      <c r="A10" s="1"/>
    </row>
    <row r="11" spans="1:21" x14ac:dyDescent="0.25">
      <c r="A11" s="1"/>
    </row>
    <row r="12" spans="1:21" x14ac:dyDescent="0.25">
      <c r="A12" s="1" t="s">
        <v>37</v>
      </c>
      <c r="B12" s="7">
        <f>B5+B7+B9</f>
        <v>233</v>
      </c>
      <c r="C12" s="2" t="s">
        <v>38</v>
      </c>
    </row>
    <row r="13" spans="1:21" x14ac:dyDescent="0.25">
      <c r="A13" s="1"/>
    </row>
    <row r="14" spans="1:21" x14ac:dyDescent="0.25">
      <c r="A14" s="1" t="s">
        <v>42</v>
      </c>
      <c r="B14" s="7">
        <f>B5+0.5*B9</f>
        <v>153</v>
      </c>
      <c r="C14" s="2" t="s">
        <v>38</v>
      </c>
    </row>
    <row r="16" spans="1:21" x14ac:dyDescent="0.25">
      <c r="A16" s="1"/>
    </row>
    <row r="17" spans="1:2" x14ac:dyDescent="0.25">
      <c r="A17" s="1"/>
    </row>
    <row r="18" spans="1:2" x14ac:dyDescent="0.25">
      <c r="A18" s="1"/>
      <c r="B18" s="4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  <c r="B22" s="6"/>
    </row>
    <row r="23" spans="1:2" x14ac:dyDescent="0.25">
      <c r="A23" s="1"/>
      <c r="B23" s="4"/>
    </row>
    <row r="24" spans="1:2" x14ac:dyDescent="0.25">
      <c r="A24" s="1"/>
      <c r="B24" s="6"/>
    </row>
    <row r="25" spans="1:2" x14ac:dyDescent="0.25">
      <c r="A25" s="1"/>
    </row>
    <row r="26" spans="1:2" x14ac:dyDescent="0.25">
      <c r="A26" s="1"/>
    </row>
    <row r="27" spans="1:2" x14ac:dyDescent="0.25">
      <c r="A27" s="3"/>
    </row>
    <row r="29" spans="1:2" x14ac:dyDescent="0.25">
      <c r="A29" s="1"/>
    </row>
    <row r="30" spans="1:2" x14ac:dyDescent="0.25">
      <c r="A30" s="1"/>
    </row>
    <row r="31" spans="1:2" x14ac:dyDescent="0.25">
      <c r="A31" s="1"/>
      <c r="B31" s="4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  <c r="B35" s="5"/>
    </row>
    <row r="36" spans="1:2" x14ac:dyDescent="0.25">
      <c r="A36" s="1"/>
      <c r="B36" s="4"/>
    </row>
    <row r="37" spans="1:2" x14ac:dyDescent="0.25">
      <c r="A37" s="1"/>
      <c r="B37" s="5"/>
    </row>
  </sheetData>
  <sheetProtection password="D8BC" sheet="1" objects="1" scenarios="1" selectLockedCells="1"/>
  <conditionalFormatting sqref="B22">
    <cfRule type="cellIs" dxfId="9" priority="5" operator="lessThan">
      <formula>0</formula>
    </cfRule>
    <cfRule type="cellIs" dxfId="8" priority="8" operator="greaterThan">
      <formula>0</formula>
    </cfRule>
    <cfRule type="cellIs" dxfId="7" priority="9" operator="greaterThan">
      <formula>0</formula>
    </cfRule>
    <cfRule type="cellIs" dxfId="6" priority="10" operator="greaterThan">
      <formula>753</formula>
    </cfRule>
  </conditionalFormatting>
  <conditionalFormatting sqref="B24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B3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37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2">
    <dataValidation type="list" allowBlank="1" showInputMessage="1" showErrorMessage="1" sqref="B6">
      <formula1>$Q$4:$Q$6</formula1>
    </dataValidation>
    <dataValidation type="list" allowBlank="1" showErrorMessage="1" prompt="SDR or DDR only" sqref="B4">
      <formula1>$P$4:$P$5</formula1>
    </dataValidation>
  </dataValidations>
  <pageMargins left="0.7" right="0.7" top="0.75" bottom="0.75" header="0.3" footer="0.3"/>
  <pageSetup paperSize="9" orientation="portrait" horizontalDpi="0" verticalDpi="0" r:id="rId1"/>
  <headerFooter>
    <oddFooter>&amp;C&amp;"arial,Regular"&amp;10© Copyright 2013 Xilinx</oddFooter>
    <evenFooter>&amp;C&amp;"arial,Regular"&amp;10© Copyright 2013 Xilinx</evenFooter>
    <firstFooter>&amp;C&amp;"arial,Regular"&amp;10© Copyright 2013 Xilinx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 Timing Calculations</vt:lpstr>
      <vt:lpstr>Tx Timing Calculations</vt:lpstr>
    </vt:vector>
  </TitlesOfParts>
  <Company>Xilinx Inc,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nicks</dc:creator>
  <cp:keywords>Public</cp:keywords>
  <cp:lastModifiedBy>nicks</cp:lastModifiedBy>
  <dcterms:created xsi:type="dcterms:W3CDTF">2012-05-21T15:25:12Z</dcterms:created>
  <dcterms:modified xsi:type="dcterms:W3CDTF">2013-10-02T07:08:20Z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2944f59b-d0b1-4717-b9a2-2eee34451c76</vt:lpwstr>
  </property>
  <property fmtid="{D5CDD505-2E9C-101B-9397-08002B2CF9AE}" pid="3" name="TITUSCustom1">
    <vt:lpwstr>1</vt:lpwstr>
  </property>
  <property fmtid="{D5CDD505-2E9C-101B-9397-08002B2CF9AE}" pid="4" name="XilinxClassification">
    <vt:lpwstr>Public</vt:lpwstr>
  </property>
  <property fmtid="{D5CDD505-2E9C-101B-9397-08002B2CF9AE}" pid="5" name="XilinxVisual Markings">
    <vt:lpwstr>Yes</vt:lpwstr>
  </property>
  <property fmtid="{D5CDD505-2E9C-101B-9397-08002B2CF9AE}" pid="6" name="XilinxPublication Year">
    <vt:lpwstr>2013</vt:lpwstr>
  </property>
  <property fmtid="{D5CDD505-2E9C-101B-9397-08002B2CF9AE}" pid="7" name="XilinxRemoveLegacyFooters">
    <vt:lpwstr>Yes</vt:lpwstr>
  </property>
</Properties>
</file>