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5.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hidePivotFieldList="1"/>
  <mc:AlternateContent xmlns:mc="http://schemas.openxmlformats.org/markup-compatibility/2006">
    <mc:Choice Requires="x15">
      <x15ac:absPath xmlns:x15ac="http://schemas.microsoft.com/office/spreadsheetml/2010/11/ac" url="C:\Users\Fede\Desktop\Bases de datos\"/>
    </mc:Choice>
  </mc:AlternateContent>
  <xr:revisionPtr revIDLastSave="0" documentId="13_ncr:1_{4237360C-724E-4890-85BD-946BC53E8F47}" xr6:coauthVersionLast="47" xr6:coauthVersionMax="47" xr10:uidLastSave="{00000000-0000-0000-0000-000000000000}"/>
  <bookViews>
    <workbookView xWindow="20370" yWindow="-120" windowWidth="20730" windowHeight="11160" xr2:uid="{6D99A5B9-78EF-419A-85D3-2CFFAC7F95B5}"/>
  </bookViews>
  <sheets>
    <sheet name="dfincome" sheetId="1" r:id="rId1"/>
    <sheet name="ptincome" sheetId="6" r:id="rId2"/>
    <sheet name="dfgeog" sheetId="7" r:id="rId3"/>
    <sheet name="ptgeog" sheetId="8" r:id="rId4"/>
    <sheet name="dfsales" sheetId="9" r:id="rId5"/>
    <sheet name="ptsales" sheetId="10" r:id="rId6"/>
    <sheet name="Income Sources" sheetId="2" r:id="rId7"/>
    <sheet name="Geographically" sheetId="3" r:id="rId8"/>
    <sheet name="Sales Process" sheetId="5" r:id="rId9"/>
  </sheets>
  <definedNames>
    <definedName name="Slicer_Year">#N/A</definedName>
    <definedName name="Slicer_Year1">#N/A</definedName>
    <definedName name="Slicer_Year2">#N/A</definedName>
  </definedNames>
  <calcPr calcId="191029"/>
  <pivotCaches>
    <pivotCache cacheId="0" r:id="rId10"/>
    <pivotCache cacheId="1" r:id="rId11"/>
    <pivotCache cacheId="16"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22" i="10" l="1"/>
  <c r="P23" i="10"/>
  <c r="F23" i="10"/>
  <c r="F24" i="10"/>
  <c r="F25" i="10"/>
  <c r="F22" i="10"/>
  <c r="O16" i="10"/>
  <c r="P16" i="10"/>
  <c r="O10" i="10"/>
  <c r="P10" i="10"/>
  <c r="P4" i="10"/>
  <c r="O4" i="10"/>
  <c r="M9" i="10"/>
  <c r="P15" i="10"/>
  <c r="P9" i="10"/>
  <c r="P3" i="10"/>
  <c r="O15" i="10"/>
  <c r="O9" i="10"/>
  <c r="O3" i="10"/>
  <c r="N16" i="10"/>
  <c r="M16" i="10"/>
  <c r="N10" i="10"/>
  <c r="M10" i="10"/>
  <c r="N4" i="10"/>
  <c r="M4" i="10"/>
  <c r="E3" i="10"/>
  <c r="N14" i="8"/>
  <c r="M14" i="8"/>
  <c r="F15" i="8"/>
  <c r="F16" i="8"/>
  <c r="F17" i="8"/>
  <c r="F18" i="8"/>
  <c r="F19" i="8"/>
  <c r="F14" i="8"/>
  <c r="E15" i="8"/>
  <c r="E16" i="8"/>
  <c r="E17" i="8"/>
  <c r="E18" i="8"/>
  <c r="E19" i="8"/>
  <c r="E14" i="8"/>
  <c r="D15" i="8"/>
  <c r="D16" i="8"/>
  <c r="D17" i="8"/>
  <c r="D18" i="8"/>
  <c r="D19" i="8"/>
  <c r="D14" i="8"/>
  <c r="C15" i="8"/>
  <c r="C16" i="8"/>
  <c r="C17" i="8"/>
  <c r="C18" i="8"/>
  <c r="C19" i="8"/>
  <c r="D20" i="8"/>
  <c r="C14" i="8"/>
  <c r="H4" i="8"/>
  <c r="H5" i="8"/>
  <c r="H6" i="8"/>
  <c r="H7" i="8"/>
  <c r="H8" i="8"/>
  <c r="H3" i="8"/>
  <c r="K6" i="8"/>
  <c r="G4" i="8"/>
  <c r="G5" i="8"/>
  <c r="G6" i="8"/>
  <c r="G7" i="8"/>
  <c r="G8" i="8"/>
  <c r="G3" i="8"/>
  <c r="F4" i="8"/>
  <c r="F5" i="8"/>
  <c r="F6" i="8"/>
  <c r="F7" i="8"/>
  <c r="F8" i="8"/>
  <c r="F3" i="8"/>
  <c r="D11" i="8"/>
  <c r="P19" i="6"/>
  <c r="P22" i="6"/>
  <c r="Q17" i="6"/>
  <c r="R17" i="6"/>
  <c r="Q18" i="6"/>
  <c r="R18" i="6"/>
  <c r="Q19" i="6"/>
  <c r="R19" i="6"/>
  <c r="Q20" i="6"/>
  <c r="R20" i="6"/>
  <c r="Q21" i="6"/>
  <c r="R21" i="6"/>
  <c r="Q22" i="6"/>
  <c r="R22" i="6"/>
  <c r="Q23" i="6"/>
  <c r="R23" i="6"/>
  <c r="Q24" i="6"/>
  <c r="R24" i="6"/>
  <c r="Q25" i="6"/>
  <c r="R25" i="6"/>
  <c r="Q26" i="6"/>
  <c r="R26" i="6"/>
  <c r="Q27" i="6"/>
  <c r="R27" i="6"/>
  <c r="Q28" i="6"/>
  <c r="R28" i="6"/>
  <c r="Q29" i="6"/>
  <c r="R29" i="6"/>
  <c r="Q30" i="6"/>
  <c r="R30" i="6"/>
  <c r="Q31" i="6"/>
  <c r="R31" i="6"/>
  <c r="Q32" i="6"/>
  <c r="R32" i="6"/>
  <c r="Q33" i="6"/>
  <c r="R33" i="6"/>
  <c r="Q34" i="6"/>
  <c r="R34" i="6"/>
  <c r="Q35" i="6"/>
  <c r="R35" i="6"/>
  <c r="Q36" i="6"/>
  <c r="R36" i="6"/>
  <c r="Q16" i="6"/>
  <c r="R16" i="6"/>
  <c r="P17" i="6"/>
  <c r="P18" i="6"/>
  <c r="P20" i="6"/>
  <c r="P21" i="6"/>
  <c r="P23" i="6"/>
  <c r="P24" i="6"/>
  <c r="P25" i="6"/>
  <c r="P26" i="6"/>
  <c r="P27" i="6"/>
  <c r="P28" i="6"/>
  <c r="P29" i="6"/>
  <c r="P30" i="6"/>
  <c r="P31" i="6"/>
  <c r="P32" i="6"/>
  <c r="P33" i="6"/>
  <c r="P34" i="6"/>
  <c r="P35" i="6"/>
  <c r="P36" i="6"/>
  <c r="P16" i="6"/>
  <c r="M21" i="6"/>
  <c r="M22" i="6"/>
  <c r="L22" i="6"/>
  <c r="L21" i="6"/>
  <c r="E18" i="6"/>
  <c r="V18" i="6"/>
  <c r="N3" i="6"/>
  <c r="N4" i="6"/>
  <c r="N5" i="6"/>
  <c r="N6" i="6"/>
  <c r="N7" i="6"/>
  <c r="N8" i="6"/>
  <c r="M4" i="6"/>
  <c r="M5" i="6"/>
  <c r="M6" i="6"/>
  <c r="M7" i="6"/>
  <c r="M8" i="6"/>
  <c r="M3" i="6"/>
  <c r="J3" i="6"/>
  <c r="P4" i="6"/>
  <c r="F903" i="1"/>
  <c r="Q4" i="6"/>
  <c r="P7" i="6"/>
  <c r="Q7" i="6" s="1"/>
  <c r="J4" i="6"/>
  <c r="J5" i="6"/>
  <c r="J6" i="6"/>
  <c r="J7" i="6"/>
  <c r="J8" i="6"/>
  <c r="G4" i="10" l="1"/>
  <c r="E7" i="10"/>
  <c r="F3" i="10"/>
  <c r="N3" i="10"/>
  <c r="M3" i="10"/>
  <c r="N9" i="10"/>
  <c r="N15" i="10"/>
  <c r="M15" i="10"/>
  <c r="L13" i="8"/>
  <c r="K13" i="8"/>
  <c r="J13" i="8"/>
  <c r="M13" i="8"/>
  <c r="N4" i="8"/>
  <c r="J6" i="8"/>
  <c r="M4" i="8" s="1"/>
  <c r="K3" i="6"/>
  <c r="L3" i="6"/>
  <c r="L8" i="6"/>
  <c r="L7" i="6"/>
  <c r="L6" i="6"/>
  <c r="L5" i="6"/>
  <c r="L4" i="6"/>
  <c r="K8" i="6"/>
  <c r="K7" i="6"/>
  <c r="K6" i="6"/>
  <c r="K5" i="6"/>
  <c r="K4" i="6"/>
  <c r="G3" i="10" l="1"/>
  <c r="F7" i="10"/>
</calcChain>
</file>

<file path=xl/sharedStrings.xml><?xml version="1.0" encoding="utf-8"?>
<sst xmlns="http://schemas.openxmlformats.org/spreadsheetml/2006/main" count="28775" uniqueCount="129">
  <si>
    <t>Year</t>
  </si>
  <si>
    <t>Month</t>
  </si>
  <si>
    <t>Income sources</t>
  </si>
  <si>
    <t>Income Breakdowns</t>
  </si>
  <si>
    <t>Counts</t>
  </si>
  <si>
    <t>Income</t>
  </si>
  <si>
    <t>Target Income</t>
  </si>
  <si>
    <t>operating profit</t>
  </si>
  <si>
    <t>Marketing Strategies</t>
  </si>
  <si>
    <t>Jan</t>
  </si>
  <si>
    <t>Licensing</t>
  </si>
  <si>
    <t>Software Metered License</t>
  </si>
  <si>
    <t>B2B</t>
  </si>
  <si>
    <t>Floating License</t>
  </si>
  <si>
    <t>Renting</t>
  </si>
  <si>
    <t>Equipments</t>
  </si>
  <si>
    <t>Subscription</t>
  </si>
  <si>
    <t>Prime</t>
  </si>
  <si>
    <t>Usage fees</t>
  </si>
  <si>
    <t>Renewal</t>
  </si>
  <si>
    <t>Premium</t>
  </si>
  <si>
    <t xml:space="preserve">New </t>
  </si>
  <si>
    <t>Offices</t>
  </si>
  <si>
    <t>Advertising</t>
  </si>
  <si>
    <t>Facebook Page</t>
  </si>
  <si>
    <t>Google Ad</t>
  </si>
  <si>
    <t>Company Website</t>
  </si>
  <si>
    <t>Youtube Channel</t>
  </si>
  <si>
    <t>Lands</t>
  </si>
  <si>
    <t>Asset sale</t>
  </si>
  <si>
    <t>Television Ad</t>
  </si>
  <si>
    <t>Feb</t>
  </si>
  <si>
    <t>Mar</t>
  </si>
  <si>
    <t>B2C</t>
  </si>
  <si>
    <t>Apr</t>
  </si>
  <si>
    <t>May</t>
  </si>
  <si>
    <t>Jun</t>
  </si>
  <si>
    <t>Jul</t>
  </si>
  <si>
    <t>Aug</t>
  </si>
  <si>
    <t>Sep</t>
  </si>
  <si>
    <t>Oct</t>
  </si>
  <si>
    <t>Nov</t>
  </si>
  <si>
    <t>Dec</t>
  </si>
  <si>
    <t>Row Labels</t>
  </si>
  <si>
    <t>Grand Total</t>
  </si>
  <si>
    <t>Sum of Income</t>
  </si>
  <si>
    <t>Sum of Income2</t>
  </si>
  <si>
    <t>X</t>
  </si>
  <si>
    <t>Y</t>
  </si>
  <si>
    <t>Amount</t>
  </si>
  <si>
    <t>Max</t>
  </si>
  <si>
    <t>Without max</t>
  </si>
  <si>
    <t>Sum of Target Income</t>
  </si>
  <si>
    <t>Target</t>
  </si>
  <si>
    <t>Sum of Counts</t>
  </si>
  <si>
    <t>Sum of Counts2</t>
  </si>
  <si>
    <t>Count</t>
  </si>
  <si>
    <t>Count %</t>
  </si>
  <si>
    <t>Average Monthly Income</t>
  </si>
  <si>
    <t>Sum of operating profit</t>
  </si>
  <si>
    <t>Operative Profit</t>
  </si>
  <si>
    <t xml:space="preserve"> </t>
  </si>
  <si>
    <t>Column1</t>
  </si>
  <si>
    <t>Egypt</t>
  </si>
  <si>
    <t>USA</t>
  </si>
  <si>
    <t>Russia</t>
  </si>
  <si>
    <t>United Kingdom</t>
  </si>
  <si>
    <t>Brazil</t>
  </si>
  <si>
    <t>Canada</t>
  </si>
  <si>
    <t>Country</t>
  </si>
  <si>
    <t>Verde oscuro</t>
  </si>
  <si>
    <t>#070E0A</t>
  </si>
  <si>
    <t>Azul</t>
  </si>
  <si>
    <t>#194AFE</t>
  </si>
  <si>
    <t>Violeta oscuro</t>
  </si>
  <si>
    <t>#252253</t>
  </si>
  <si>
    <t>Lila</t>
  </si>
  <si>
    <t>#B349D1</t>
  </si>
  <si>
    <t>Turquesa</t>
  </si>
  <si>
    <t>#55D9FB</t>
  </si>
  <si>
    <t>Sum of Amount</t>
  </si>
  <si>
    <t>Sum of Amount2</t>
  </si>
  <si>
    <t>Total Sales</t>
  </si>
  <si>
    <t>Sum of Target</t>
  </si>
  <si>
    <t>Actual</t>
  </si>
  <si>
    <t>Remaining</t>
  </si>
  <si>
    <t>Highest</t>
  </si>
  <si>
    <t>Non Highest</t>
  </si>
  <si>
    <t>Payroll Taxes</t>
  </si>
  <si>
    <t>Property Taxes</t>
  </si>
  <si>
    <t>Excise Taxes</t>
  </si>
  <si>
    <t>Total Taxes</t>
  </si>
  <si>
    <t>Order Number</t>
  </si>
  <si>
    <t>POS</t>
  </si>
  <si>
    <t>Payment Method</t>
  </si>
  <si>
    <t>Assembly Stage</t>
  </si>
  <si>
    <t>Registration Status</t>
  </si>
  <si>
    <t>Sale Status</t>
  </si>
  <si>
    <t>Delivery Type</t>
  </si>
  <si>
    <t>AD01-9361</t>
  </si>
  <si>
    <t>Website</t>
  </si>
  <si>
    <t>Credit Card</t>
  </si>
  <si>
    <t>Order assembled</t>
  </si>
  <si>
    <t>Register Customer info</t>
  </si>
  <si>
    <t>Paid</t>
  </si>
  <si>
    <t>Shipment</t>
  </si>
  <si>
    <t>AD01-9362</t>
  </si>
  <si>
    <t>Download</t>
  </si>
  <si>
    <t>AD01-9364</t>
  </si>
  <si>
    <t>AD01-9363</t>
  </si>
  <si>
    <t>AD01-9365</t>
  </si>
  <si>
    <t>Non-Registered Customer info</t>
  </si>
  <si>
    <t>Branches</t>
  </si>
  <si>
    <t>Refunded</t>
  </si>
  <si>
    <t>Cash on Delivery</t>
  </si>
  <si>
    <t>Cancelld</t>
  </si>
  <si>
    <t xml:space="preserve">Branch </t>
  </si>
  <si>
    <t>Label</t>
  </si>
  <si>
    <t>Count of POS</t>
  </si>
  <si>
    <t>Count of Payment Method</t>
  </si>
  <si>
    <t>Count of Registration Status</t>
  </si>
  <si>
    <t>Line</t>
  </si>
  <si>
    <t>│</t>
  </si>
  <si>
    <t>Empty circle</t>
  </si>
  <si>
    <t>Full circle</t>
  </si>
  <si>
    <t>Total</t>
  </si>
  <si>
    <t>Count of Delivery Type</t>
  </si>
  <si>
    <t>Count of Sale Status</t>
  </si>
  <si>
    <t>Refuned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</si>
</sst>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 #,##0.00_-;\-&quot;$&quot;\ * #,##0.00_-;_-&quot;$&quot;\ * &quot;-&quot;??_-;_-@_-"/>
    <numFmt numFmtId="43" formatCode="_-* #,##0.00_-;\-* #,##0.00_-;_-* &quot;-&quot;??_-;_-@_-"/>
    <numFmt numFmtId="164" formatCode="_(* #,##0_);_(* \(#,##0\);_(* &quot;-&quot;??_);_(@_)"/>
    <numFmt numFmtId="165" formatCode="_-* #,##0_-;\-* #,##0_-;_-* &quot;-&quot;??_-;_-@_-"/>
    <numFmt numFmtId="166" formatCode="0.0%"/>
    <numFmt numFmtId="167" formatCode="_-&quot;$&quot;\ * #,##0_-;\-&quot;$&quot;\ * #,##0_-;_-&quot;$&quot;\ * &quot;-&quot;??_-;_-@_-"/>
    <numFmt numFmtId="171" formatCode="_-&quot;$&quot;\ * #,##0_-;\-&quot;$&quot;\ * #,##0_-;_-&quot;$&quot;\ * &quot;-&quot;?_-;_-@_-"/>
  </numFmts>
  <fonts count="17" x14ac:knownFonts="1">
    <font>
      <sz val="11"/>
      <color theme="1"/>
      <name val="Calibri"/>
      <family val="2"/>
      <scheme val="minor"/>
    </font>
    <font>
      <sz val="11"/>
      <color theme="1"/>
      <name val="Calibri"/>
      <family val="2"/>
      <scheme val="minor"/>
    </font>
    <font>
      <b/>
      <sz val="11"/>
      <color theme="0"/>
      <name val="Arial"/>
      <family val="2"/>
    </font>
    <font>
      <sz val="11"/>
      <color theme="1"/>
      <name val="Arial"/>
      <family val="2"/>
    </font>
    <font>
      <sz val="11"/>
      <color theme="0"/>
      <name val="Arial"/>
      <family val="2"/>
    </font>
    <font>
      <b/>
      <sz val="11"/>
      <color theme="1"/>
      <name val="Arial"/>
      <family val="2"/>
    </font>
    <font>
      <sz val="11"/>
      <color theme="0"/>
      <name val="Calibri"/>
      <family val="2"/>
      <scheme val="minor"/>
    </font>
    <font>
      <sz val="11"/>
      <name val="Arial"/>
      <family val="2"/>
    </font>
    <font>
      <sz val="10"/>
      <color theme="0"/>
      <name val="Avenir LT Std 45 Book"/>
      <family val="2"/>
    </font>
    <font>
      <sz val="12"/>
      <color rgb="FF7030A0"/>
      <name val="Avenir LT Std 45 Book"/>
      <family val="2"/>
    </font>
    <font>
      <sz val="12"/>
      <color theme="4" tint="0.499984740745262"/>
      <name val="Avenir LT Std 45 Book"/>
      <family val="2"/>
    </font>
    <font>
      <sz val="12"/>
      <color rgb="FF00B0F0"/>
      <name val="Avenir LT Std 45 Book"/>
      <family val="2"/>
    </font>
    <font>
      <sz val="12"/>
      <color rgb="FFDC25FA"/>
      <name val="Avenir LT Std 45 Book"/>
      <family val="2"/>
    </font>
    <font>
      <sz val="12"/>
      <color theme="0"/>
      <name val="Avenir LT Std 45 Book"/>
      <family val="2"/>
    </font>
    <font>
      <sz val="14"/>
      <color theme="0"/>
      <name val="Avenir LT Std 45 Book"/>
      <family val="2"/>
    </font>
    <font>
      <sz val="11"/>
      <color theme="1"/>
      <name val="Calibri"/>
      <family val="2"/>
    </font>
    <font>
      <sz val="11"/>
      <color theme="0"/>
      <name val="Avenir LT Std 45 Book"/>
      <family val="2"/>
    </font>
  </fonts>
  <fills count="13">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rgb="FF070060"/>
        <bgColor indexed="64"/>
      </patternFill>
    </fill>
    <fill>
      <patternFill patternType="solid">
        <fgColor theme="0"/>
        <bgColor theme="6" tint="0.79998168889431442"/>
      </patternFill>
    </fill>
    <fill>
      <patternFill patternType="solid">
        <fgColor rgb="FF070060"/>
        <bgColor theme="6" tint="0.79998168889431442"/>
      </patternFill>
    </fill>
    <fill>
      <patternFill patternType="solid">
        <fgColor rgb="FF002060"/>
        <bgColor indexed="64"/>
      </patternFill>
    </fill>
    <fill>
      <patternFill patternType="solid">
        <fgColor rgb="FF7030A0"/>
        <bgColor indexed="64"/>
      </patternFill>
    </fill>
    <fill>
      <patternFill patternType="solid">
        <fgColor rgb="FF9947F7"/>
        <bgColor indexed="64"/>
      </patternFill>
    </fill>
    <fill>
      <patternFill patternType="solid">
        <fgColor rgb="FF381850"/>
        <bgColor indexed="64"/>
      </patternFill>
    </fill>
    <fill>
      <patternFill patternType="solid">
        <fgColor theme="4" tint="9.9978637043366805E-2"/>
        <bgColor theme="4"/>
      </patternFill>
    </fill>
    <fill>
      <patternFill patternType="solid">
        <fgColor theme="1" tint="4.9989318521683403E-2"/>
        <bgColor indexed="64"/>
      </patternFill>
    </fill>
  </fills>
  <borders count="32">
    <border>
      <left/>
      <right/>
      <top/>
      <bottom/>
      <diagonal/>
    </border>
    <border>
      <left style="thin">
        <color rgb="FF070060"/>
      </left>
      <right style="thin">
        <color rgb="FF070060"/>
      </right>
      <top style="thin">
        <color rgb="FF070060"/>
      </top>
      <bottom style="thin">
        <color rgb="FF070060"/>
      </bottom>
      <diagonal/>
    </border>
    <border>
      <left style="thin">
        <color rgb="FF070060"/>
      </left>
      <right style="thin">
        <color rgb="FF070060"/>
      </right>
      <top style="thin">
        <color rgb="FF070060"/>
      </top>
      <bottom/>
      <diagonal/>
    </border>
    <border>
      <left style="thin">
        <color rgb="FF070060"/>
      </left>
      <right style="thin">
        <color rgb="FF070060"/>
      </right>
      <top/>
      <bottom style="thin">
        <color rgb="FF070060"/>
      </bottom>
      <diagonal/>
    </border>
    <border>
      <left style="thin">
        <color rgb="FF070060"/>
      </left>
      <right style="thin">
        <color rgb="FF070060"/>
      </right>
      <top/>
      <bottom/>
      <diagonal/>
    </border>
    <border>
      <left style="thin">
        <color rgb="FF070060"/>
      </left>
      <right style="thin">
        <color rgb="FF070060"/>
      </right>
      <top style="thin">
        <color rgb="FF070060"/>
      </top>
      <bottom style="thin">
        <color indexed="64"/>
      </bottom>
      <diagonal/>
    </border>
    <border>
      <left style="thin">
        <color rgb="FF070060"/>
      </left>
      <right style="thin">
        <color rgb="FF070060"/>
      </right>
      <top/>
      <bottom style="thin">
        <color indexed="64"/>
      </bottom>
      <diagonal/>
    </border>
    <border>
      <left style="thin">
        <color rgb="FF070060"/>
      </left>
      <right style="thin">
        <color rgb="FF070060"/>
      </right>
      <top style="thin">
        <color indexed="64"/>
      </top>
      <bottom style="thin">
        <color indexed="64"/>
      </bottom>
      <diagonal/>
    </border>
    <border>
      <left style="thin">
        <color rgb="FF070060"/>
      </left>
      <right style="thin">
        <color rgb="FF070060"/>
      </right>
      <top style="double">
        <color rgb="FF070060"/>
      </top>
      <bottom style="thin">
        <color rgb="FF07006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theme="0"/>
      </left>
      <right style="thin">
        <color theme="0"/>
      </right>
      <top style="thin">
        <color theme="0"/>
      </top>
      <bottom style="thin">
        <color theme="0"/>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1"/>
      </left>
      <right style="thin">
        <color theme="1"/>
      </right>
      <top style="thin">
        <color theme="1"/>
      </top>
      <bottom style="thin">
        <color theme="1"/>
      </bottom>
      <diagonal/>
    </border>
    <border>
      <left/>
      <right style="thin">
        <color theme="1"/>
      </right>
      <top/>
      <bottom style="thin">
        <color theme="1"/>
      </bottom>
      <diagonal/>
    </border>
    <border>
      <left style="thin">
        <color theme="1"/>
      </left>
      <right style="thin">
        <color theme="1"/>
      </right>
      <top/>
      <bottom style="thin">
        <color theme="1"/>
      </bottom>
      <diagonal/>
    </border>
    <border>
      <left style="thin">
        <color theme="1"/>
      </left>
      <right/>
      <top/>
      <bottom style="thin">
        <color theme="1"/>
      </bottom>
      <diagonal/>
    </border>
    <border>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theme="1"/>
      </right>
      <top style="thin">
        <color theme="1"/>
      </top>
      <bottom/>
      <diagonal/>
    </border>
    <border>
      <left style="thin">
        <color theme="1"/>
      </left>
      <right style="thin">
        <color theme="1"/>
      </right>
      <top style="thin">
        <color theme="1"/>
      </top>
      <bottom/>
      <diagonal/>
    </border>
    <border>
      <left style="thin">
        <color theme="1"/>
      </left>
      <right/>
      <top style="thin">
        <color theme="1"/>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172">
    <xf numFmtId="0" fontId="0" fillId="0" borderId="0" xfId="0"/>
    <xf numFmtId="0" fontId="0" fillId="0" borderId="0" xfId="0" applyAlignment="1">
      <alignment horizontal="center" vertical="center"/>
    </xf>
    <xf numFmtId="0" fontId="0" fillId="0" borderId="0" xfId="0" applyAlignment="1">
      <alignment horizontal="left"/>
    </xf>
    <xf numFmtId="164" fontId="0" fillId="0" borderId="0" xfId="0" applyNumberFormat="1"/>
    <xf numFmtId="0" fontId="0" fillId="2" borderId="0" xfId="0" applyFill="1"/>
    <xf numFmtId="0" fontId="3" fillId="0" borderId="0" xfId="0" applyFont="1"/>
    <xf numFmtId="10" fontId="3" fillId="0" borderId="0" xfId="0" applyNumberFormat="1" applyFont="1"/>
    <xf numFmtId="0" fontId="2" fillId="4" borderId="0" xfId="0" applyFont="1" applyFill="1"/>
    <xf numFmtId="0" fontId="2" fillId="4" borderId="2" xfId="0" applyFont="1" applyFill="1" applyBorder="1" applyAlignment="1">
      <alignment horizontal="center" vertical="center"/>
    </xf>
    <xf numFmtId="0" fontId="4" fillId="4" borderId="1" xfId="0" applyFont="1" applyFill="1" applyBorder="1"/>
    <xf numFmtId="165" fontId="3" fillId="0" borderId="5" xfId="0" applyNumberFormat="1" applyFont="1" applyBorder="1" applyAlignment="1">
      <alignment horizontal="left"/>
    </xf>
    <xf numFmtId="165" fontId="3" fillId="0" borderId="6" xfId="0" applyNumberFormat="1" applyFont="1" applyBorder="1" applyAlignment="1">
      <alignment horizontal="left"/>
    </xf>
    <xf numFmtId="165" fontId="3" fillId="0" borderId="7" xfId="0" applyNumberFormat="1" applyFont="1" applyBorder="1" applyAlignment="1">
      <alignment horizontal="left"/>
    </xf>
    <xf numFmtId="165" fontId="3" fillId="3" borderId="6" xfId="0" applyNumberFormat="1" applyFont="1" applyFill="1" applyBorder="1" applyAlignment="1">
      <alignment horizontal="left"/>
    </xf>
    <xf numFmtId="165" fontId="3" fillId="0" borderId="3" xfId="0" applyNumberFormat="1" applyFont="1" applyBorder="1" applyAlignment="1">
      <alignment horizontal="left"/>
    </xf>
    <xf numFmtId="165" fontId="7" fillId="3" borderId="1" xfId="0" applyNumberFormat="1" applyFont="1" applyFill="1" applyBorder="1" applyAlignment="1">
      <alignment horizontal="left"/>
    </xf>
    <xf numFmtId="167" fontId="0" fillId="0" borderId="0" xfId="3" applyNumberFormat="1" applyFont="1"/>
    <xf numFmtId="167" fontId="12" fillId="0" borderId="0" xfId="3" applyNumberFormat="1" applyFont="1" applyFill="1" applyAlignment="1">
      <alignment horizontal="right" vertical="center"/>
    </xf>
    <xf numFmtId="0" fontId="0" fillId="0" borderId="0" xfId="0" applyAlignment="1">
      <alignment horizontal="center"/>
    </xf>
    <xf numFmtId="0" fontId="0" fillId="0" borderId="9" xfId="0" applyBorder="1"/>
    <xf numFmtId="43" fontId="0" fillId="0" borderId="9" xfId="0" applyNumberFormat="1" applyBorder="1"/>
    <xf numFmtId="0" fontId="0" fillId="0" borderId="9" xfId="0" applyBorder="1" applyAlignment="1">
      <alignment horizontal="left"/>
    </xf>
    <xf numFmtId="0" fontId="0" fillId="0" borderId="9" xfId="0" applyNumberFormat="1" applyBorder="1"/>
    <xf numFmtId="0" fontId="6" fillId="8" borderId="9" xfId="0" applyFont="1" applyFill="1" applyBorder="1"/>
    <xf numFmtId="0" fontId="15" fillId="0" borderId="9" xfId="0" applyFont="1" applyBorder="1" applyAlignment="1">
      <alignment horizontal="center" vertical="center"/>
    </xf>
    <xf numFmtId="0" fontId="6" fillId="8" borderId="9" xfId="0" applyFont="1" applyFill="1" applyBorder="1" applyAlignment="1">
      <alignment horizontal="left"/>
    </xf>
    <xf numFmtId="167" fontId="3" fillId="0" borderId="5" xfId="0" applyNumberFormat="1" applyFont="1" applyBorder="1"/>
    <xf numFmtId="167" fontId="3" fillId="0" borderId="6" xfId="0" applyNumberFormat="1" applyFont="1" applyBorder="1"/>
    <xf numFmtId="167" fontId="3" fillId="0" borderId="7" xfId="0" applyNumberFormat="1" applyFont="1" applyBorder="1"/>
    <xf numFmtId="167" fontId="3" fillId="3" borderId="6" xfId="0" applyNumberFormat="1" applyFont="1" applyFill="1" applyBorder="1"/>
    <xf numFmtId="167" fontId="3" fillId="0" borderId="4" xfId="0" applyNumberFormat="1" applyFont="1" applyBorder="1"/>
    <xf numFmtId="167" fontId="7" fillId="3" borderId="8" xfId="0" applyNumberFormat="1" applyFont="1" applyFill="1" applyBorder="1"/>
    <xf numFmtId="167" fontId="3" fillId="0" borderId="1" xfId="3" applyNumberFormat="1" applyFont="1" applyBorder="1"/>
    <xf numFmtId="167" fontId="3" fillId="0" borderId="3" xfId="3" applyNumberFormat="1" applyFont="1" applyBorder="1"/>
    <xf numFmtId="167" fontId="12" fillId="0" borderId="9" xfId="3" applyNumberFormat="1" applyFont="1" applyFill="1" applyBorder="1" applyAlignment="1">
      <alignment horizontal="right" vertical="center"/>
    </xf>
    <xf numFmtId="167" fontId="9" fillId="0" borderId="9" xfId="3" applyNumberFormat="1" applyFont="1" applyFill="1" applyBorder="1" applyAlignment="1">
      <alignment horizontal="left" vertical="center"/>
    </xf>
    <xf numFmtId="167" fontId="10" fillId="0" borderId="9" xfId="3" applyNumberFormat="1" applyFont="1" applyFill="1" applyBorder="1" applyAlignment="1">
      <alignment horizontal="right" vertical="center"/>
    </xf>
    <xf numFmtId="167" fontId="11" fillId="0" borderId="9" xfId="3" applyNumberFormat="1" applyFont="1" applyFill="1" applyBorder="1" applyAlignment="1">
      <alignment horizontal="left" vertical="center"/>
    </xf>
    <xf numFmtId="0" fontId="8" fillId="7" borderId="12" xfId="0" applyFont="1" applyFill="1" applyBorder="1"/>
    <xf numFmtId="10" fontId="8" fillId="7" borderId="12" xfId="0" applyNumberFormat="1" applyFont="1" applyFill="1" applyBorder="1"/>
    <xf numFmtId="167" fontId="8" fillId="7" borderId="12" xfId="3" applyNumberFormat="1" applyFont="1" applyFill="1" applyBorder="1"/>
    <xf numFmtId="0" fontId="13" fillId="2" borderId="12" xfId="0" applyFont="1" applyFill="1" applyBorder="1" applyAlignment="1">
      <alignment horizontal="center" vertical="center"/>
    </xf>
    <xf numFmtId="166" fontId="8" fillId="2" borderId="12" xfId="2" applyNumberFormat="1" applyFont="1" applyFill="1" applyBorder="1" applyAlignment="1">
      <alignment horizontal="center" vertical="center"/>
    </xf>
    <xf numFmtId="171" fontId="14" fillId="2" borderId="12" xfId="0" applyNumberFormat="1" applyFont="1" applyFill="1" applyBorder="1"/>
    <xf numFmtId="0" fontId="3" fillId="0" borderId="9" xfId="0" applyFont="1" applyBorder="1" applyAlignment="1">
      <alignment horizontal="center" vertical="center"/>
    </xf>
    <xf numFmtId="0" fontId="0" fillId="0" borderId="11" xfId="0" applyBorder="1"/>
    <xf numFmtId="0" fontId="2" fillId="4" borderId="21" xfId="0" applyFont="1" applyFill="1" applyBorder="1" applyAlignment="1">
      <alignment horizontal="center" vertical="center"/>
    </xf>
    <xf numFmtId="0" fontId="2" fillId="4" borderId="22" xfId="0" applyFont="1" applyFill="1" applyBorder="1" applyAlignment="1">
      <alignment horizontal="center" vertical="center"/>
    </xf>
    <xf numFmtId="0" fontId="2" fillId="4" borderId="23" xfId="0" applyFont="1" applyFill="1" applyBorder="1" applyAlignment="1">
      <alignment horizontal="center" vertical="center"/>
    </xf>
    <xf numFmtId="0" fontId="0" fillId="0" borderId="24" xfId="0" applyBorder="1" applyAlignment="1">
      <alignment horizontal="center" vertical="center"/>
    </xf>
    <xf numFmtId="0" fontId="0" fillId="0" borderId="20" xfId="0" applyBorder="1" applyAlignment="1">
      <alignment horizontal="center" vertical="center"/>
    </xf>
    <xf numFmtId="0" fontId="0" fillId="0" borderId="20" xfId="0" applyBorder="1" applyAlignment="1">
      <alignment horizontal="left"/>
    </xf>
    <xf numFmtId="164" fontId="0" fillId="0" borderId="20" xfId="0" applyNumberFormat="1" applyBorder="1"/>
    <xf numFmtId="164" fontId="0" fillId="0" borderId="25" xfId="0" applyNumberFormat="1" applyBorder="1" applyAlignment="1">
      <alignment horizontal="center" vertical="center"/>
    </xf>
    <xf numFmtId="0" fontId="0" fillId="0" borderId="20" xfId="0" applyBorder="1" applyAlignment="1">
      <alignment horizontal="left" vertical="center"/>
    </xf>
    <xf numFmtId="164" fontId="0" fillId="0" borderId="20" xfId="1" applyNumberFormat="1" applyFont="1" applyFill="1" applyBorder="1" applyAlignment="1">
      <alignment horizontal="center" vertical="center"/>
    </xf>
    <xf numFmtId="164" fontId="0" fillId="0" borderId="20" xfId="1" applyNumberFormat="1" applyFont="1" applyFill="1" applyBorder="1"/>
    <xf numFmtId="0" fontId="0" fillId="0" borderId="26" xfId="0" applyBorder="1" applyAlignment="1">
      <alignment horizontal="center" vertical="center"/>
    </xf>
    <xf numFmtId="0" fontId="0" fillId="0" borderId="27" xfId="0" applyBorder="1" applyAlignment="1">
      <alignment horizontal="center" vertical="center"/>
    </xf>
    <xf numFmtId="0" fontId="0" fillId="0" borderId="27" xfId="0" applyBorder="1" applyAlignment="1">
      <alignment horizontal="left" vertical="center"/>
    </xf>
    <xf numFmtId="164" fontId="0" fillId="0" borderId="27" xfId="1" applyNumberFormat="1" applyFont="1" applyFill="1" applyBorder="1" applyAlignment="1">
      <alignment horizontal="center" vertical="center"/>
    </xf>
    <xf numFmtId="164" fontId="0" fillId="0" borderId="27" xfId="0" applyNumberFormat="1" applyBorder="1"/>
    <xf numFmtId="164" fontId="0" fillId="0" borderId="28" xfId="0" applyNumberFormat="1" applyBorder="1" applyAlignment="1">
      <alignment horizontal="center" vertical="center"/>
    </xf>
    <xf numFmtId="0" fontId="4" fillId="4" borderId="9" xfId="0" applyFont="1" applyFill="1" applyBorder="1"/>
    <xf numFmtId="0" fontId="3" fillId="0" borderId="9" xfId="0" applyFont="1" applyBorder="1" applyAlignment="1">
      <alignment horizontal="left"/>
    </xf>
    <xf numFmtId="167" fontId="3" fillId="0" borderId="9" xfId="0" applyNumberFormat="1" applyFont="1" applyBorder="1"/>
    <xf numFmtId="0" fontId="3" fillId="0" borderId="9" xfId="0" applyNumberFormat="1" applyFont="1" applyBorder="1"/>
    <xf numFmtId="10" fontId="3" fillId="0" borderId="9" xfId="0" applyNumberFormat="1" applyFont="1" applyBorder="1"/>
    <xf numFmtId="0" fontId="7" fillId="3" borderId="9" xfId="0" applyFont="1" applyFill="1" applyBorder="1" applyAlignment="1">
      <alignment horizontal="left"/>
    </xf>
    <xf numFmtId="167" fontId="7" fillId="3" borderId="9" xfId="0" applyNumberFormat="1" applyFont="1" applyFill="1" applyBorder="1"/>
    <xf numFmtId="0" fontId="7" fillId="3" borderId="9" xfId="0" applyNumberFormat="1" applyFont="1" applyFill="1" applyBorder="1"/>
    <xf numFmtId="10" fontId="7" fillId="3" borderId="9" xfId="0" applyNumberFormat="1" applyFont="1" applyFill="1" applyBorder="1"/>
    <xf numFmtId="0" fontId="5" fillId="4" borderId="14" xfId="0" applyFont="1" applyFill="1" applyBorder="1"/>
    <xf numFmtId="0" fontId="2" fillId="4" borderId="10" xfId="0" applyFont="1" applyFill="1" applyBorder="1" applyAlignment="1">
      <alignment horizontal="center" vertical="center"/>
    </xf>
    <xf numFmtId="0" fontId="2" fillId="4" borderId="10" xfId="0" applyFont="1" applyFill="1" applyBorder="1" applyAlignment="1">
      <alignment horizontal="center"/>
    </xf>
    <xf numFmtId="0" fontId="2" fillId="4" borderId="15" xfId="0" applyFont="1" applyFill="1" applyBorder="1" applyAlignment="1">
      <alignment horizontal="center"/>
    </xf>
    <xf numFmtId="0" fontId="3" fillId="3" borderId="13" xfId="0" applyFont="1" applyFill="1" applyBorder="1"/>
    <xf numFmtId="0" fontId="3" fillId="3" borderId="9" xfId="0" applyFont="1" applyFill="1" applyBorder="1" applyAlignment="1">
      <alignment horizontal="center" vertical="center"/>
    </xf>
    <xf numFmtId="167" fontId="3" fillId="3" borderId="9" xfId="3" applyNumberFormat="1" applyFont="1" applyFill="1" applyBorder="1"/>
    <xf numFmtId="165" fontId="3" fillId="3" borderId="9" xfId="1" applyNumberFormat="1" applyFont="1" applyFill="1" applyBorder="1"/>
    <xf numFmtId="166" fontId="3" fillId="3" borderId="16" xfId="2" applyNumberFormat="1" applyFont="1" applyFill="1" applyBorder="1"/>
    <xf numFmtId="0" fontId="3" fillId="3" borderId="17" xfId="0" applyFont="1" applyFill="1" applyBorder="1"/>
    <xf numFmtId="0" fontId="3" fillId="3" borderId="18" xfId="0" applyFont="1" applyFill="1" applyBorder="1" applyAlignment="1">
      <alignment horizontal="center" vertical="center"/>
    </xf>
    <xf numFmtId="167" fontId="3" fillId="3" borderId="18" xfId="3" applyNumberFormat="1" applyFont="1" applyFill="1" applyBorder="1"/>
    <xf numFmtId="165" fontId="3" fillId="3" borderId="18" xfId="1" applyNumberFormat="1" applyFont="1" applyFill="1" applyBorder="1"/>
    <xf numFmtId="166" fontId="3" fillId="3" borderId="19" xfId="2" applyNumberFormat="1" applyFont="1" applyFill="1" applyBorder="1"/>
    <xf numFmtId="0" fontId="3" fillId="0" borderId="9" xfId="0" applyFont="1" applyBorder="1" applyAlignment="1">
      <alignment horizontal="left" indent="1"/>
    </xf>
    <xf numFmtId="165" fontId="7" fillId="3" borderId="9" xfId="0" applyNumberFormat="1" applyFont="1" applyFill="1" applyBorder="1" applyAlignment="1">
      <alignment horizontal="left"/>
    </xf>
    <xf numFmtId="0" fontId="2" fillId="4" borderId="9" xfId="0" applyFont="1" applyFill="1" applyBorder="1"/>
    <xf numFmtId="166" fontId="3" fillId="3" borderId="9" xfId="2" applyNumberFormat="1" applyFont="1" applyFill="1" applyBorder="1"/>
    <xf numFmtId="0" fontId="0" fillId="0" borderId="0" xfId="0" applyBorder="1"/>
    <xf numFmtId="165" fontId="3" fillId="0" borderId="9" xfId="0" applyNumberFormat="1" applyFont="1" applyBorder="1"/>
    <xf numFmtId="0" fontId="3" fillId="3" borderId="9" xfId="0" applyFont="1" applyFill="1" applyBorder="1" applyAlignment="1">
      <alignment horizontal="left"/>
    </xf>
    <xf numFmtId="165" fontId="3" fillId="3" borderId="9" xfId="0" applyNumberFormat="1" applyFont="1" applyFill="1" applyBorder="1"/>
    <xf numFmtId="0" fontId="2" fillId="4" borderId="14" xfId="0" applyFont="1" applyFill="1" applyBorder="1" applyAlignment="1">
      <alignment horizontal="center" vertical="center"/>
    </xf>
    <xf numFmtId="0" fontId="2" fillId="4" borderId="15" xfId="0" applyFont="1" applyFill="1" applyBorder="1" applyAlignment="1">
      <alignment horizontal="center" vertical="center"/>
    </xf>
    <xf numFmtId="9" fontId="3" fillId="3" borderId="17" xfId="2" applyFont="1" applyFill="1" applyBorder="1" applyAlignment="1">
      <alignment horizontal="center"/>
    </xf>
    <xf numFmtId="9" fontId="3" fillId="3" borderId="19" xfId="0" applyNumberFormat="1" applyFont="1" applyFill="1" applyBorder="1" applyAlignment="1">
      <alignment horizontal="center"/>
    </xf>
    <xf numFmtId="0" fontId="3" fillId="3" borderId="9" xfId="0" applyNumberFormat="1" applyFont="1" applyFill="1" applyBorder="1"/>
    <xf numFmtId="165" fontId="2" fillId="4" borderId="9" xfId="1" applyNumberFormat="1" applyFont="1" applyFill="1" applyBorder="1"/>
    <xf numFmtId="9" fontId="2" fillId="4" borderId="9" xfId="2" applyFont="1" applyFill="1" applyBorder="1"/>
    <xf numFmtId="0" fontId="3" fillId="3" borderId="9" xfId="0" applyFont="1" applyFill="1" applyBorder="1"/>
    <xf numFmtId="9" fontId="3" fillId="3" borderId="9" xfId="2" applyFont="1" applyFill="1" applyBorder="1"/>
    <xf numFmtId="0" fontId="5" fillId="3" borderId="9" xfId="0" applyFont="1" applyFill="1" applyBorder="1"/>
    <xf numFmtId="165" fontId="5" fillId="3" borderId="9" xfId="1" applyNumberFormat="1" applyFont="1" applyFill="1" applyBorder="1"/>
    <xf numFmtId="9" fontId="5" fillId="3" borderId="9" xfId="2" applyFont="1" applyFill="1" applyBorder="1"/>
    <xf numFmtId="0" fontId="3" fillId="3" borderId="18" xfId="0" applyFont="1" applyFill="1" applyBorder="1"/>
    <xf numFmtId="9" fontId="3" fillId="3" borderId="18" xfId="2" applyFont="1" applyFill="1" applyBorder="1"/>
    <xf numFmtId="0" fontId="4" fillId="6" borderId="21" xfId="0" applyFont="1" applyFill="1" applyBorder="1" applyAlignment="1">
      <alignment horizontal="center" vertical="center"/>
    </xf>
    <xf numFmtId="0" fontId="4" fillId="6" borderId="22" xfId="0" applyFont="1" applyFill="1" applyBorder="1" applyAlignment="1">
      <alignment horizontal="center" vertical="center"/>
    </xf>
    <xf numFmtId="1" fontId="4" fillId="6" borderId="22" xfId="0" applyNumberFormat="1" applyFont="1" applyFill="1" applyBorder="1" applyAlignment="1">
      <alignment horizontal="center" vertical="center"/>
    </xf>
    <xf numFmtId="1" fontId="4" fillId="6" borderId="23" xfId="0" applyNumberFormat="1" applyFont="1" applyFill="1" applyBorder="1" applyAlignment="1">
      <alignment horizontal="center" vertical="center"/>
    </xf>
    <xf numFmtId="0" fontId="7" fillId="5" borderId="24" xfId="0" applyFont="1" applyFill="1" applyBorder="1" applyAlignment="1">
      <alignment horizontal="center" vertical="center"/>
    </xf>
    <xf numFmtId="0" fontId="7" fillId="5" borderId="20" xfId="0" applyFont="1" applyFill="1" applyBorder="1" applyAlignment="1">
      <alignment horizontal="center" vertical="center"/>
    </xf>
    <xf numFmtId="1" fontId="7" fillId="5" borderId="20" xfId="0" applyNumberFormat="1" applyFont="1" applyFill="1" applyBorder="1" applyAlignment="1">
      <alignment horizontal="center" vertical="center"/>
    </xf>
    <xf numFmtId="1" fontId="7" fillId="5" borderId="25" xfId="0" applyNumberFormat="1" applyFont="1" applyFill="1" applyBorder="1" applyAlignment="1">
      <alignment horizontal="center" vertical="center"/>
    </xf>
    <xf numFmtId="0" fontId="7" fillId="3" borderId="24" xfId="0" applyFont="1" applyFill="1" applyBorder="1" applyAlignment="1">
      <alignment horizontal="center" vertical="center"/>
    </xf>
    <xf numFmtId="0" fontId="7" fillId="3" borderId="20" xfId="0" applyFont="1" applyFill="1" applyBorder="1" applyAlignment="1">
      <alignment horizontal="center" vertical="center"/>
    </xf>
    <xf numFmtId="1" fontId="7" fillId="3" borderId="20" xfId="0" applyNumberFormat="1" applyFont="1" applyFill="1" applyBorder="1" applyAlignment="1">
      <alignment horizontal="center" vertical="center"/>
    </xf>
    <xf numFmtId="1" fontId="7" fillId="3" borderId="25" xfId="0" applyNumberFormat="1" applyFont="1" applyFill="1" applyBorder="1" applyAlignment="1">
      <alignment horizontal="center" vertical="center"/>
    </xf>
    <xf numFmtId="0" fontId="7" fillId="3" borderId="26" xfId="0" applyFont="1" applyFill="1" applyBorder="1" applyAlignment="1">
      <alignment horizontal="center" vertical="center"/>
    </xf>
    <xf numFmtId="0" fontId="7" fillId="3" borderId="27" xfId="0" applyFont="1" applyFill="1" applyBorder="1" applyAlignment="1">
      <alignment horizontal="center" vertical="center"/>
    </xf>
    <xf numFmtId="1" fontId="7" fillId="3" borderId="27" xfId="0" applyNumberFormat="1" applyFont="1" applyFill="1" applyBorder="1" applyAlignment="1">
      <alignment horizontal="center" vertical="center"/>
    </xf>
    <xf numFmtId="1" fontId="7" fillId="3" borderId="28" xfId="0" applyNumberFormat="1" applyFont="1" applyFill="1" applyBorder="1" applyAlignment="1">
      <alignment horizontal="center" vertical="center"/>
    </xf>
    <xf numFmtId="9" fontId="16" fillId="2" borderId="12" xfId="0" applyNumberFormat="1" applyFont="1" applyFill="1" applyBorder="1" applyAlignment="1">
      <alignment horizontal="center" vertical="center"/>
    </xf>
    <xf numFmtId="0" fontId="16" fillId="2" borderId="12" xfId="0" applyFont="1" applyFill="1" applyBorder="1" applyAlignment="1">
      <alignment horizontal="center" vertical="center"/>
    </xf>
    <xf numFmtId="166" fontId="16" fillId="2" borderId="12" xfId="0" applyNumberFormat="1" applyFont="1" applyFill="1" applyBorder="1" applyAlignment="1">
      <alignment horizontal="center" vertical="center"/>
    </xf>
    <xf numFmtId="165" fontId="0" fillId="0" borderId="20" xfId="0" applyNumberFormat="1" applyBorder="1"/>
    <xf numFmtId="10" fontId="0" fillId="0" borderId="9" xfId="0" applyNumberFormat="1" applyBorder="1"/>
    <xf numFmtId="0" fontId="6" fillId="10" borderId="9" xfId="0" applyFont="1" applyFill="1" applyBorder="1"/>
    <xf numFmtId="0" fontId="4" fillId="10" borderId="20" xfId="0" applyFont="1" applyFill="1" applyBorder="1"/>
    <xf numFmtId="165" fontId="3" fillId="0" borderId="20" xfId="0" applyNumberFormat="1" applyFont="1" applyBorder="1"/>
    <xf numFmtId="0" fontId="4" fillId="10" borderId="9" xfId="0" applyFont="1" applyFill="1" applyBorder="1"/>
    <xf numFmtId="10" fontId="3" fillId="0" borderId="9" xfId="2" applyNumberFormat="1" applyFont="1" applyBorder="1"/>
    <xf numFmtId="165" fontId="4" fillId="10" borderId="9" xfId="0" applyNumberFormat="1" applyFont="1" applyFill="1" applyBorder="1"/>
    <xf numFmtId="0" fontId="4" fillId="10" borderId="9" xfId="0" applyFont="1" applyFill="1" applyBorder="1" applyAlignment="1">
      <alignment horizontal="left"/>
    </xf>
    <xf numFmtId="10" fontId="4" fillId="10" borderId="9" xfId="0" applyNumberFormat="1" applyFont="1" applyFill="1" applyBorder="1"/>
    <xf numFmtId="167" fontId="3" fillId="0" borderId="9" xfId="3" applyNumberFormat="1" applyFont="1" applyBorder="1"/>
    <xf numFmtId="0" fontId="2" fillId="10" borderId="9" xfId="0" applyFont="1" applyFill="1" applyBorder="1"/>
    <xf numFmtId="0" fontId="2" fillId="10" borderId="16" xfId="0" applyFont="1" applyFill="1" applyBorder="1" applyAlignment="1">
      <alignment horizontal="center"/>
    </xf>
    <xf numFmtId="0" fontId="2" fillId="10" borderId="13" xfId="0" applyFont="1" applyFill="1" applyBorder="1" applyAlignment="1">
      <alignment horizontal="center"/>
    </xf>
    <xf numFmtId="0" fontId="2" fillId="10" borderId="9" xfId="0" applyFont="1" applyFill="1" applyBorder="1" applyAlignment="1">
      <alignment horizontal="center" vertical="center"/>
    </xf>
    <xf numFmtId="0" fontId="3" fillId="0" borderId="24" xfId="0" applyFont="1" applyBorder="1" applyAlignment="1">
      <alignment horizontal="center" vertical="center"/>
    </xf>
    <xf numFmtId="0" fontId="3" fillId="0" borderId="20" xfId="0" applyFont="1" applyBorder="1" applyAlignment="1">
      <alignment horizontal="center" vertical="center"/>
    </xf>
    <xf numFmtId="0" fontId="3" fillId="0" borderId="25" xfId="0" applyFont="1" applyBorder="1" applyAlignment="1">
      <alignment horizontal="center" vertical="center"/>
    </xf>
    <xf numFmtId="0" fontId="3" fillId="0" borderId="26" xfId="0"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2" fillId="11" borderId="21" xfId="0" applyFont="1" applyFill="1" applyBorder="1" applyAlignment="1">
      <alignment horizontal="center" vertical="center"/>
    </xf>
    <xf numFmtId="0" fontId="2" fillId="11" borderId="22" xfId="0" applyFont="1" applyFill="1" applyBorder="1" applyAlignment="1">
      <alignment horizontal="center" vertical="center"/>
    </xf>
    <xf numFmtId="0" fontId="2" fillId="11" borderId="23" xfId="0" applyFont="1" applyFill="1" applyBorder="1" applyAlignment="1">
      <alignment horizontal="center" vertical="center"/>
    </xf>
    <xf numFmtId="165" fontId="16" fillId="2" borderId="29" xfId="0" applyNumberFormat="1" applyFont="1" applyFill="1" applyBorder="1" applyAlignment="1">
      <alignment horizontal="center" vertical="center"/>
    </xf>
    <xf numFmtId="165" fontId="16" fillId="2" borderId="30" xfId="0" applyNumberFormat="1" applyFont="1" applyFill="1" applyBorder="1" applyAlignment="1">
      <alignment horizontal="center" vertical="center"/>
    </xf>
    <xf numFmtId="167" fontId="16" fillId="2" borderId="31" xfId="3" applyNumberFormat="1" applyFont="1" applyFill="1" applyBorder="1" applyAlignment="1">
      <alignment horizontal="center" vertical="center"/>
    </xf>
    <xf numFmtId="0" fontId="2" fillId="8" borderId="9" xfId="0" applyFont="1" applyFill="1" applyBorder="1"/>
    <xf numFmtId="0" fontId="2" fillId="8" borderId="9" xfId="0" applyFont="1" applyFill="1" applyBorder="1" applyAlignment="1">
      <alignment horizontal="center" vertical="center"/>
    </xf>
    <xf numFmtId="0" fontId="6" fillId="12" borderId="9" xfId="0" applyFont="1" applyFill="1" applyBorder="1" applyAlignment="1">
      <alignment horizontal="center" vertical="center"/>
    </xf>
    <xf numFmtId="0" fontId="0" fillId="12" borderId="9" xfId="0" applyFill="1" applyBorder="1" applyAlignment="1">
      <alignment horizontal="center" vertical="center"/>
    </xf>
    <xf numFmtId="9" fontId="3" fillId="0" borderId="9" xfId="2" applyFont="1" applyBorder="1" applyAlignment="1">
      <alignment horizontal="center" vertical="center"/>
    </xf>
    <xf numFmtId="9" fontId="3" fillId="0" borderId="9" xfId="0" applyNumberFormat="1" applyFont="1" applyBorder="1" applyAlignment="1">
      <alignment horizontal="center" vertical="center"/>
    </xf>
    <xf numFmtId="0" fontId="5" fillId="0" borderId="0" xfId="0" applyFont="1"/>
    <xf numFmtId="0" fontId="5" fillId="0" borderId="9" xfId="0" applyFont="1" applyBorder="1" applyAlignment="1">
      <alignment horizontal="center"/>
    </xf>
    <xf numFmtId="0" fontId="5" fillId="8" borderId="9" xfId="0" applyFont="1" applyFill="1" applyBorder="1" applyAlignment="1">
      <alignment horizontal="left"/>
    </xf>
    <xf numFmtId="0" fontId="2" fillId="9" borderId="9" xfId="0" applyFont="1" applyFill="1" applyBorder="1" applyAlignment="1">
      <alignment horizontal="center" vertical="center"/>
    </xf>
    <xf numFmtId="10" fontId="3" fillId="0" borderId="9" xfId="0" applyNumberFormat="1" applyFont="1" applyBorder="1" applyAlignment="1">
      <alignment horizontal="center" vertical="center"/>
    </xf>
    <xf numFmtId="0" fontId="6" fillId="8" borderId="9" xfId="0" applyNumberFormat="1" applyFont="1" applyFill="1" applyBorder="1"/>
    <xf numFmtId="10" fontId="6" fillId="8" borderId="9" xfId="0" applyNumberFormat="1" applyFont="1" applyFill="1" applyBorder="1"/>
    <xf numFmtId="0" fontId="6" fillId="8" borderId="20" xfId="0" applyFont="1" applyFill="1" applyBorder="1"/>
    <xf numFmtId="0" fontId="0" fillId="0" borderId="20" xfId="0" applyNumberFormat="1" applyBorder="1"/>
    <xf numFmtId="0" fontId="6" fillId="8" borderId="20" xfId="0" applyFont="1" applyFill="1" applyBorder="1" applyAlignment="1">
      <alignment horizontal="left"/>
    </xf>
    <xf numFmtId="0" fontId="6" fillId="8" borderId="20" xfId="0" applyNumberFormat="1" applyFont="1" applyFill="1" applyBorder="1"/>
    <xf numFmtId="165" fontId="6" fillId="8" borderId="20" xfId="0" applyNumberFormat="1" applyFont="1" applyFill="1" applyBorder="1"/>
  </cellXfs>
  <cellStyles count="4">
    <cellStyle name="Comma" xfId="1" builtinId="3"/>
    <cellStyle name="Currency" xfId="3" builtinId="4"/>
    <cellStyle name="Normal" xfId="0" builtinId="0"/>
    <cellStyle name="Percent" xfId="2" builtinId="5"/>
  </cellStyles>
  <dxfs count="2615">
    <dxf>
      <fill>
        <patternFill patternType="solid">
          <bgColor rgb="FF7030A0"/>
        </patternFill>
      </fill>
    </dxf>
    <dxf>
      <fill>
        <patternFill patternType="solid">
          <bgColor rgb="FF7030A0"/>
        </patternFill>
      </fill>
    </dxf>
    <dxf>
      <fill>
        <patternFill patternType="solid">
          <bgColor rgb="FF7030A0"/>
        </patternFill>
      </fill>
    </dxf>
    <dxf>
      <fill>
        <patternFill patternType="solid">
          <bgColor rgb="FF7030A0"/>
        </patternFill>
      </fill>
    </dxf>
    <dxf>
      <font>
        <color theme="0"/>
      </font>
    </dxf>
    <dxf>
      <font>
        <color theme="0"/>
      </font>
    </dxf>
    <dxf>
      <font>
        <color theme="0"/>
      </font>
    </dxf>
    <dxf>
      <font>
        <color theme="0"/>
      </font>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color theme="0"/>
      </font>
    </dxf>
    <dxf>
      <font>
        <color theme="0"/>
      </font>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numFmt numFmtId="165" formatCode="_-* #,##0_-;\-* #,##0_-;_-* &quot;-&quot;??_-;_-@_-"/>
    </dxf>
    <dxf>
      <font>
        <color theme="0"/>
      </font>
    </dxf>
    <dxf>
      <font>
        <color theme="0"/>
      </font>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numFmt numFmtId="35" formatCode="_-* #,##0.00_-;\-* #,##0.00_-;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rgb="FF7030A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fill>
        <patternFill patternType="solid">
          <bgColor rgb="FF7030A0"/>
        </patternFill>
      </fill>
    </dxf>
    <dxf>
      <fill>
        <patternFill patternType="solid">
          <bgColor rgb="FF7030A0"/>
        </patternFill>
      </fill>
    </dxf>
    <dxf>
      <font>
        <color theme="0"/>
      </font>
    </dxf>
    <dxf>
      <font>
        <color theme="0"/>
      </font>
    </dxf>
    <dxf>
      <font>
        <color theme="0"/>
      </font>
    </dxf>
    <dxf>
      <font>
        <color theme="0"/>
      </font>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color theme="0"/>
      </font>
    </dxf>
    <dxf>
      <font>
        <color theme="0"/>
      </font>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numFmt numFmtId="165" formatCode="_-* #,##0_-;\-* #,##0_-;_-* &quot;-&quot;??_-;_-@_-"/>
    </dxf>
    <dxf>
      <font>
        <color theme="0"/>
      </font>
    </dxf>
    <dxf>
      <font>
        <color theme="0"/>
      </font>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numFmt numFmtId="35" formatCode="_-* #,##0.00_-;\-* #,##0.00_-;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rgb="FF7030A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fill>
        <patternFill patternType="solid">
          <bgColor rgb="FF7030A0"/>
        </patternFill>
      </fill>
    </dxf>
    <dxf>
      <fill>
        <patternFill patternType="solid">
          <bgColor rgb="FF7030A0"/>
        </patternFill>
      </fill>
    </dxf>
    <dxf>
      <font>
        <color theme="0"/>
      </font>
    </dxf>
    <dxf>
      <font>
        <color theme="0"/>
      </font>
    </dxf>
    <dxf>
      <font>
        <color theme="0"/>
      </font>
    </dxf>
    <dxf>
      <font>
        <color theme="0"/>
      </font>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color theme="0"/>
      </font>
    </dxf>
    <dxf>
      <font>
        <color theme="0"/>
      </font>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numFmt numFmtId="165" formatCode="_-* #,##0_-;\-* #,##0_-;_-* &quot;-&quot;??_-;_-@_-"/>
    </dxf>
    <dxf>
      <font>
        <color theme="0"/>
      </font>
    </dxf>
    <dxf>
      <font>
        <color theme="0"/>
      </font>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numFmt numFmtId="35" formatCode="_-* #,##0.00_-;\-* #,##0.00_-;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rgb="FF7030A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font>
        <color theme="0"/>
      </font>
    </dxf>
    <dxf>
      <font>
        <color theme="0"/>
      </font>
    </dxf>
    <dxf>
      <numFmt numFmtId="165" formatCode="_-* #,##0_-;\-* #,##0_-;_-* &quot;-&quot;??_-;_-@_-"/>
    </dxf>
    <dxf>
      <numFmt numFmtId="165" formatCode="_-* #,##0_-;\-* #,##0_-;_-* &quot;-&quot;??_-;_-@_-"/>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color theme="0"/>
      </font>
    </dxf>
    <dxf>
      <fill>
        <patternFill patternType="solid">
          <bgColor rgb="FF381850"/>
        </patternFill>
      </fill>
    </dxf>
    <dxf>
      <font>
        <name val="Arial"/>
        <scheme val="none"/>
      </font>
    </dxf>
    <dxf>
      <font>
        <name val="Arial"/>
        <scheme val="none"/>
      </font>
    </dxf>
    <dxf>
      <font>
        <name val="Arial"/>
        <scheme val="none"/>
      </font>
    </dxf>
    <dxf>
      <numFmt numFmtId="165" formatCode="_-* #,##0_-;\-* #,##0_-;_-* &quot;-&quot;??_-;_-@_-"/>
    </dxf>
    <dxf>
      <numFmt numFmtId="165" formatCode="_-* #,##0_-;\-* #,##0_-;_-* &quot;-&quot;??_-;_-@_-"/>
    </dxf>
    <dxf>
      <numFmt numFmtId="14" formatCode="0.00%"/>
    </dxf>
    <dxf>
      <numFmt numFmtId="167" formatCode="_-&quot;$&quot;\ * #,##0_-;\-&quot;$&quot;\ * #,##0_-;_-&quot;$&quot;\ * &quot;-&quot;??_-;_-@_-"/>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rgb="FF381850"/>
        </patternFill>
      </fill>
    </dxf>
    <dxf>
      <fill>
        <patternFill patternType="solid">
          <bgColor rgb="FF381850"/>
        </patternFill>
      </fill>
    </dxf>
    <dxf>
      <font>
        <color theme="0"/>
      </font>
    </dxf>
    <dxf>
      <font>
        <color theme="0"/>
      </font>
    </dxf>
    <dxf>
      <font>
        <color theme="0"/>
      </font>
    </dxf>
    <dxf>
      <font>
        <color theme="0"/>
      </font>
    </dxf>
    <dxf>
      <fill>
        <patternFill patternType="solid">
          <bgColor rgb="FF381850"/>
        </patternFill>
      </fill>
    </dxf>
    <dxf>
      <fill>
        <patternFill patternType="solid">
          <bgColor rgb="FF381850"/>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 #,##0_-;_-* &quot;-&quot;??_-;_-@_-"/>
    </dxf>
    <dxf>
      <numFmt numFmtId="165" formatCode="_-* #,##0_-;\-* #,##0_-;_-* &quot;-&quot;??_-;_-@_-"/>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color theme="0"/>
      </font>
    </dxf>
    <dxf>
      <fill>
        <patternFill patternType="solid">
          <bgColor rgb="FF381850"/>
        </patternFill>
      </fill>
    </dxf>
    <dxf>
      <font>
        <name val="Arial"/>
        <scheme val="none"/>
      </font>
    </dxf>
    <dxf>
      <font>
        <name val="Arial"/>
        <scheme val="none"/>
      </font>
    </dxf>
    <dxf>
      <font>
        <name val="Arial"/>
        <scheme val="none"/>
      </font>
    </dxf>
    <dxf>
      <numFmt numFmtId="165" formatCode="_-* #,##0_-;\-* #,##0_-;_-* &quot;-&quot;??_-;_-@_-"/>
    </dxf>
    <dxf>
      <numFmt numFmtId="165" formatCode="_-* #,##0_-;\-* #,##0_-;_-* &quot;-&quot;??_-;_-@_-"/>
    </dxf>
    <dxf>
      <numFmt numFmtId="14" formatCode="0.00%"/>
    </dxf>
    <dxf>
      <numFmt numFmtId="167" formatCode="_-&quot;$&quot;\ * #,##0_-;\-&quot;$&quot;\ * #,##0_-;_-&quot;$&quot;\ * &quot;-&quot;??_-;_-@_-"/>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rgb="FF381850"/>
        </patternFill>
      </fill>
    </dxf>
    <dxf>
      <fill>
        <patternFill patternType="solid">
          <bgColor rgb="FF381850"/>
        </patternFill>
      </fill>
    </dxf>
    <dxf>
      <font>
        <color theme="0"/>
      </font>
    </dxf>
    <dxf>
      <font>
        <color theme="0"/>
      </font>
    </dxf>
    <dxf>
      <font>
        <color theme="0"/>
      </font>
    </dxf>
    <dxf>
      <font>
        <color theme="0"/>
      </font>
    </dxf>
    <dxf>
      <fill>
        <patternFill patternType="solid">
          <bgColor rgb="FF381850"/>
        </patternFill>
      </fill>
    </dxf>
    <dxf>
      <fill>
        <patternFill patternType="solid">
          <bgColor rgb="FF381850"/>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 #,##0_-;_-* &quot;-&quot;??_-;_-@_-"/>
    </dxf>
    <dxf>
      <numFmt numFmtId="165" formatCode="_-* #,##0_-;\-* #,##0_-;_-* &quot;-&quot;??_-;_-@_-"/>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color theme="0"/>
      </font>
    </dxf>
    <dxf>
      <fill>
        <patternFill patternType="solid">
          <bgColor rgb="FF381850"/>
        </patternFill>
      </fill>
    </dxf>
    <dxf>
      <font>
        <name val="Arial"/>
        <scheme val="none"/>
      </font>
    </dxf>
    <dxf>
      <font>
        <name val="Arial"/>
        <scheme val="none"/>
      </font>
    </dxf>
    <dxf>
      <font>
        <name val="Arial"/>
        <scheme val="none"/>
      </font>
    </dxf>
    <dxf>
      <numFmt numFmtId="165" formatCode="_-* #,##0_-;\-* #,##0_-;_-* &quot;-&quot;??_-;_-@_-"/>
    </dxf>
    <dxf>
      <numFmt numFmtId="165" formatCode="_-* #,##0_-;\-* #,##0_-;_-* &quot;-&quot;??_-;_-@_-"/>
    </dxf>
    <dxf>
      <numFmt numFmtId="14" formatCode="0.00%"/>
    </dxf>
    <dxf>
      <numFmt numFmtId="167" formatCode="_-&quot;$&quot;\ * #,##0_-;\-&quot;$&quot;\ * #,##0_-;_-&quot;$&quot;\ * &quot;-&quot;??_-;_-@_-"/>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rgb="FF381850"/>
        </patternFill>
      </fill>
    </dxf>
    <dxf>
      <fill>
        <patternFill patternType="solid">
          <bgColor rgb="FF381850"/>
        </patternFill>
      </fill>
    </dxf>
    <dxf>
      <font>
        <color theme="0"/>
      </font>
    </dxf>
    <dxf>
      <font>
        <color theme="0"/>
      </font>
    </dxf>
    <dxf>
      <font>
        <color theme="0"/>
      </font>
    </dxf>
    <dxf>
      <font>
        <color theme="0"/>
      </font>
    </dxf>
    <dxf>
      <fill>
        <patternFill patternType="solid">
          <bgColor rgb="FF381850"/>
        </patternFill>
      </fill>
    </dxf>
    <dxf>
      <fill>
        <patternFill patternType="solid">
          <bgColor rgb="FF381850"/>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020022"/>
        </patternFill>
      </fill>
    </dxf>
    <dxf>
      <fill>
        <patternFill patternType="solid">
          <bgColor rgb="FF020022"/>
        </patternFill>
      </fill>
    </dxf>
    <dxf>
      <font>
        <color theme="0"/>
      </font>
    </dxf>
    <dxf>
      <font>
        <color theme="0"/>
      </font>
    </dxf>
    <dxf>
      <fill>
        <patternFill patternType="solid">
          <bgColor rgb="FF020022"/>
        </patternFill>
      </fill>
    </dxf>
    <dxf>
      <font>
        <color theme="0"/>
      </font>
    </dxf>
    <dxf>
      <border>
        <bottom style="thin">
          <color rgb="FF002060"/>
        </bottom>
      </border>
    </dxf>
    <dxf>
      <fill>
        <patternFill>
          <bgColor theme="0"/>
        </patternFill>
      </fill>
    </dxf>
    <dxf>
      <fill>
        <patternFill>
          <bgColor theme="0"/>
        </patternFill>
      </fill>
    </dxf>
    <dxf>
      <font>
        <color theme="1"/>
      </font>
    </dxf>
    <dxf>
      <font>
        <color theme="1"/>
      </font>
    </dxf>
    <dxf>
      <border>
        <top style="double">
          <color rgb="FF070060"/>
        </top>
      </border>
    </dxf>
    <dxf>
      <border>
        <top style="double">
          <color rgb="FF070060"/>
        </top>
      </border>
    </dxf>
    <dxf>
      <font>
        <name val="Arial"/>
        <scheme val="none"/>
      </font>
    </dxf>
    <dxf>
      <font>
        <name val="Arial"/>
        <scheme val="none"/>
      </font>
    </dxf>
    <dxf>
      <font>
        <name val="Arial"/>
        <scheme val="none"/>
      </font>
    </dxf>
    <dxf>
      <font>
        <name val="Arial"/>
        <scheme val="none"/>
      </font>
    </dxf>
    <dxf>
      <border>
        <bottom style="thin">
          <color indexed="64"/>
        </bottom>
      </border>
    </dxf>
    <dxf>
      <border>
        <bottom style="thin">
          <color indexed="64"/>
        </bottom>
      </border>
    </dxf>
    <dxf>
      <font>
        <color theme="0"/>
      </font>
    </dxf>
    <dxf>
      <fill>
        <patternFill>
          <bgColor rgb="FF070060"/>
        </patternFill>
      </fill>
    </dxf>
    <dxf>
      <font>
        <color theme="0"/>
      </font>
    </dxf>
    <dxf>
      <font>
        <color theme="0"/>
      </font>
    </dxf>
    <dxf>
      <fill>
        <patternFill patternType="solid">
          <bgColor rgb="FF070060"/>
        </patternFill>
      </fill>
    </dxf>
    <dxf>
      <fill>
        <patternFill patternType="solid">
          <bgColor rgb="FF070060"/>
        </patternFill>
      </fill>
    </dxf>
    <dxf>
      <numFmt numFmtId="165" formatCode="_-* #,##0_-;\-* #,##0_-;_-* &quot;-&quot;??_-;_-@_-"/>
    </dxf>
    <dxf>
      <numFmt numFmtId="165" formatCode="_-* #,##0_-;\-* #,##0_-;_-* &quot;-&quot;??_-;_-@_-"/>
    </dxf>
    <dxf>
      <numFmt numFmtId="14" formatCode="0.00%"/>
    </dxf>
    <dxf>
      <font>
        <color theme="0"/>
      </font>
    </dxf>
    <dxf>
      <font>
        <color theme="0"/>
      </font>
    </dxf>
    <dxf>
      <fill>
        <patternFill patternType="solid">
          <bgColor rgb="FF070060"/>
        </patternFill>
      </fill>
    </dxf>
    <dxf>
      <fill>
        <patternFill patternType="solid">
          <bgColor rgb="FF070060"/>
        </patternFill>
      </fill>
    </dxf>
    <dxf>
      <fill>
        <patternFill>
          <bgColor rgb="FF070060"/>
        </patternFill>
      </fill>
    </dxf>
    <dxf>
      <fill>
        <patternFill>
          <bgColor theme="0"/>
        </patternFill>
      </fill>
    </dxf>
    <dxf>
      <fill>
        <patternFill>
          <bgColor theme="0"/>
        </patternFill>
      </fill>
    </dxf>
    <dxf>
      <font>
        <color auto="1"/>
      </font>
    </dxf>
    <dxf>
      <font>
        <color auto="1"/>
      </font>
    </dxf>
    <dxf>
      <border>
        <left style="thin">
          <color rgb="FF070060"/>
        </left>
        <right style="thin">
          <color rgb="FF070060"/>
        </right>
        <top style="thin">
          <color rgb="FF070060"/>
        </top>
        <bottom style="thin">
          <color rgb="FF070060"/>
        </bottom>
      </border>
    </dxf>
    <dxf>
      <numFmt numFmtId="167" formatCode="_-&quot;$&quot;\ * #,##0_-;\-&quot;$&quot;\ * #,##0_-;_-&quot;$&quot;\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20022"/>
        </patternFill>
      </fill>
    </dxf>
    <dxf>
      <fill>
        <patternFill patternType="solid">
          <bgColor rgb="FF020022"/>
        </patternFill>
      </fill>
    </dxf>
    <dxf>
      <font>
        <color theme="0"/>
      </font>
    </dxf>
    <dxf>
      <font>
        <color theme="0"/>
      </font>
    </dxf>
    <dxf>
      <fill>
        <patternFill patternType="solid">
          <bgColor rgb="FF020022"/>
        </patternFill>
      </fill>
    </dxf>
    <dxf>
      <font>
        <color theme="0"/>
      </font>
    </dxf>
    <dxf>
      <border>
        <bottom style="thin">
          <color rgb="FF002060"/>
        </bottom>
      </border>
    </dxf>
    <dxf>
      <fill>
        <patternFill>
          <bgColor theme="0"/>
        </patternFill>
      </fill>
    </dxf>
    <dxf>
      <fill>
        <patternFill>
          <bgColor theme="0"/>
        </patternFill>
      </fill>
    </dxf>
    <dxf>
      <font>
        <color theme="1"/>
      </font>
    </dxf>
    <dxf>
      <font>
        <color theme="1"/>
      </font>
    </dxf>
    <dxf>
      <border>
        <top style="double">
          <color rgb="FF070060"/>
        </top>
      </border>
    </dxf>
    <dxf>
      <border>
        <top style="double">
          <color rgb="FF070060"/>
        </top>
      </border>
    </dxf>
    <dxf>
      <font>
        <name val="Arial"/>
        <scheme val="none"/>
      </font>
    </dxf>
    <dxf>
      <font>
        <name val="Arial"/>
        <scheme val="none"/>
      </font>
    </dxf>
    <dxf>
      <font>
        <name val="Arial"/>
        <scheme val="none"/>
      </font>
    </dxf>
    <dxf>
      <font>
        <name val="Arial"/>
        <scheme val="none"/>
      </font>
    </dxf>
    <dxf>
      <border>
        <bottom style="thin">
          <color indexed="64"/>
        </bottom>
      </border>
    </dxf>
    <dxf>
      <border>
        <bottom style="thin">
          <color indexed="64"/>
        </bottom>
      </border>
    </dxf>
    <dxf>
      <font>
        <color theme="0"/>
      </font>
    </dxf>
    <dxf>
      <fill>
        <patternFill>
          <bgColor rgb="FF070060"/>
        </patternFill>
      </fill>
    </dxf>
    <dxf>
      <font>
        <color theme="0"/>
      </font>
    </dxf>
    <dxf>
      <font>
        <color theme="0"/>
      </font>
    </dxf>
    <dxf>
      <fill>
        <patternFill patternType="solid">
          <bgColor rgb="FF070060"/>
        </patternFill>
      </fill>
    </dxf>
    <dxf>
      <fill>
        <patternFill patternType="solid">
          <bgColor rgb="FF070060"/>
        </patternFill>
      </fill>
    </dxf>
    <dxf>
      <numFmt numFmtId="165" formatCode="_-* #,##0_-;\-* #,##0_-;_-* &quot;-&quot;??_-;_-@_-"/>
    </dxf>
    <dxf>
      <numFmt numFmtId="165" formatCode="_-* #,##0_-;\-* #,##0_-;_-* &quot;-&quot;??_-;_-@_-"/>
    </dxf>
    <dxf>
      <numFmt numFmtId="14" formatCode="0.00%"/>
    </dxf>
    <dxf>
      <font>
        <color theme="0"/>
      </font>
    </dxf>
    <dxf>
      <font>
        <color theme="0"/>
      </font>
    </dxf>
    <dxf>
      <fill>
        <patternFill patternType="solid">
          <bgColor rgb="FF070060"/>
        </patternFill>
      </fill>
    </dxf>
    <dxf>
      <fill>
        <patternFill patternType="solid">
          <bgColor rgb="FF070060"/>
        </patternFill>
      </fill>
    </dxf>
    <dxf>
      <fill>
        <patternFill>
          <bgColor theme="0"/>
        </patternFill>
      </fill>
    </dxf>
    <dxf>
      <fill>
        <patternFill>
          <bgColor theme="0"/>
        </patternFill>
      </fill>
    </dxf>
    <dxf>
      <font>
        <color auto="1"/>
      </font>
    </dxf>
    <dxf>
      <font>
        <color auto="1"/>
      </font>
    </dxf>
    <dxf>
      <border>
        <left style="thin">
          <color rgb="FF070060"/>
        </left>
        <right style="thin">
          <color rgb="FF070060"/>
        </right>
        <top style="thin">
          <color rgb="FF070060"/>
        </top>
        <bottom style="thin">
          <color rgb="FF070060"/>
        </bottom>
      </border>
    </dxf>
    <dxf>
      <border>
        <bottom style="thin">
          <color rgb="FF070060"/>
        </bottom>
      </border>
    </dxf>
    <dxf>
      <numFmt numFmtId="167" formatCode="_-&quot;$&quot;\ * #,##0_-;\-&quot;$&quot;\ * #,##0_-;_-&quot;$&quot;\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20022"/>
        </patternFill>
      </fill>
    </dxf>
    <dxf>
      <fill>
        <patternFill patternType="solid">
          <bgColor rgb="FF020022"/>
        </patternFill>
      </fill>
    </dxf>
    <dxf>
      <font>
        <color theme="0"/>
      </font>
    </dxf>
    <dxf>
      <font>
        <color theme="0"/>
      </font>
    </dxf>
    <dxf>
      <fill>
        <patternFill patternType="solid">
          <bgColor rgb="FF020022"/>
        </patternFill>
      </fill>
    </dxf>
    <dxf>
      <font>
        <color theme="0"/>
      </font>
    </dxf>
    <dxf>
      <border>
        <bottom style="thin">
          <color rgb="FF002060"/>
        </bottom>
      </border>
    </dxf>
    <dxf>
      <fill>
        <patternFill>
          <bgColor theme="0"/>
        </patternFill>
      </fill>
    </dxf>
    <dxf>
      <fill>
        <patternFill>
          <bgColor theme="0"/>
        </patternFill>
      </fill>
    </dxf>
    <dxf>
      <font>
        <color theme="1"/>
      </font>
    </dxf>
    <dxf>
      <font>
        <color theme="1"/>
      </font>
    </dxf>
    <dxf>
      <border>
        <top style="double">
          <color rgb="FF070060"/>
        </top>
      </border>
    </dxf>
    <dxf>
      <border>
        <top style="double">
          <color rgb="FF070060"/>
        </top>
      </border>
    </dxf>
    <dxf>
      <font>
        <name val="Arial"/>
        <scheme val="none"/>
      </font>
    </dxf>
    <dxf>
      <font>
        <name val="Arial"/>
        <scheme val="none"/>
      </font>
    </dxf>
    <dxf>
      <font>
        <name val="Arial"/>
        <scheme val="none"/>
      </font>
    </dxf>
    <dxf>
      <font>
        <name val="Arial"/>
        <scheme val="none"/>
      </font>
    </dxf>
    <dxf>
      <border>
        <bottom style="thin">
          <color indexed="64"/>
        </bottom>
      </border>
    </dxf>
    <dxf>
      <border>
        <bottom style="thin">
          <color indexed="64"/>
        </bottom>
      </border>
    </dxf>
    <dxf>
      <font>
        <color theme="0"/>
      </font>
    </dxf>
    <dxf>
      <fill>
        <patternFill>
          <bgColor rgb="FF070060"/>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bgColor theme="0"/>
        </patternFill>
      </fill>
    </dxf>
    <dxf>
      <fill>
        <patternFill>
          <bgColor theme="0"/>
        </patternFill>
      </fill>
    </dxf>
    <dxf>
      <font>
        <color theme="1"/>
      </font>
    </dxf>
    <dxf>
      <font>
        <color theme="1"/>
      </font>
    </dxf>
    <dxf>
      <border>
        <top style="thin">
          <color indexed="64"/>
        </top>
      </border>
    </dxf>
    <dxf>
      <border>
        <top style="thin">
          <color indexed="64"/>
        </top>
      </border>
    </dxf>
    <dxf>
      <font>
        <color theme="0"/>
      </font>
    </dxf>
    <dxf>
      <font>
        <color theme="0"/>
      </font>
    </dxf>
    <dxf>
      <fill>
        <patternFill patternType="solid">
          <bgColor rgb="FF070060"/>
        </patternFill>
      </fill>
    </dxf>
    <dxf>
      <fill>
        <patternFill patternType="solid">
          <bgColor rgb="FF070060"/>
        </patternFill>
      </fill>
    </dxf>
    <dxf>
      <numFmt numFmtId="165" formatCode="_-* #,##0_-;\-* #,##0_-;_-* &quot;-&quot;??_-;_-@_-"/>
    </dxf>
    <dxf>
      <numFmt numFmtId="165" formatCode="_-* #,##0_-;\-* #,##0_-;_-* &quot;-&quot;??_-;_-@_-"/>
    </dxf>
    <dxf>
      <numFmt numFmtId="165" formatCode="_-* #,##0_-;\-* #,##0_-;_-* &quot;-&quot;??_-;_-@_-"/>
    </dxf>
    <dxf>
      <fill>
        <patternFill>
          <bgColor theme="0"/>
        </patternFill>
      </fill>
    </dxf>
    <dxf>
      <fill>
        <patternFill>
          <bgColor theme="0"/>
        </patternFill>
      </fill>
    </dxf>
    <dxf>
      <font>
        <color auto="1"/>
      </font>
    </dxf>
    <dxf>
      <font>
        <color auto="1"/>
      </font>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fill>
        <patternFill patternType="solid">
          <bgColor rgb="FF070060"/>
        </patternFill>
      </fill>
    </dxf>
    <dxf>
      <font>
        <color theme="0"/>
      </font>
    </dxf>
    <dxf>
      <numFmt numFmtId="167" formatCode="_-&quot;$&quot;\ * #,##0_-;\-&quot;$&quot;\ * #,##0_-;_-&quot;$&quot;\ * &quot;-&quot;??_-;_-@_-"/>
    </dxf>
    <dxf>
      <fill>
        <patternFill patternType="solid">
          <bgColor rgb="FF020022"/>
        </patternFill>
      </fill>
    </dxf>
    <dxf>
      <fill>
        <patternFill patternType="solid">
          <bgColor rgb="FF020022"/>
        </patternFill>
      </fill>
    </dxf>
    <dxf>
      <font>
        <color theme="0"/>
      </font>
    </dxf>
    <dxf>
      <font>
        <color theme="0"/>
      </font>
    </dxf>
    <dxf>
      <fill>
        <patternFill patternType="solid">
          <bgColor rgb="FF020022"/>
        </patternFill>
      </fill>
    </dxf>
    <dxf>
      <fill>
        <patternFill patternType="solid">
          <bgColor rgb="FF020022"/>
        </patternFill>
      </fill>
    </dxf>
    <dxf>
      <font>
        <color theme="0"/>
      </font>
    </dxf>
    <dxf>
      <font>
        <color theme="0"/>
      </font>
    </dxf>
    <dxf>
      <border>
        <bottom style="thin">
          <color rgb="FF002060"/>
        </bottom>
      </border>
    </dxf>
    <dxf>
      <border>
        <bottom style="thin">
          <color rgb="FF002060"/>
        </bottom>
      </border>
    </dxf>
    <dxf>
      <fill>
        <patternFill>
          <bgColor theme="0"/>
        </patternFill>
      </fill>
    </dxf>
    <dxf>
      <fill>
        <patternFill>
          <bgColor theme="0"/>
        </patternFill>
      </fill>
    </dxf>
    <dxf>
      <font>
        <color theme="1"/>
      </font>
    </dxf>
    <dxf>
      <font>
        <color theme="1"/>
      </font>
    </dxf>
    <dxf>
      <border>
        <top style="double">
          <color rgb="FF070060"/>
        </top>
      </border>
    </dxf>
    <dxf>
      <border>
        <top style="double">
          <color rgb="FF070060"/>
        </top>
      </border>
    </dxf>
    <dxf>
      <font>
        <name val="Arial"/>
        <scheme val="none"/>
      </font>
    </dxf>
    <dxf>
      <font>
        <name val="Arial"/>
        <scheme val="none"/>
      </font>
    </dxf>
    <dxf>
      <font>
        <name val="Arial"/>
        <scheme val="none"/>
      </font>
    </dxf>
    <dxf>
      <font>
        <name val="Arial"/>
        <scheme val="none"/>
      </font>
    </dxf>
    <dxf>
      <font>
        <name val="Arial"/>
        <scheme val="none"/>
      </font>
    </dxf>
    <dxf>
      <border>
        <bottom style="thin">
          <color indexed="64"/>
        </bottom>
      </border>
    </dxf>
    <dxf>
      <numFmt numFmtId="165" formatCode="_-* #,##0_-;\-* #,##0_-;_-* &quot;-&quot;??_-;_-@_-"/>
    </dxf>
    <dxf>
      <font>
        <color theme="0"/>
      </font>
    </dxf>
    <dxf>
      <font>
        <color theme="0"/>
      </font>
    </dxf>
    <dxf>
      <fill>
        <patternFill>
          <bgColor rgb="FF070060"/>
        </patternFill>
      </fill>
    </dxf>
    <dxf>
      <fill>
        <patternFill>
          <bgColor rgb="FF070060"/>
        </patternFill>
      </fill>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ill>
        <patternFill patternType="solid">
          <bgColor rgb="FF020022"/>
        </patternFill>
      </fill>
    </dxf>
    <dxf>
      <fill>
        <patternFill patternType="solid">
          <bgColor rgb="FF020022"/>
        </patternFill>
      </fill>
    </dxf>
    <dxf>
      <font>
        <color theme="0"/>
      </font>
    </dxf>
    <dxf>
      <font>
        <color theme="0"/>
      </font>
    </dxf>
    <dxf>
      <fill>
        <patternFill patternType="solid">
          <bgColor rgb="FF020022"/>
        </patternFill>
      </fill>
    </dxf>
    <dxf>
      <fill>
        <patternFill patternType="solid">
          <bgColor rgb="FF020022"/>
        </patternFill>
      </fill>
    </dxf>
    <dxf>
      <font>
        <color theme="0"/>
      </font>
    </dxf>
    <dxf>
      <font>
        <color theme="0"/>
      </font>
    </dxf>
    <dxf>
      <border>
        <bottom style="thin">
          <color rgb="FF002060"/>
        </bottom>
      </border>
    </dxf>
    <dxf>
      <border>
        <bottom style="thin">
          <color rgb="FF002060"/>
        </bottom>
      </border>
    </dxf>
    <dxf>
      <fill>
        <patternFill>
          <bgColor theme="0"/>
        </patternFill>
      </fill>
    </dxf>
    <dxf>
      <fill>
        <patternFill>
          <bgColor theme="0"/>
        </patternFill>
      </fill>
    </dxf>
    <dxf>
      <font>
        <color theme="1"/>
      </font>
    </dxf>
    <dxf>
      <font>
        <color theme="1"/>
      </font>
    </dxf>
    <dxf>
      <border>
        <top style="double">
          <color rgb="FF070060"/>
        </top>
      </border>
    </dxf>
    <dxf>
      <border>
        <top style="double">
          <color rgb="FF070060"/>
        </top>
      </border>
    </dxf>
    <dxf>
      <font>
        <name val="Arial"/>
        <scheme val="none"/>
      </font>
    </dxf>
    <dxf>
      <font>
        <name val="Arial"/>
        <scheme val="none"/>
      </font>
    </dxf>
    <dxf>
      <font>
        <name val="Arial"/>
        <scheme val="none"/>
      </font>
    </dxf>
    <dxf>
      <font>
        <name val="Arial"/>
        <scheme val="none"/>
      </font>
    </dxf>
    <dxf>
      <font>
        <name val="Arial"/>
        <scheme val="none"/>
      </font>
    </dxf>
    <dxf>
      <border>
        <bottom style="thin">
          <color indexed="64"/>
        </bottom>
      </border>
    </dxf>
    <dxf>
      <border>
        <bottom style="thin">
          <color indexed="64"/>
        </bottom>
      </border>
    </dxf>
    <dxf>
      <numFmt numFmtId="165" formatCode="_-* #,##0_-;\-* #,##0_-;_-* &quot;-&quot;??_-;_-@_-"/>
    </dxf>
    <dxf>
      <fill>
        <patternFill>
          <bgColor rgb="FF070060"/>
        </patternFill>
      </fill>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20022"/>
        </patternFill>
      </fill>
    </dxf>
    <dxf>
      <fill>
        <patternFill patternType="solid">
          <bgColor rgb="FF020022"/>
        </patternFill>
      </fill>
    </dxf>
    <dxf>
      <font>
        <color theme="0"/>
      </font>
    </dxf>
    <dxf>
      <font>
        <color theme="0"/>
      </font>
    </dxf>
    <dxf>
      <fill>
        <patternFill patternType="solid">
          <bgColor rgb="FF020022"/>
        </patternFill>
      </fill>
    </dxf>
    <dxf>
      <fill>
        <patternFill patternType="solid">
          <bgColor rgb="FF020022"/>
        </patternFill>
      </fill>
    </dxf>
    <dxf>
      <font>
        <color theme="0"/>
      </font>
    </dxf>
    <dxf>
      <font>
        <color theme="0"/>
      </font>
    </dxf>
    <dxf>
      <border>
        <bottom style="thin">
          <color rgb="FF070060"/>
        </bottom>
      </border>
    </dxf>
    <dxf>
      <border>
        <bottom style="thin">
          <color rgb="FF002060"/>
        </bottom>
      </border>
    </dxf>
    <dxf>
      <border>
        <bottom style="thin">
          <color rgb="FF002060"/>
        </bottom>
      </border>
    </dxf>
    <dxf>
      <border>
        <bottom style="thin">
          <color rgb="FF002060"/>
        </bottom>
      </border>
    </dxf>
    <dxf>
      <border>
        <bottom style="thin">
          <color rgb="FF002060"/>
        </bottom>
      </border>
    </dxf>
    <dxf>
      <border>
        <bottom style="thin">
          <color rgb="FF002060"/>
        </bottom>
      </border>
    </dxf>
    <dxf>
      <border>
        <bottom style="thin">
          <color rgb="FF002060"/>
        </bottom>
      </border>
    </dxf>
    <dxf>
      <border>
        <bottom style="thin">
          <color rgb="FF002060"/>
        </bottom>
      </border>
    </dxf>
    <dxf>
      <border>
        <bottom style="thin">
          <color rgb="FF002060"/>
        </bottom>
      </border>
    </dxf>
    <dxf>
      <border>
        <bottom style="thin">
          <color rgb="FF002060"/>
        </bottom>
      </border>
    </dxf>
    <dxf>
      <border>
        <bottom style="thin">
          <color rgb="FF002060"/>
        </bottom>
      </border>
    </dxf>
    <dxf>
      <border>
        <bottom style="thin">
          <color rgb="FF002060"/>
        </bottom>
      </border>
    </dxf>
    <dxf>
      <fill>
        <patternFill>
          <bgColor theme="0"/>
        </patternFill>
      </fill>
    </dxf>
    <dxf>
      <fill>
        <patternFill>
          <bgColor theme="0"/>
        </patternFill>
      </fill>
    </dxf>
    <dxf>
      <font>
        <color theme="1"/>
      </font>
    </dxf>
    <dxf>
      <font>
        <color theme="1"/>
      </font>
    </dxf>
    <dxf>
      <border>
        <top style="double">
          <color rgb="FF070060"/>
        </top>
      </border>
    </dxf>
    <dxf>
      <border>
        <top style="double">
          <color rgb="FF070060"/>
        </top>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 #,##0_-;_-* &quot;-&quot;??_-;_-@_-"/>
    </dxf>
    <dxf>
      <border>
        <bottom style="thin">
          <color indexed="64"/>
        </bottom>
      </border>
    </dxf>
    <dxf>
      <border>
        <bottom style="thin">
          <color indexed="64"/>
        </bottom>
      </border>
    </dxf>
    <dxf>
      <border>
        <bottom style="thin">
          <color indexed="64"/>
        </bottom>
      </border>
    </dxf>
    <dxf>
      <numFmt numFmtId="14" formatCode="0.00%"/>
    </dxf>
    <dxf>
      <font>
        <color theme="0"/>
      </font>
    </dxf>
    <dxf>
      <fill>
        <patternFill patternType="solid">
          <fgColor indexed="64"/>
          <bgColor rgb="FF020022"/>
        </patternFill>
      </fill>
    </dxf>
    <dxf>
      <fill>
        <patternFill patternType="solid">
          <fgColor indexed="64"/>
          <bgColor rgb="FF020022"/>
        </patternFill>
      </fill>
    </dxf>
    <dxf>
      <fill>
        <patternFill>
          <bgColor rgb="FF070060"/>
        </patternFill>
      </fill>
    </dxf>
    <dxf>
      <fill>
        <patternFill>
          <bgColor rgb="FF070060"/>
        </patternFill>
      </fill>
    </dxf>
    <dxf>
      <fill>
        <patternFill>
          <bgColor rgb="FF070060"/>
        </patternFill>
      </fill>
    </dxf>
    <dxf>
      <fill>
        <patternFill>
          <bgColor rgb="FF070060"/>
        </patternFill>
      </fill>
    </dxf>
    <dxf>
      <font>
        <color theme="0"/>
      </font>
    </dxf>
    <dxf>
      <font>
        <color theme="0"/>
      </font>
    </dxf>
    <dxf>
      <fill>
        <patternFill>
          <bgColor theme="0"/>
        </patternFill>
      </fill>
    </dxf>
    <dxf>
      <fill>
        <patternFill>
          <bgColor theme="0"/>
        </patternFill>
      </fill>
    </dxf>
    <dxf>
      <font>
        <color auto="1"/>
      </font>
    </dxf>
    <dxf>
      <font>
        <color auto="1"/>
      </font>
    </dxf>
    <dxf>
      <border>
        <left style="thin">
          <color rgb="FF070060"/>
        </left>
        <right style="thin">
          <color rgb="FF070060"/>
        </right>
        <top style="thin">
          <color rgb="FF070060"/>
        </top>
        <bottom style="thin">
          <color rgb="FF070060"/>
        </bottom>
      </border>
    </dxf>
    <dxf>
      <numFmt numFmtId="167" formatCode="_-&quot;$&quot;\ * #,##0_-;\-&quot;$&quot;\ * #,##0_-;_-&quot;$&quot;\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20022"/>
        </patternFill>
      </fill>
    </dxf>
    <dxf>
      <fill>
        <patternFill patternType="solid">
          <bgColor rgb="FF020022"/>
        </patternFill>
      </fill>
    </dxf>
    <dxf>
      <font>
        <color theme="0"/>
      </font>
    </dxf>
    <dxf>
      <font>
        <color theme="0"/>
      </font>
    </dxf>
    <dxf>
      <fill>
        <patternFill patternType="solid">
          <bgColor rgb="FF020022"/>
        </patternFill>
      </fill>
    </dxf>
    <dxf>
      <font>
        <color theme="0"/>
      </font>
    </dxf>
    <dxf>
      <border>
        <bottom style="thin">
          <color rgb="FF002060"/>
        </bottom>
      </border>
    </dxf>
    <dxf>
      <fill>
        <patternFill>
          <bgColor theme="0"/>
        </patternFill>
      </fill>
    </dxf>
    <dxf>
      <fill>
        <patternFill>
          <bgColor theme="0"/>
        </patternFill>
      </fill>
    </dxf>
    <dxf>
      <font>
        <color theme="1"/>
      </font>
    </dxf>
    <dxf>
      <font>
        <color theme="1"/>
      </font>
    </dxf>
    <dxf>
      <border>
        <top style="double">
          <color rgb="FF070060"/>
        </top>
      </border>
    </dxf>
    <dxf>
      <border>
        <top style="double">
          <color rgb="FF070060"/>
        </top>
      </border>
    </dxf>
    <dxf>
      <font>
        <name val="Arial"/>
        <scheme val="none"/>
      </font>
    </dxf>
    <dxf>
      <font>
        <name val="Arial"/>
        <scheme val="none"/>
      </font>
    </dxf>
    <dxf>
      <font>
        <name val="Arial"/>
        <scheme val="none"/>
      </font>
    </dxf>
    <dxf>
      <font>
        <name val="Arial"/>
        <scheme val="none"/>
      </font>
    </dxf>
    <dxf>
      <border>
        <bottom style="thin">
          <color indexed="64"/>
        </bottom>
      </border>
    </dxf>
    <dxf>
      <border>
        <bottom style="thin">
          <color indexed="64"/>
        </bottom>
      </border>
    </dxf>
    <dxf>
      <font>
        <color theme="0"/>
      </font>
    </dxf>
    <dxf>
      <fill>
        <patternFill>
          <bgColor rgb="FF070060"/>
        </patternFill>
      </fill>
    </dxf>
    <dxf>
      <font>
        <color theme="0"/>
      </font>
    </dxf>
    <dxf>
      <font>
        <color theme="0"/>
      </font>
    </dxf>
    <dxf>
      <fill>
        <patternFill patternType="solid">
          <bgColor rgb="FF070060"/>
        </patternFill>
      </fill>
    </dxf>
    <dxf>
      <fill>
        <patternFill patternType="solid">
          <bgColor rgb="FF070060"/>
        </patternFill>
      </fill>
    </dxf>
    <dxf>
      <numFmt numFmtId="165" formatCode="_-* #,##0_-;\-* #,##0_-;_-* &quot;-&quot;??_-;_-@_-"/>
    </dxf>
    <dxf>
      <numFmt numFmtId="165" formatCode="_-* #,##0_-;\-* #,##0_-;_-* &quot;-&quot;??_-;_-@_-"/>
    </dxf>
    <dxf>
      <numFmt numFmtId="14" formatCode="0.00%"/>
    </dxf>
    <dxf>
      <font>
        <color theme="0"/>
      </font>
    </dxf>
    <dxf>
      <font>
        <color theme="0"/>
      </font>
    </dxf>
    <dxf>
      <fill>
        <patternFill patternType="solid">
          <bgColor rgb="FF070060"/>
        </patternFill>
      </fill>
    </dxf>
    <dxf>
      <fill>
        <patternFill patternType="solid">
          <bgColor rgb="FF070060"/>
        </patternFill>
      </fill>
    </dxf>
    <dxf>
      <fill>
        <patternFill>
          <bgColor rgb="FF070060"/>
        </patternFill>
      </fill>
    </dxf>
    <dxf>
      <fill>
        <patternFill>
          <bgColor theme="0"/>
        </patternFill>
      </fill>
    </dxf>
    <dxf>
      <fill>
        <patternFill>
          <bgColor theme="0"/>
        </patternFill>
      </fill>
    </dxf>
    <dxf>
      <font>
        <color auto="1"/>
      </font>
    </dxf>
    <dxf>
      <font>
        <color auto="1"/>
      </font>
    </dxf>
    <dxf>
      <border>
        <left style="thin">
          <color rgb="FF070060"/>
        </left>
        <right style="thin">
          <color rgb="FF070060"/>
        </right>
        <top style="thin">
          <color rgb="FF070060"/>
        </top>
        <bottom style="thin">
          <color rgb="FF070060"/>
        </bottom>
      </border>
    </dxf>
    <dxf>
      <numFmt numFmtId="167" formatCode="_-&quot;$&quot;\ * #,##0_-;\-&quot;$&quot;\ * #,##0_-;_-&quot;$&quot;\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20022"/>
        </patternFill>
      </fill>
    </dxf>
    <dxf>
      <fill>
        <patternFill patternType="solid">
          <bgColor rgb="FF020022"/>
        </patternFill>
      </fill>
    </dxf>
    <dxf>
      <font>
        <color theme="0"/>
      </font>
    </dxf>
    <dxf>
      <font>
        <color theme="0"/>
      </font>
    </dxf>
    <dxf>
      <fill>
        <patternFill patternType="solid">
          <bgColor rgb="FF020022"/>
        </patternFill>
      </fill>
    </dxf>
    <dxf>
      <font>
        <color theme="0"/>
      </font>
    </dxf>
    <dxf>
      <border>
        <bottom style="thin">
          <color rgb="FF002060"/>
        </bottom>
      </border>
    </dxf>
    <dxf>
      <fill>
        <patternFill>
          <bgColor theme="0"/>
        </patternFill>
      </fill>
    </dxf>
    <dxf>
      <fill>
        <patternFill>
          <bgColor theme="0"/>
        </patternFill>
      </fill>
    </dxf>
    <dxf>
      <font>
        <color theme="1"/>
      </font>
    </dxf>
    <dxf>
      <font>
        <color theme="1"/>
      </font>
    </dxf>
    <dxf>
      <border>
        <top style="double">
          <color rgb="FF070060"/>
        </top>
      </border>
    </dxf>
    <dxf>
      <border>
        <top style="double">
          <color rgb="FF070060"/>
        </top>
      </border>
    </dxf>
    <dxf>
      <font>
        <name val="Arial"/>
        <scheme val="none"/>
      </font>
    </dxf>
    <dxf>
      <font>
        <name val="Arial"/>
        <scheme val="none"/>
      </font>
    </dxf>
    <dxf>
      <font>
        <name val="Arial"/>
        <scheme val="none"/>
      </font>
    </dxf>
    <dxf>
      <font>
        <name val="Arial"/>
        <scheme val="none"/>
      </font>
    </dxf>
    <dxf>
      <border>
        <bottom style="thin">
          <color indexed="64"/>
        </bottom>
      </border>
    </dxf>
    <dxf>
      <border>
        <bottom style="thin">
          <color indexed="64"/>
        </bottom>
      </border>
    </dxf>
    <dxf>
      <font>
        <color theme="0"/>
      </font>
    </dxf>
    <dxf>
      <fill>
        <patternFill>
          <bgColor rgb="FF070060"/>
        </patternFill>
      </fill>
    </dxf>
    <dxf>
      <font>
        <color theme="0"/>
      </font>
    </dxf>
    <dxf>
      <font>
        <color theme="0"/>
      </font>
    </dxf>
    <dxf>
      <fill>
        <patternFill patternType="solid">
          <bgColor rgb="FF070060"/>
        </patternFill>
      </fill>
    </dxf>
    <dxf>
      <fill>
        <patternFill patternType="solid">
          <bgColor rgb="FF070060"/>
        </patternFill>
      </fill>
    </dxf>
    <dxf>
      <numFmt numFmtId="165" formatCode="_-* #,##0_-;\-* #,##0_-;_-* &quot;-&quot;??_-;_-@_-"/>
    </dxf>
    <dxf>
      <numFmt numFmtId="165" formatCode="_-* #,##0_-;\-* #,##0_-;_-* &quot;-&quot;??_-;_-@_-"/>
    </dxf>
    <dxf>
      <numFmt numFmtId="14" formatCode="0.00%"/>
    </dxf>
    <dxf>
      <font>
        <color theme="0"/>
      </font>
    </dxf>
    <dxf>
      <font>
        <color theme="0"/>
      </font>
    </dxf>
    <dxf>
      <fill>
        <patternFill patternType="solid">
          <bgColor rgb="FF070060"/>
        </patternFill>
      </fill>
    </dxf>
    <dxf>
      <fill>
        <patternFill patternType="solid">
          <bgColor rgb="FF070060"/>
        </patternFill>
      </fill>
    </dxf>
    <dxf>
      <fill>
        <patternFill>
          <bgColor theme="0"/>
        </patternFill>
      </fill>
    </dxf>
    <dxf>
      <fill>
        <patternFill>
          <bgColor theme="0"/>
        </patternFill>
      </fill>
    </dxf>
    <dxf>
      <font>
        <color auto="1"/>
      </font>
    </dxf>
    <dxf>
      <font>
        <color auto="1"/>
      </font>
    </dxf>
    <dxf>
      <border>
        <left style="thin">
          <color rgb="FF070060"/>
        </left>
        <right style="thin">
          <color rgb="FF070060"/>
        </right>
        <top style="thin">
          <color rgb="FF070060"/>
        </top>
        <bottom style="thin">
          <color rgb="FF070060"/>
        </bottom>
      </border>
    </dxf>
    <dxf>
      <border>
        <bottom style="thin">
          <color rgb="FF070060"/>
        </bottom>
      </border>
    </dxf>
    <dxf>
      <numFmt numFmtId="167" formatCode="_-&quot;$&quot;\ * #,##0_-;\-&quot;$&quot;\ * #,##0_-;_-&quot;$&quot;\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20022"/>
        </patternFill>
      </fill>
    </dxf>
    <dxf>
      <fill>
        <patternFill patternType="solid">
          <bgColor rgb="FF020022"/>
        </patternFill>
      </fill>
    </dxf>
    <dxf>
      <font>
        <color theme="0"/>
      </font>
    </dxf>
    <dxf>
      <font>
        <color theme="0"/>
      </font>
    </dxf>
    <dxf>
      <fill>
        <patternFill patternType="solid">
          <bgColor rgb="FF020022"/>
        </patternFill>
      </fill>
    </dxf>
    <dxf>
      <font>
        <color theme="0"/>
      </font>
    </dxf>
    <dxf>
      <border>
        <bottom style="thin">
          <color rgb="FF002060"/>
        </bottom>
      </border>
    </dxf>
    <dxf>
      <fill>
        <patternFill>
          <bgColor theme="0"/>
        </patternFill>
      </fill>
    </dxf>
    <dxf>
      <fill>
        <patternFill>
          <bgColor theme="0"/>
        </patternFill>
      </fill>
    </dxf>
    <dxf>
      <font>
        <color theme="1"/>
      </font>
    </dxf>
    <dxf>
      <font>
        <color theme="1"/>
      </font>
    </dxf>
    <dxf>
      <border>
        <top style="double">
          <color rgb="FF070060"/>
        </top>
      </border>
    </dxf>
    <dxf>
      <border>
        <top style="double">
          <color rgb="FF070060"/>
        </top>
      </border>
    </dxf>
    <dxf>
      <font>
        <name val="Arial"/>
        <scheme val="none"/>
      </font>
    </dxf>
    <dxf>
      <font>
        <name val="Arial"/>
        <scheme val="none"/>
      </font>
    </dxf>
    <dxf>
      <font>
        <name val="Arial"/>
        <scheme val="none"/>
      </font>
    </dxf>
    <dxf>
      <font>
        <name val="Arial"/>
        <scheme val="none"/>
      </font>
    </dxf>
    <dxf>
      <border>
        <bottom style="thin">
          <color indexed="64"/>
        </bottom>
      </border>
    </dxf>
    <dxf>
      <border>
        <bottom style="thin">
          <color indexed="64"/>
        </bottom>
      </border>
    </dxf>
    <dxf>
      <font>
        <color theme="0"/>
      </font>
    </dxf>
    <dxf>
      <fill>
        <patternFill>
          <bgColor rgb="FF070060"/>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bgColor theme="0"/>
        </patternFill>
      </fill>
    </dxf>
    <dxf>
      <fill>
        <patternFill>
          <bgColor theme="0"/>
        </patternFill>
      </fill>
    </dxf>
    <dxf>
      <font>
        <color theme="1"/>
      </font>
    </dxf>
    <dxf>
      <font>
        <color theme="1"/>
      </font>
    </dxf>
    <dxf>
      <border>
        <top style="thin">
          <color indexed="64"/>
        </top>
      </border>
    </dxf>
    <dxf>
      <border>
        <top style="thin">
          <color indexed="64"/>
        </top>
      </border>
    </dxf>
    <dxf>
      <font>
        <color theme="0"/>
      </font>
    </dxf>
    <dxf>
      <font>
        <color theme="0"/>
      </font>
    </dxf>
    <dxf>
      <fill>
        <patternFill patternType="solid">
          <bgColor rgb="FF070060"/>
        </patternFill>
      </fill>
    </dxf>
    <dxf>
      <fill>
        <patternFill patternType="solid">
          <bgColor rgb="FF070060"/>
        </patternFill>
      </fill>
    </dxf>
    <dxf>
      <numFmt numFmtId="165" formatCode="_-* #,##0_-;\-* #,##0_-;_-* &quot;-&quot;??_-;_-@_-"/>
    </dxf>
    <dxf>
      <numFmt numFmtId="165" formatCode="_-* #,##0_-;\-* #,##0_-;_-* &quot;-&quot;??_-;_-@_-"/>
    </dxf>
    <dxf>
      <numFmt numFmtId="165" formatCode="_-* #,##0_-;\-* #,##0_-;_-* &quot;-&quot;??_-;_-@_-"/>
    </dxf>
    <dxf>
      <fill>
        <patternFill>
          <bgColor theme="0"/>
        </patternFill>
      </fill>
    </dxf>
    <dxf>
      <fill>
        <patternFill>
          <bgColor theme="0"/>
        </patternFill>
      </fill>
    </dxf>
    <dxf>
      <font>
        <color auto="1"/>
      </font>
    </dxf>
    <dxf>
      <font>
        <color auto="1"/>
      </font>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fill>
        <patternFill patternType="solid">
          <bgColor rgb="FF070060"/>
        </patternFill>
      </fill>
    </dxf>
    <dxf>
      <font>
        <color theme="0"/>
      </font>
    </dxf>
    <dxf>
      <numFmt numFmtId="167" formatCode="_-&quot;$&quot;\ * #,##0_-;\-&quot;$&quot;\ * #,##0_-;_-&quot;$&quot;\ * &quot;-&quot;??_-;_-@_-"/>
    </dxf>
    <dxf>
      <fill>
        <patternFill patternType="solid">
          <bgColor rgb="FF020022"/>
        </patternFill>
      </fill>
    </dxf>
    <dxf>
      <fill>
        <patternFill patternType="solid">
          <bgColor rgb="FF020022"/>
        </patternFill>
      </fill>
    </dxf>
    <dxf>
      <font>
        <color theme="0"/>
      </font>
    </dxf>
    <dxf>
      <font>
        <color theme="0"/>
      </font>
    </dxf>
    <dxf>
      <fill>
        <patternFill patternType="solid">
          <bgColor rgb="FF020022"/>
        </patternFill>
      </fill>
    </dxf>
    <dxf>
      <fill>
        <patternFill patternType="solid">
          <bgColor rgb="FF020022"/>
        </patternFill>
      </fill>
    </dxf>
    <dxf>
      <font>
        <color theme="0"/>
      </font>
    </dxf>
    <dxf>
      <font>
        <color theme="0"/>
      </font>
    </dxf>
    <dxf>
      <border>
        <bottom style="thin">
          <color rgb="FF002060"/>
        </bottom>
      </border>
    </dxf>
    <dxf>
      <border>
        <bottom style="thin">
          <color rgb="FF002060"/>
        </bottom>
      </border>
    </dxf>
    <dxf>
      <fill>
        <patternFill>
          <bgColor theme="0"/>
        </patternFill>
      </fill>
    </dxf>
    <dxf>
      <fill>
        <patternFill>
          <bgColor theme="0"/>
        </patternFill>
      </fill>
    </dxf>
    <dxf>
      <font>
        <color theme="1"/>
      </font>
    </dxf>
    <dxf>
      <font>
        <color theme="1"/>
      </font>
    </dxf>
    <dxf>
      <border>
        <top style="double">
          <color rgb="FF070060"/>
        </top>
      </border>
    </dxf>
    <dxf>
      <border>
        <top style="double">
          <color rgb="FF070060"/>
        </top>
      </border>
    </dxf>
    <dxf>
      <font>
        <name val="Arial"/>
        <scheme val="none"/>
      </font>
    </dxf>
    <dxf>
      <font>
        <name val="Arial"/>
        <scheme val="none"/>
      </font>
    </dxf>
    <dxf>
      <font>
        <name val="Arial"/>
        <scheme val="none"/>
      </font>
    </dxf>
    <dxf>
      <font>
        <name val="Arial"/>
        <scheme val="none"/>
      </font>
    </dxf>
    <dxf>
      <font>
        <name val="Arial"/>
        <scheme val="none"/>
      </font>
    </dxf>
    <dxf>
      <border>
        <bottom style="thin">
          <color indexed="64"/>
        </bottom>
      </border>
    </dxf>
    <dxf>
      <numFmt numFmtId="165" formatCode="_-* #,##0_-;\-* #,##0_-;_-* &quot;-&quot;??_-;_-@_-"/>
    </dxf>
    <dxf>
      <font>
        <color theme="0"/>
      </font>
    </dxf>
    <dxf>
      <font>
        <color theme="0"/>
      </font>
    </dxf>
    <dxf>
      <fill>
        <patternFill>
          <bgColor rgb="FF070060"/>
        </patternFill>
      </fill>
    </dxf>
    <dxf>
      <fill>
        <patternFill>
          <bgColor rgb="FF070060"/>
        </patternFill>
      </fill>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ill>
        <patternFill patternType="solid">
          <bgColor rgb="FF020022"/>
        </patternFill>
      </fill>
    </dxf>
    <dxf>
      <fill>
        <patternFill patternType="solid">
          <bgColor rgb="FF020022"/>
        </patternFill>
      </fill>
    </dxf>
    <dxf>
      <font>
        <color theme="0"/>
      </font>
    </dxf>
    <dxf>
      <font>
        <color theme="0"/>
      </font>
    </dxf>
    <dxf>
      <fill>
        <patternFill patternType="solid">
          <bgColor rgb="FF020022"/>
        </patternFill>
      </fill>
    </dxf>
    <dxf>
      <fill>
        <patternFill patternType="solid">
          <bgColor rgb="FF020022"/>
        </patternFill>
      </fill>
    </dxf>
    <dxf>
      <font>
        <color theme="0"/>
      </font>
    </dxf>
    <dxf>
      <font>
        <color theme="0"/>
      </font>
    </dxf>
    <dxf>
      <border>
        <bottom style="thin">
          <color rgb="FF002060"/>
        </bottom>
      </border>
    </dxf>
    <dxf>
      <border>
        <bottom style="thin">
          <color rgb="FF002060"/>
        </bottom>
      </border>
    </dxf>
    <dxf>
      <fill>
        <patternFill>
          <bgColor theme="0"/>
        </patternFill>
      </fill>
    </dxf>
    <dxf>
      <fill>
        <patternFill>
          <bgColor theme="0"/>
        </patternFill>
      </fill>
    </dxf>
    <dxf>
      <font>
        <color theme="1"/>
      </font>
    </dxf>
    <dxf>
      <font>
        <color theme="1"/>
      </font>
    </dxf>
    <dxf>
      <border>
        <top style="double">
          <color rgb="FF070060"/>
        </top>
      </border>
    </dxf>
    <dxf>
      <border>
        <top style="double">
          <color rgb="FF070060"/>
        </top>
      </border>
    </dxf>
    <dxf>
      <font>
        <name val="Arial"/>
        <scheme val="none"/>
      </font>
    </dxf>
    <dxf>
      <font>
        <name val="Arial"/>
        <scheme val="none"/>
      </font>
    </dxf>
    <dxf>
      <font>
        <name val="Arial"/>
        <scheme val="none"/>
      </font>
    </dxf>
    <dxf>
      <font>
        <name val="Arial"/>
        <scheme val="none"/>
      </font>
    </dxf>
    <dxf>
      <font>
        <name val="Arial"/>
        <scheme val="none"/>
      </font>
    </dxf>
    <dxf>
      <border>
        <bottom style="thin">
          <color indexed="64"/>
        </bottom>
      </border>
    </dxf>
    <dxf>
      <border>
        <bottom style="thin">
          <color indexed="64"/>
        </bottom>
      </border>
    </dxf>
    <dxf>
      <numFmt numFmtId="165" formatCode="_-* #,##0_-;\-* #,##0_-;_-* &quot;-&quot;??_-;_-@_-"/>
    </dxf>
    <dxf>
      <fill>
        <patternFill>
          <bgColor rgb="FF070060"/>
        </patternFill>
      </fill>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20022"/>
        </patternFill>
      </fill>
    </dxf>
    <dxf>
      <fill>
        <patternFill patternType="solid">
          <bgColor rgb="FF020022"/>
        </patternFill>
      </fill>
    </dxf>
    <dxf>
      <font>
        <color theme="0"/>
      </font>
    </dxf>
    <dxf>
      <font>
        <color theme="0"/>
      </font>
    </dxf>
    <dxf>
      <fill>
        <patternFill patternType="solid">
          <bgColor rgb="FF020022"/>
        </patternFill>
      </fill>
    </dxf>
    <dxf>
      <fill>
        <patternFill patternType="solid">
          <bgColor rgb="FF020022"/>
        </patternFill>
      </fill>
    </dxf>
    <dxf>
      <font>
        <color theme="0"/>
      </font>
    </dxf>
    <dxf>
      <font>
        <color theme="0"/>
      </font>
    </dxf>
    <dxf>
      <border>
        <bottom style="thin">
          <color rgb="FF070060"/>
        </bottom>
      </border>
    </dxf>
    <dxf>
      <border>
        <bottom style="thin">
          <color rgb="FF002060"/>
        </bottom>
      </border>
    </dxf>
    <dxf>
      <border>
        <bottom style="thin">
          <color rgb="FF002060"/>
        </bottom>
      </border>
    </dxf>
    <dxf>
      <border>
        <bottom style="thin">
          <color rgb="FF002060"/>
        </bottom>
      </border>
    </dxf>
    <dxf>
      <border>
        <bottom style="thin">
          <color rgb="FF002060"/>
        </bottom>
      </border>
    </dxf>
    <dxf>
      <border>
        <bottom style="thin">
          <color rgb="FF002060"/>
        </bottom>
      </border>
    </dxf>
    <dxf>
      <border>
        <bottom style="thin">
          <color rgb="FF002060"/>
        </bottom>
      </border>
    </dxf>
    <dxf>
      <border>
        <bottom style="thin">
          <color rgb="FF002060"/>
        </bottom>
      </border>
    </dxf>
    <dxf>
      <border>
        <bottom style="thin">
          <color rgb="FF002060"/>
        </bottom>
      </border>
    </dxf>
    <dxf>
      <border>
        <bottom style="thin">
          <color rgb="FF002060"/>
        </bottom>
      </border>
    </dxf>
    <dxf>
      <border>
        <bottom style="thin">
          <color rgb="FF002060"/>
        </bottom>
      </border>
    </dxf>
    <dxf>
      <border>
        <bottom style="thin">
          <color rgb="FF002060"/>
        </bottom>
      </border>
    </dxf>
    <dxf>
      <fill>
        <patternFill>
          <bgColor theme="0"/>
        </patternFill>
      </fill>
    </dxf>
    <dxf>
      <fill>
        <patternFill>
          <bgColor theme="0"/>
        </patternFill>
      </fill>
    </dxf>
    <dxf>
      <font>
        <color theme="1"/>
      </font>
    </dxf>
    <dxf>
      <font>
        <color theme="1"/>
      </font>
    </dxf>
    <dxf>
      <border>
        <top style="double">
          <color rgb="FF070060"/>
        </top>
      </border>
    </dxf>
    <dxf>
      <border>
        <top style="double">
          <color rgb="FF070060"/>
        </top>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 #,##0_-;_-* &quot;-&quot;??_-;_-@_-"/>
    </dxf>
    <dxf>
      <border>
        <bottom style="thin">
          <color indexed="64"/>
        </bottom>
      </border>
    </dxf>
    <dxf>
      <border>
        <bottom style="thin">
          <color indexed="64"/>
        </bottom>
      </border>
    </dxf>
    <dxf>
      <border>
        <bottom style="thin">
          <color indexed="64"/>
        </bottom>
      </border>
    </dxf>
    <dxf>
      <numFmt numFmtId="14" formatCode="0.00%"/>
    </dxf>
    <dxf>
      <font>
        <color theme="0"/>
      </font>
    </dxf>
    <dxf>
      <fill>
        <patternFill patternType="solid">
          <fgColor indexed="64"/>
          <bgColor rgb="FF020022"/>
        </patternFill>
      </fill>
    </dxf>
    <dxf>
      <fill>
        <patternFill patternType="solid">
          <fgColor indexed="64"/>
          <bgColor rgb="FF020022"/>
        </patternFill>
      </fill>
    </dxf>
    <dxf>
      <fill>
        <patternFill>
          <bgColor rgb="FF070060"/>
        </patternFill>
      </fill>
    </dxf>
    <dxf>
      <fill>
        <patternFill>
          <bgColor rgb="FF070060"/>
        </patternFill>
      </fill>
    </dxf>
    <dxf>
      <fill>
        <patternFill>
          <bgColor rgb="FF070060"/>
        </patternFill>
      </fill>
    </dxf>
    <dxf>
      <fill>
        <patternFill>
          <bgColor rgb="FF070060"/>
        </patternFill>
      </fill>
    </dxf>
    <dxf>
      <font>
        <color theme="0"/>
      </font>
    </dxf>
    <dxf>
      <font>
        <color theme="0"/>
      </font>
    </dxf>
    <dxf>
      <fill>
        <patternFill>
          <bgColor theme="0"/>
        </patternFill>
      </fill>
    </dxf>
    <dxf>
      <fill>
        <patternFill>
          <bgColor theme="0"/>
        </patternFill>
      </fill>
    </dxf>
    <dxf>
      <font>
        <color auto="1"/>
      </font>
    </dxf>
    <dxf>
      <font>
        <color auto="1"/>
      </font>
    </dxf>
    <dxf>
      <border>
        <left style="thin">
          <color rgb="FF070060"/>
        </left>
        <right style="thin">
          <color rgb="FF070060"/>
        </right>
        <top style="thin">
          <color rgb="FF070060"/>
        </top>
        <bottom style="thin">
          <color rgb="FF070060"/>
        </bottom>
      </border>
    </dxf>
    <dxf>
      <numFmt numFmtId="167" formatCode="_-&quot;$&quot;\ * #,##0_-;\-&quot;$&quot;\ * #,##0_-;_-&quot;$&quot;\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20022"/>
        </patternFill>
      </fill>
    </dxf>
    <dxf>
      <fill>
        <patternFill patternType="solid">
          <bgColor rgb="FF020022"/>
        </patternFill>
      </fill>
    </dxf>
    <dxf>
      <font>
        <color theme="0"/>
      </font>
    </dxf>
    <dxf>
      <font>
        <color theme="0"/>
      </font>
    </dxf>
    <dxf>
      <fill>
        <patternFill patternType="solid">
          <bgColor rgb="FF020022"/>
        </patternFill>
      </fill>
    </dxf>
    <dxf>
      <font>
        <color theme="0"/>
      </font>
    </dxf>
    <dxf>
      <border>
        <bottom style="thin">
          <color rgb="FF002060"/>
        </bottom>
      </border>
    </dxf>
    <dxf>
      <fill>
        <patternFill>
          <bgColor theme="0"/>
        </patternFill>
      </fill>
    </dxf>
    <dxf>
      <fill>
        <patternFill>
          <bgColor theme="0"/>
        </patternFill>
      </fill>
    </dxf>
    <dxf>
      <font>
        <color theme="1"/>
      </font>
    </dxf>
    <dxf>
      <font>
        <color theme="1"/>
      </font>
    </dxf>
    <dxf>
      <border>
        <top style="double">
          <color rgb="FF070060"/>
        </top>
      </border>
    </dxf>
    <dxf>
      <border>
        <top style="double">
          <color rgb="FF070060"/>
        </top>
      </border>
    </dxf>
    <dxf>
      <font>
        <name val="Arial"/>
        <scheme val="none"/>
      </font>
    </dxf>
    <dxf>
      <font>
        <name val="Arial"/>
        <scheme val="none"/>
      </font>
    </dxf>
    <dxf>
      <font>
        <name val="Arial"/>
        <scheme val="none"/>
      </font>
    </dxf>
    <dxf>
      <font>
        <name val="Arial"/>
        <scheme val="none"/>
      </font>
    </dxf>
    <dxf>
      <border>
        <bottom style="thin">
          <color indexed="64"/>
        </bottom>
      </border>
    </dxf>
    <dxf>
      <border>
        <bottom style="thin">
          <color indexed="64"/>
        </bottom>
      </border>
    </dxf>
    <dxf>
      <font>
        <color theme="0"/>
      </font>
    </dxf>
    <dxf>
      <fill>
        <patternFill>
          <bgColor rgb="FF070060"/>
        </patternFill>
      </fill>
    </dxf>
    <dxf>
      <font>
        <color theme="0"/>
      </font>
    </dxf>
    <dxf>
      <font>
        <color theme="0"/>
      </font>
    </dxf>
    <dxf>
      <fill>
        <patternFill patternType="solid">
          <bgColor rgb="FF070060"/>
        </patternFill>
      </fill>
    </dxf>
    <dxf>
      <fill>
        <patternFill patternType="solid">
          <bgColor rgb="FF070060"/>
        </patternFill>
      </fill>
    </dxf>
    <dxf>
      <numFmt numFmtId="165" formatCode="_-* #,##0_-;\-* #,##0_-;_-* &quot;-&quot;??_-;_-@_-"/>
    </dxf>
    <dxf>
      <numFmt numFmtId="165" formatCode="_-* #,##0_-;\-* #,##0_-;_-* &quot;-&quot;??_-;_-@_-"/>
    </dxf>
    <dxf>
      <numFmt numFmtId="14" formatCode="0.00%"/>
    </dxf>
    <dxf>
      <font>
        <color theme="0"/>
      </font>
    </dxf>
    <dxf>
      <font>
        <color theme="0"/>
      </font>
    </dxf>
    <dxf>
      <fill>
        <patternFill patternType="solid">
          <bgColor rgb="FF070060"/>
        </patternFill>
      </fill>
    </dxf>
    <dxf>
      <fill>
        <patternFill patternType="solid">
          <bgColor rgb="FF070060"/>
        </patternFill>
      </fill>
    </dxf>
    <dxf>
      <fill>
        <patternFill>
          <bgColor rgb="FF070060"/>
        </patternFill>
      </fill>
    </dxf>
    <dxf>
      <fill>
        <patternFill>
          <bgColor theme="0"/>
        </patternFill>
      </fill>
    </dxf>
    <dxf>
      <fill>
        <patternFill>
          <bgColor theme="0"/>
        </patternFill>
      </fill>
    </dxf>
    <dxf>
      <font>
        <color auto="1"/>
      </font>
    </dxf>
    <dxf>
      <font>
        <color auto="1"/>
      </font>
    </dxf>
    <dxf>
      <border>
        <left style="thin">
          <color rgb="FF070060"/>
        </left>
        <right style="thin">
          <color rgb="FF070060"/>
        </right>
        <top style="thin">
          <color rgb="FF070060"/>
        </top>
        <bottom style="thin">
          <color rgb="FF070060"/>
        </bottom>
      </border>
    </dxf>
    <dxf>
      <numFmt numFmtId="167" formatCode="_-&quot;$&quot;\ * #,##0_-;\-&quot;$&quot;\ * #,##0_-;_-&quot;$&quot;\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20022"/>
        </patternFill>
      </fill>
    </dxf>
    <dxf>
      <fill>
        <patternFill patternType="solid">
          <bgColor rgb="FF020022"/>
        </patternFill>
      </fill>
    </dxf>
    <dxf>
      <font>
        <color theme="0"/>
      </font>
    </dxf>
    <dxf>
      <font>
        <color theme="0"/>
      </font>
    </dxf>
    <dxf>
      <fill>
        <patternFill patternType="solid">
          <bgColor rgb="FF020022"/>
        </patternFill>
      </fill>
    </dxf>
    <dxf>
      <font>
        <color theme="0"/>
      </font>
    </dxf>
    <dxf>
      <border>
        <bottom style="thin">
          <color rgb="FF002060"/>
        </bottom>
      </border>
    </dxf>
    <dxf>
      <fill>
        <patternFill>
          <bgColor theme="0"/>
        </patternFill>
      </fill>
    </dxf>
    <dxf>
      <fill>
        <patternFill>
          <bgColor theme="0"/>
        </patternFill>
      </fill>
    </dxf>
    <dxf>
      <font>
        <color theme="1"/>
      </font>
    </dxf>
    <dxf>
      <font>
        <color theme="1"/>
      </font>
    </dxf>
    <dxf>
      <border>
        <top style="double">
          <color rgb="FF070060"/>
        </top>
      </border>
    </dxf>
    <dxf>
      <border>
        <top style="double">
          <color rgb="FF070060"/>
        </top>
      </border>
    </dxf>
    <dxf>
      <font>
        <name val="Arial"/>
        <scheme val="none"/>
      </font>
    </dxf>
    <dxf>
      <font>
        <name val="Arial"/>
        <scheme val="none"/>
      </font>
    </dxf>
    <dxf>
      <font>
        <name val="Arial"/>
        <scheme val="none"/>
      </font>
    </dxf>
    <dxf>
      <font>
        <name val="Arial"/>
        <scheme val="none"/>
      </font>
    </dxf>
    <dxf>
      <border>
        <bottom style="thin">
          <color indexed="64"/>
        </bottom>
      </border>
    </dxf>
    <dxf>
      <border>
        <bottom style="thin">
          <color indexed="64"/>
        </bottom>
      </border>
    </dxf>
    <dxf>
      <font>
        <color theme="0"/>
      </font>
    </dxf>
    <dxf>
      <fill>
        <patternFill>
          <bgColor rgb="FF070060"/>
        </patternFill>
      </fill>
    </dxf>
    <dxf>
      <font>
        <color theme="0"/>
      </font>
    </dxf>
    <dxf>
      <font>
        <color theme="0"/>
      </font>
    </dxf>
    <dxf>
      <fill>
        <patternFill patternType="solid">
          <bgColor rgb="FF070060"/>
        </patternFill>
      </fill>
    </dxf>
    <dxf>
      <fill>
        <patternFill patternType="solid">
          <bgColor rgb="FF070060"/>
        </patternFill>
      </fill>
    </dxf>
    <dxf>
      <numFmt numFmtId="165" formatCode="_-* #,##0_-;\-* #,##0_-;_-* &quot;-&quot;??_-;_-@_-"/>
    </dxf>
    <dxf>
      <numFmt numFmtId="165" formatCode="_-* #,##0_-;\-* #,##0_-;_-* &quot;-&quot;??_-;_-@_-"/>
    </dxf>
    <dxf>
      <numFmt numFmtId="14" formatCode="0.00%"/>
    </dxf>
    <dxf>
      <font>
        <color theme="0"/>
      </font>
    </dxf>
    <dxf>
      <font>
        <color theme="0"/>
      </font>
    </dxf>
    <dxf>
      <fill>
        <patternFill patternType="solid">
          <bgColor rgb="FF070060"/>
        </patternFill>
      </fill>
    </dxf>
    <dxf>
      <fill>
        <patternFill patternType="solid">
          <bgColor rgb="FF070060"/>
        </patternFill>
      </fill>
    </dxf>
    <dxf>
      <fill>
        <patternFill>
          <bgColor theme="0"/>
        </patternFill>
      </fill>
    </dxf>
    <dxf>
      <fill>
        <patternFill>
          <bgColor theme="0"/>
        </patternFill>
      </fill>
    </dxf>
    <dxf>
      <font>
        <color auto="1"/>
      </font>
    </dxf>
    <dxf>
      <font>
        <color auto="1"/>
      </font>
    </dxf>
    <dxf>
      <border>
        <left style="thin">
          <color rgb="FF070060"/>
        </left>
        <right style="thin">
          <color rgb="FF070060"/>
        </right>
        <top style="thin">
          <color rgb="FF070060"/>
        </top>
        <bottom style="thin">
          <color rgb="FF070060"/>
        </bottom>
      </border>
    </dxf>
    <dxf>
      <border>
        <bottom style="thin">
          <color rgb="FF070060"/>
        </bottom>
      </border>
    </dxf>
    <dxf>
      <numFmt numFmtId="167" formatCode="_-&quot;$&quot;\ * #,##0_-;\-&quot;$&quot;\ * #,##0_-;_-&quot;$&quot;\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20022"/>
        </patternFill>
      </fill>
    </dxf>
    <dxf>
      <fill>
        <patternFill patternType="solid">
          <bgColor rgb="FF020022"/>
        </patternFill>
      </fill>
    </dxf>
    <dxf>
      <font>
        <color theme="0"/>
      </font>
    </dxf>
    <dxf>
      <font>
        <color theme="0"/>
      </font>
    </dxf>
    <dxf>
      <fill>
        <patternFill patternType="solid">
          <bgColor rgb="FF020022"/>
        </patternFill>
      </fill>
    </dxf>
    <dxf>
      <font>
        <color theme="0"/>
      </font>
    </dxf>
    <dxf>
      <border>
        <bottom style="thin">
          <color rgb="FF002060"/>
        </bottom>
      </border>
    </dxf>
    <dxf>
      <fill>
        <patternFill>
          <bgColor theme="0"/>
        </patternFill>
      </fill>
    </dxf>
    <dxf>
      <fill>
        <patternFill>
          <bgColor theme="0"/>
        </patternFill>
      </fill>
    </dxf>
    <dxf>
      <font>
        <color theme="1"/>
      </font>
    </dxf>
    <dxf>
      <font>
        <color theme="1"/>
      </font>
    </dxf>
    <dxf>
      <border>
        <top style="double">
          <color rgb="FF070060"/>
        </top>
      </border>
    </dxf>
    <dxf>
      <border>
        <top style="double">
          <color rgb="FF070060"/>
        </top>
      </border>
    </dxf>
    <dxf>
      <font>
        <name val="Arial"/>
        <scheme val="none"/>
      </font>
    </dxf>
    <dxf>
      <font>
        <name val="Arial"/>
        <scheme val="none"/>
      </font>
    </dxf>
    <dxf>
      <font>
        <name val="Arial"/>
        <scheme val="none"/>
      </font>
    </dxf>
    <dxf>
      <font>
        <name val="Arial"/>
        <scheme val="none"/>
      </font>
    </dxf>
    <dxf>
      <border>
        <bottom style="thin">
          <color indexed="64"/>
        </bottom>
      </border>
    </dxf>
    <dxf>
      <border>
        <bottom style="thin">
          <color indexed="64"/>
        </bottom>
      </border>
    </dxf>
    <dxf>
      <font>
        <color theme="0"/>
      </font>
    </dxf>
    <dxf>
      <fill>
        <patternFill>
          <bgColor rgb="FF070060"/>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bgColor theme="0"/>
        </patternFill>
      </fill>
    </dxf>
    <dxf>
      <fill>
        <patternFill>
          <bgColor theme="0"/>
        </patternFill>
      </fill>
    </dxf>
    <dxf>
      <font>
        <color theme="1"/>
      </font>
    </dxf>
    <dxf>
      <font>
        <color theme="1"/>
      </font>
    </dxf>
    <dxf>
      <border>
        <top style="thin">
          <color indexed="64"/>
        </top>
      </border>
    </dxf>
    <dxf>
      <border>
        <top style="thin">
          <color indexed="64"/>
        </top>
      </border>
    </dxf>
    <dxf>
      <font>
        <color theme="0"/>
      </font>
    </dxf>
    <dxf>
      <font>
        <color theme="0"/>
      </font>
    </dxf>
    <dxf>
      <fill>
        <patternFill patternType="solid">
          <bgColor rgb="FF070060"/>
        </patternFill>
      </fill>
    </dxf>
    <dxf>
      <fill>
        <patternFill patternType="solid">
          <bgColor rgb="FF070060"/>
        </patternFill>
      </fill>
    </dxf>
    <dxf>
      <numFmt numFmtId="165" formatCode="_-* #,##0_-;\-* #,##0_-;_-* &quot;-&quot;??_-;_-@_-"/>
    </dxf>
    <dxf>
      <numFmt numFmtId="165" formatCode="_-* #,##0_-;\-* #,##0_-;_-* &quot;-&quot;??_-;_-@_-"/>
    </dxf>
    <dxf>
      <numFmt numFmtId="165" formatCode="_-* #,##0_-;\-* #,##0_-;_-* &quot;-&quot;??_-;_-@_-"/>
    </dxf>
    <dxf>
      <fill>
        <patternFill>
          <bgColor theme="0"/>
        </patternFill>
      </fill>
    </dxf>
    <dxf>
      <fill>
        <patternFill>
          <bgColor theme="0"/>
        </patternFill>
      </fill>
    </dxf>
    <dxf>
      <font>
        <color auto="1"/>
      </font>
    </dxf>
    <dxf>
      <font>
        <color auto="1"/>
      </font>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fill>
        <patternFill patternType="solid">
          <bgColor rgb="FF070060"/>
        </patternFill>
      </fill>
    </dxf>
    <dxf>
      <font>
        <color theme="0"/>
      </font>
    </dxf>
    <dxf>
      <numFmt numFmtId="167" formatCode="_-&quot;$&quot;\ * #,##0_-;\-&quot;$&quot;\ * #,##0_-;_-&quot;$&quot;\ * &quot;-&quot;??_-;_-@_-"/>
    </dxf>
    <dxf>
      <fill>
        <patternFill patternType="solid">
          <bgColor rgb="FF020022"/>
        </patternFill>
      </fill>
    </dxf>
    <dxf>
      <fill>
        <patternFill patternType="solid">
          <bgColor rgb="FF020022"/>
        </patternFill>
      </fill>
    </dxf>
    <dxf>
      <font>
        <color theme="0"/>
      </font>
    </dxf>
    <dxf>
      <font>
        <color theme="0"/>
      </font>
    </dxf>
    <dxf>
      <fill>
        <patternFill patternType="solid">
          <bgColor rgb="FF020022"/>
        </patternFill>
      </fill>
    </dxf>
    <dxf>
      <fill>
        <patternFill patternType="solid">
          <bgColor rgb="FF020022"/>
        </patternFill>
      </fill>
    </dxf>
    <dxf>
      <font>
        <color theme="0"/>
      </font>
    </dxf>
    <dxf>
      <font>
        <color theme="0"/>
      </font>
    </dxf>
    <dxf>
      <border>
        <bottom style="thin">
          <color rgb="FF002060"/>
        </bottom>
      </border>
    </dxf>
    <dxf>
      <border>
        <bottom style="thin">
          <color rgb="FF002060"/>
        </bottom>
      </border>
    </dxf>
    <dxf>
      <fill>
        <patternFill>
          <bgColor theme="0"/>
        </patternFill>
      </fill>
    </dxf>
    <dxf>
      <fill>
        <patternFill>
          <bgColor theme="0"/>
        </patternFill>
      </fill>
    </dxf>
    <dxf>
      <font>
        <color theme="1"/>
      </font>
    </dxf>
    <dxf>
      <font>
        <color theme="1"/>
      </font>
    </dxf>
    <dxf>
      <border>
        <top style="double">
          <color rgb="FF070060"/>
        </top>
      </border>
    </dxf>
    <dxf>
      <border>
        <top style="double">
          <color rgb="FF070060"/>
        </top>
      </border>
    </dxf>
    <dxf>
      <font>
        <name val="Arial"/>
        <scheme val="none"/>
      </font>
    </dxf>
    <dxf>
      <font>
        <name val="Arial"/>
        <scheme val="none"/>
      </font>
    </dxf>
    <dxf>
      <font>
        <name val="Arial"/>
        <scheme val="none"/>
      </font>
    </dxf>
    <dxf>
      <font>
        <name val="Arial"/>
        <scheme val="none"/>
      </font>
    </dxf>
    <dxf>
      <font>
        <name val="Arial"/>
        <scheme val="none"/>
      </font>
    </dxf>
    <dxf>
      <border>
        <bottom style="thin">
          <color indexed="64"/>
        </bottom>
      </border>
    </dxf>
    <dxf>
      <numFmt numFmtId="165" formatCode="_-* #,##0_-;\-* #,##0_-;_-* &quot;-&quot;??_-;_-@_-"/>
    </dxf>
    <dxf>
      <font>
        <color theme="0"/>
      </font>
    </dxf>
    <dxf>
      <font>
        <color theme="0"/>
      </font>
    </dxf>
    <dxf>
      <fill>
        <patternFill>
          <bgColor rgb="FF070060"/>
        </patternFill>
      </fill>
    </dxf>
    <dxf>
      <fill>
        <patternFill>
          <bgColor rgb="FF070060"/>
        </patternFill>
      </fill>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ill>
        <patternFill patternType="solid">
          <bgColor rgb="FF020022"/>
        </patternFill>
      </fill>
    </dxf>
    <dxf>
      <fill>
        <patternFill patternType="solid">
          <bgColor rgb="FF020022"/>
        </patternFill>
      </fill>
    </dxf>
    <dxf>
      <font>
        <color theme="0"/>
      </font>
    </dxf>
    <dxf>
      <font>
        <color theme="0"/>
      </font>
    </dxf>
    <dxf>
      <fill>
        <patternFill patternType="solid">
          <bgColor rgb="FF020022"/>
        </patternFill>
      </fill>
    </dxf>
    <dxf>
      <fill>
        <patternFill patternType="solid">
          <bgColor rgb="FF020022"/>
        </patternFill>
      </fill>
    </dxf>
    <dxf>
      <font>
        <color theme="0"/>
      </font>
    </dxf>
    <dxf>
      <font>
        <color theme="0"/>
      </font>
    </dxf>
    <dxf>
      <border>
        <bottom style="thin">
          <color rgb="FF002060"/>
        </bottom>
      </border>
    </dxf>
    <dxf>
      <border>
        <bottom style="thin">
          <color rgb="FF002060"/>
        </bottom>
      </border>
    </dxf>
    <dxf>
      <fill>
        <patternFill>
          <bgColor theme="0"/>
        </patternFill>
      </fill>
    </dxf>
    <dxf>
      <fill>
        <patternFill>
          <bgColor theme="0"/>
        </patternFill>
      </fill>
    </dxf>
    <dxf>
      <font>
        <color theme="1"/>
      </font>
    </dxf>
    <dxf>
      <font>
        <color theme="1"/>
      </font>
    </dxf>
    <dxf>
      <border>
        <top style="double">
          <color rgb="FF070060"/>
        </top>
      </border>
    </dxf>
    <dxf>
      <border>
        <top style="double">
          <color rgb="FF070060"/>
        </top>
      </border>
    </dxf>
    <dxf>
      <font>
        <name val="Arial"/>
        <scheme val="none"/>
      </font>
    </dxf>
    <dxf>
      <font>
        <name val="Arial"/>
        <scheme val="none"/>
      </font>
    </dxf>
    <dxf>
      <font>
        <name val="Arial"/>
        <scheme val="none"/>
      </font>
    </dxf>
    <dxf>
      <font>
        <name val="Arial"/>
        <scheme val="none"/>
      </font>
    </dxf>
    <dxf>
      <font>
        <name val="Arial"/>
        <scheme val="none"/>
      </font>
    </dxf>
    <dxf>
      <border>
        <bottom style="thin">
          <color indexed="64"/>
        </bottom>
      </border>
    </dxf>
    <dxf>
      <border>
        <bottom style="thin">
          <color indexed="64"/>
        </bottom>
      </border>
    </dxf>
    <dxf>
      <numFmt numFmtId="165" formatCode="_-* #,##0_-;\-* #,##0_-;_-* &quot;-&quot;??_-;_-@_-"/>
    </dxf>
    <dxf>
      <fill>
        <patternFill>
          <bgColor rgb="FF070060"/>
        </patternFill>
      </fill>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20022"/>
        </patternFill>
      </fill>
    </dxf>
    <dxf>
      <fill>
        <patternFill patternType="solid">
          <bgColor rgb="FF020022"/>
        </patternFill>
      </fill>
    </dxf>
    <dxf>
      <font>
        <color theme="0"/>
      </font>
    </dxf>
    <dxf>
      <font>
        <color theme="0"/>
      </font>
    </dxf>
    <dxf>
      <fill>
        <patternFill patternType="solid">
          <bgColor rgb="FF020022"/>
        </patternFill>
      </fill>
    </dxf>
    <dxf>
      <fill>
        <patternFill patternType="solid">
          <bgColor rgb="FF020022"/>
        </patternFill>
      </fill>
    </dxf>
    <dxf>
      <font>
        <color theme="0"/>
      </font>
    </dxf>
    <dxf>
      <font>
        <color theme="0"/>
      </font>
    </dxf>
    <dxf>
      <border>
        <bottom style="thin">
          <color rgb="FF070060"/>
        </bottom>
      </border>
    </dxf>
    <dxf>
      <border>
        <bottom style="thin">
          <color rgb="FF002060"/>
        </bottom>
      </border>
    </dxf>
    <dxf>
      <border>
        <bottom style="thin">
          <color rgb="FF002060"/>
        </bottom>
      </border>
    </dxf>
    <dxf>
      <border>
        <bottom style="thin">
          <color rgb="FF002060"/>
        </bottom>
      </border>
    </dxf>
    <dxf>
      <border>
        <bottom style="thin">
          <color rgb="FF002060"/>
        </bottom>
      </border>
    </dxf>
    <dxf>
      <border>
        <bottom style="thin">
          <color rgb="FF002060"/>
        </bottom>
      </border>
    </dxf>
    <dxf>
      <border>
        <bottom style="thin">
          <color rgb="FF002060"/>
        </bottom>
      </border>
    </dxf>
    <dxf>
      <border>
        <bottom style="thin">
          <color rgb="FF002060"/>
        </bottom>
      </border>
    </dxf>
    <dxf>
      <border>
        <bottom style="thin">
          <color rgb="FF002060"/>
        </bottom>
      </border>
    </dxf>
    <dxf>
      <border>
        <bottom style="thin">
          <color rgb="FF002060"/>
        </bottom>
      </border>
    </dxf>
    <dxf>
      <border>
        <bottom style="thin">
          <color rgb="FF002060"/>
        </bottom>
      </border>
    </dxf>
    <dxf>
      <border>
        <bottom style="thin">
          <color rgb="FF002060"/>
        </bottom>
      </border>
    </dxf>
    <dxf>
      <fill>
        <patternFill>
          <bgColor theme="0"/>
        </patternFill>
      </fill>
    </dxf>
    <dxf>
      <fill>
        <patternFill>
          <bgColor theme="0"/>
        </patternFill>
      </fill>
    </dxf>
    <dxf>
      <font>
        <color theme="1"/>
      </font>
    </dxf>
    <dxf>
      <font>
        <color theme="1"/>
      </font>
    </dxf>
    <dxf>
      <border>
        <top style="double">
          <color rgb="FF070060"/>
        </top>
      </border>
    </dxf>
    <dxf>
      <border>
        <top style="double">
          <color rgb="FF070060"/>
        </top>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 #,##0_-;_-* &quot;-&quot;??_-;_-@_-"/>
    </dxf>
    <dxf>
      <border>
        <bottom style="thin">
          <color indexed="64"/>
        </bottom>
      </border>
    </dxf>
    <dxf>
      <border>
        <bottom style="thin">
          <color indexed="64"/>
        </bottom>
      </border>
    </dxf>
    <dxf>
      <border>
        <bottom style="thin">
          <color indexed="64"/>
        </bottom>
      </border>
    </dxf>
    <dxf>
      <numFmt numFmtId="14" formatCode="0.00%"/>
    </dxf>
    <dxf>
      <font>
        <color theme="0"/>
      </font>
    </dxf>
    <dxf>
      <fill>
        <patternFill patternType="solid">
          <fgColor indexed="64"/>
          <bgColor rgb="FF020022"/>
        </patternFill>
      </fill>
    </dxf>
    <dxf>
      <fill>
        <patternFill patternType="solid">
          <fgColor indexed="64"/>
          <bgColor rgb="FF020022"/>
        </patternFill>
      </fill>
    </dxf>
    <dxf>
      <fill>
        <patternFill>
          <bgColor rgb="FF070060"/>
        </patternFill>
      </fill>
    </dxf>
    <dxf>
      <fill>
        <patternFill>
          <bgColor rgb="FF070060"/>
        </patternFill>
      </fill>
    </dxf>
    <dxf>
      <fill>
        <patternFill>
          <bgColor rgb="FF070060"/>
        </patternFill>
      </fill>
    </dxf>
    <dxf>
      <fill>
        <patternFill>
          <bgColor rgb="FF070060"/>
        </patternFill>
      </fill>
    </dxf>
    <dxf>
      <font>
        <color theme="0"/>
      </font>
    </dxf>
    <dxf>
      <font>
        <color theme="0"/>
      </font>
    </dxf>
    <dxf>
      <fill>
        <patternFill>
          <bgColor theme="0"/>
        </patternFill>
      </fill>
    </dxf>
    <dxf>
      <fill>
        <patternFill>
          <bgColor theme="0"/>
        </patternFill>
      </fill>
    </dxf>
    <dxf>
      <font>
        <color auto="1"/>
      </font>
    </dxf>
    <dxf>
      <font>
        <color auto="1"/>
      </font>
    </dxf>
    <dxf>
      <border>
        <left style="thin">
          <color rgb="FF070060"/>
        </left>
        <right style="thin">
          <color rgb="FF070060"/>
        </right>
        <top style="thin">
          <color rgb="FF070060"/>
        </top>
        <bottom style="thin">
          <color rgb="FF070060"/>
        </bottom>
      </border>
    </dxf>
    <dxf>
      <numFmt numFmtId="167" formatCode="_-&quot;$&quot;\ * #,##0_-;\-&quot;$&quot;\ * #,##0_-;_-&quot;$&quot;\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20022"/>
        </patternFill>
      </fill>
    </dxf>
    <dxf>
      <fill>
        <patternFill patternType="solid">
          <bgColor rgb="FF020022"/>
        </patternFill>
      </fill>
    </dxf>
    <dxf>
      <font>
        <color theme="0"/>
      </font>
    </dxf>
    <dxf>
      <font>
        <color theme="0"/>
      </font>
    </dxf>
    <dxf>
      <fill>
        <patternFill patternType="solid">
          <bgColor rgb="FF020022"/>
        </patternFill>
      </fill>
    </dxf>
    <dxf>
      <font>
        <color theme="0"/>
      </font>
    </dxf>
    <dxf>
      <border>
        <bottom style="thin">
          <color rgb="FF002060"/>
        </bottom>
      </border>
    </dxf>
    <dxf>
      <fill>
        <patternFill>
          <bgColor theme="0"/>
        </patternFill>
      </fill>
    </dxf>
    <dxf>
      <fill>
        <patternFill>
          <bgColor theme="0"/>
        </patternFill>
      </fill>
    </dxf>
    <dxf>
      <font>
        <color theme="1"/>
      </font>
    </dxf>
    <dxf>
      <font>
        <color theme="1"/>
      </font>
    </dxf>
    <dxf>
      <border>
        <top style="double">
          <color rgb="FF070060"/>
        </top>
      </border>
    </dxf>
    <dxf>
      <border>
        <top style="double">
          <color rgb="FF070060"/>
        </top>
      </border>
    </dxf>
    <dxf>
      <font>
        <name val="Arial"/>
        <scheme val="none"/>
      </font>
    </dxf>
    <dxf>
      <font>
        <name val="Arial"/>
        <scheme val="none"/>
      </font>
    </dxf>
    <dxf>
      <font>
        <name val="Arial"/>
        <scheme val="none"/>
      </font>
    </dxf>
    <dxf>
      <font>
        <name val="Arial"/>
        <scheme val="none"/>
      </font>
    </dxf>
    <dxf>
      <border>
        <bottom style="thin">
          <color indexed="64"/>
        </bottom>
      </border>
    </dxf>
    <dxf>
      <border>
        <bottom style="thin">
          <color indexed="64"/>
        </bottom>
      </border>
    </dxf>
    <dxf>
      <font>
        <color theme="0"/>
      </font>
    </dxf>
    <dxf>
      <fill>
        <patternFill>
          <bgColor rgb="FF070060"/>
        </patternFill>
      </fill>
    </dxf>
    <dxf>
      <font>
        <color theme="0"/>
      </font>
    </dxf>
    <dxf>
      <font>
        <color theme="0"/>
      </font>
    </dxf>
    <dxf>
      <fill>
        <patternFill patternType="solid">
          <bgColor rgb="FF070060"/>
        </patternFill>
      </fill>
    </dxf>
    <dxf>
      <fill>
        <patternFill patternType="solid">
          <bgColor rgb="FF070060"/>
        </patternFill>
      </fill>
    </dxf>
    <dxf>
      <numFmt numFmtId="165" formatCode="_-* #,##0_-;\-* #,##0_-;_-* &quot;-&quot;??_-;_-@_-"/>
    </dxf>
    <dxf>
      <numFmt numFmtId="165" formatCode="_-* #,##0_-;\-* #,##0_-;_-* &quot;-&quot;??_-;_-@_-"/>
    </dxf>
    <dxf>
      <numFmt numFmtId="14" formatCode="0.00%"/>
    </dxf>
    <dxf>
      <font>
        <color theme="0"/>
      </font>
    </dxf>
    <dxf>
      <font>
        <color theme="0"/>
      </font>
    </dxf>
    <dxf>
      <fill>
        <patternFill patternType="solid">
          <bgColor rgb="FF070060"/>
        </patternFill>
      </fill>
    </dxf>
    <dxf>
      <fill>
        <patternFill patternType="solid">
          <bgColor rgb="FF070060"/>
        </patternFill>
      </fill>
    </dxf>
    <dxf>
      <fill>
        <patternFill>
          <bgColor rgb="FF070060"/>
        </patternFill>
      </fill>
    </dxf>
    <dxf>
      <fill>
        <patternFill>
          <bgColor theme="0"/>
        </patternFill>
      </fill>
    </dxf>
    <dxf>
      <fill>
        <patternFill>
          <bgColor theme="0"/>
        </patternFill>
      </fill>
    </dxf>
    <dxf>
      <font>
        <color auto="1"/>
      </font>
    </dxf>
    <dxf>
      <font>
        <color auto="1"/>
      </font>
    </dxf>
    <dxf>
      <border>
        <left style="thin">
          <color rgb="FF070060"/>
        </left>
        <right style="thin">
          <color rgb="FF070060"/>
        </right>
        <top style="thin">
          <color rgb="FF070060"/>
        </top>
        <bottom style="thin">
          <color rgb="FF070060"/>
        </bottom>
      </border>
    </dxf>
    <dxf>
      <numFmt numFmtId="167" formatCode="_-&quot;$&quot;\ * #,##0_-;\-&quot;$&quot;\ * #,##0_-;_-&quot;$&quot;\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20022"/>
        </patternFill>
      </fill>
    </dxf>
    <dxf>
      <fill>
        <patternFill patternType="solid">
          <bgColor rgb="FF020022"/>
        </patternFill>
      </fill>
    </dxf>
    <dxf>
      <font>
        <color theme="0"/>
      </font>
    </dxf>
    <dxf>
      <font>
        <color theme="0"/>
      </font>
    </dxf>
    <dxf>
      <fill>
        <patternFill patternType="solid">
          <bgColor rgb="FF020022"/>
        </patternFill>
      </fill>
    </dxf>
    <dxf>
      <font>
        <color theme="0"/>
      </font>
    </dxf>
    <dxf>
      <border>
        <bottom style="thin">
          <color rgb="FF002060"/>
        </bottom>
      </border>
    </dxf>
    <dxf>
      <fill>
        <patternFill>
          <bgColor theme="0"/>
        </patternFill>
      </fill>
    </dxf>
    <dxf>
      <fill>
        <patternFill>
          <bgColor theme="0"/>
        </patternFill>
      </fill>
    </dxf>
    <dxf>
      <font>
        <color theme="1"/>
      </font>
    </dxf>
    <dxf>
      <font>
        <color theme="1"/>
      </font>
    </dxf>
    <dxf>
      <border>
        <top style="double">
          <color rgb="FF070060"/>
        </top>
      </border>
    </dxf>
    <dxf>
      <border>
        <top style="double">
          <color rgb="FF070060"/>
        </top>
      </border>
    </dxf>
    <dxf>
      <font>
        <name val="Arial"/>
        <scheme val="none"/>
      </font>
    </dxf>
    <dxf>
      <font>
        <name val="Arial"/>
        <scheme val="none"/>
      </font>
    </dxf>
    <dxf>
      <font>
        <name val="Arial"/>
        <scheme val="none"/>
      </font>
    </dxf>
    <dxf>
      <font>
        <name val="Arial"/>
        <scheme val="none"/>
      </font>
    </dxf>
    <dxf>
      <border>
        <bottom style="thin">
          <color indexed="64"/>
        </bottom>
      </border>
    </dxf>
    <dxf>
      <border>
        <bottom style="thin">
          <color indexed="64"/>
        </bottom>
      </border>
    </dxf>
    <dxf>
      <font>
        <color theme="0"/>
      </font>
    </dxf>
    <dxf>
      <fill>
        <patternFill>
          <bgColor rgb="FF070060"/>
        </patternFill>
      </fill>
    </dxf>
    <dxf>
      <font>
        <color theme="0"/>
      </font>
    </dxf>
    <dxf>
      <font>
        <color theme="0"/>
      </font>
    </dxf>
    <dxf>
      <fill>
        <patternFill patternType="solid">
          <bgColor rgb="FF070060"/>
        </patternFill>
      </fill>
    </dxf>
    <dxf>
      <fill>
        <patternFill patternType="solid">
          <bgColor rgb="FF070060"/>
        </patternFill>
      </fill>
    </dxf>
    <dxf>
      <numFmt numFmtId="165" formatCode="_-* #,##0_-;\-* #,##0_-;_-* &quot;-&quot;??_-;_-@_-"/>
    </dxf>
    <dxf>
      <numFmt numFmtId="165" formatCode="_-* #,##0_-;\-* #,##0_-;_-* &quot;-&quot;??_-;_-@_-"/>
    </dxf>
    <dxf>
      <numFmt numFmtId="14" formatCode="0.00%"/>
    </dxf>
    <dxf>
      <font>
        <color theme="0"/>
      </font>
    </dxf>
    <dxf>
      <font>
        <color theme="0"/>
      </font>
    </dxf>
    <dxf>
      <fill>
        <patternFill patternType="solid">
          <bgColor rgb="FF070060"/>
        </patternFill>
      </fill>
    </dxf>
    <dxf>
      <fill>
        <patternFill patternType="solid">
          <bgColor rgb="FF070060"/>
        </patternFill>
      </fill>
    </dxf>
    <dxf>
      <fill>
        <patternFill>
          <bgColor theme="0"/>
        </patternFill>
      </fill>
    </dxf>
    <dxf>
      <fill>
        <patternFill>
          <bgColor theme="0"/>
        </patternFill>
      </fill>
    </dxf>
    <dxf>
      <font>
        <color auto="1"/>
      </font>
    </dxf>
    <dxf>
      <font>
        <color auto="1"/>
      </font>
    </dxf>
    <dxf>
      <border>
        <left style="thin">
          <color rgb="FF070060"/>
        </left>
        <right style="thin">
          <color rgb="FF070060"/>
        </right>
        <top style="thin">
          <color rgb="FF070060"/>
        </top>
        <bottom style="thin">
          <color rgb="FF070060"/>
        </bottom>
      </border>
    </dxf>
    <dxf>
      <border>
        <bottom style="thin">
          <color rgb="FF070060"/>
        </bottom>
      </border>
    </dxf>
    <dxf>
      <numFmt numFmtId="167" formatCode="_-&quot;$&quot;\ * #,##0_-;\-&quot;$&quot;\ * #,##0_-;_-&quot;$&quot;\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20022"/>
        </patternFill>
      </fill>
    </dxf>
    <dxf>
      <fill>
        <patternFill patternType="solid">
          <bgColor rgb="FF020022"/>
        </patternFill>
      </fill>
    </dxf>
    <dxf>
      <font>
        <color theme="0"/>
      </font>
    </dxf>
    <dxf>
      <font>
        <color theme="0"/>
      </font>
    </dxf>
    <dxf>
      <fill>
        <patternFill patternType="solid">
          <bgColor rgb="FF020022"/>
        </patternFill>
      </fill>
    </dxf>
    <dxf>
      <font>
        <color theme="0"/>
      </font>
    </dxf>
    <dxf>
      <border>
        <bottom style="thin">
          <color rgb="FF002060"/>
        </bottom>
      </border>
    </dxf>
    <dxf>
      <fill>
        <patternFill>
          <bgColor theme="0"/>
        </patternFill>
      </fill>
    </dxf>
    <dxf>
      <fill>
        <patternFill>
          <bgColor theme="0"/>
        </patternFill>
      </fill>
    </dxf>
    <dxf>
      <font>
        <color theme="1"/>
      </font>
    </dxf>
    <dxf>
      <font>
        <color theme="1"/>
      </font>
    </dxf>
    <dxf>
      <border>
        <top style="double">
          <color rgb="FF070060"/>
        </top>
      </border>
    </dxf>
    <dxf>
      <border>
        <top style="double">
          <color rgb="FF070060"/>
        </top>
      </border>
    </dxf>
    <dxf>
      <font>
        <name val="Arial"/>
        <scheme val="none"/>
      </font>
    </dxf>
    <dxf>
      <font>
        <name val="Arial"/>
        <scheme val="none"/>
      </font>
    </dxf>
    <dxf>
      <font>
        <name val="Arial"/>
        <scheme val="none"/>
      </font>
    </dxf>
    <dxf>
      <font>
        <name val="Arial"/>
        <scheme val="none"/>
      </font>
    </dxf>
    <dxf>
      <border>
        <bottom style="thin">
          <color indexed="64"/>
        </bottom>
      </border>
    </dxf>
    <dxf>
      <border>
        <bottom style="thin">
          <color indexed="64"/>
        </bottom>
      </border>
    </dxf>
    <dxf>
      <font>
        <color theme="0"/>
      </font>
    </dxf>
    <dxf>
      <fill>
        <patternFill>
          <bgColor rgb="FF070060"/>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bgColor theme="0"/>
        </patternFill>
      </fill>
    </dxf>
    <dxf>
      <fill>
        <patternFill>
          <bgColor theme="0"/>
        </patternFill>
      </fill>
    </dxf>
    <dxf>
      <font>
        <color theme="1"/>
      </font>
    </dxf>
    <dxf>
      <font>
        <color theme="1"/>
      </font>
    </dxf>
    <dxf>
      <border>
        <top style="thin">
          <color indexed="64"/>
        </top>
      </border>
    </dxf>
    <dxf>
      <border>
        <top style="thin">
          <color indexed="64"/>
        </top>
      </border>
    </dxf>
    <dxf>
      <font>
        <color theme="0"/>
      </font>
    </dxf>
    <dxf>
      <font>
        <color theme="0"/>
      </font>
    </dxf>
    <dxf>
      <fill>
        <patternFill patternType="solid">
          <bgColor rgb="FF070060"/>
        </patternFill>
      </fill>
    </dxf>
    <dxf>
      <fill>
        <patternFill patternType="solid">
          <bgColor rgb="FF070060"/>
        </patternFill>
      </fill>
    </dxf>
    <dxf>
      <numFmt numFmtId="165" formatCode="_-* #,##0_-;\-* #,##0_-;_-* &quot;-&quot;??_-;_-@_-"/>
    </dxf>
    <dxf>
      <numFmt numFmtId="165" formatCode="_-* #,##0_-;\-* #,##0_-;_-* &quot;-&quot;??_-;_-@_-"/>
    </dxf>
    <dxf>
      <numFmt numFmtId="165" formatCode="_-* #,##0_-;\-* #,##0_-;_-* &quot;-&quot;??_-;_-@_-"/>
    </dxf>
    <dxf>
      <fill>
        <patternFill>
          <bgColor theme="0"/>
        </patternFill>
      </fill>
    </dxf>
    <dxf>
      <fill>
        <patternFill>
          <bgColor theme="0"/>
        </patternFill>
      </fill>
    </dxf>
    <dxf>
      <font>
        <color auto="1"/>
      </font>
    </dxf>
    <dxf>
      <font>
        <color auto="1"/>
      </font>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fill>
        <patternFill patternType="solid">
          <bgColor rgb="FF070060"/>
        </patternFill>
      </fill>
    </dxf>
    <dxf>
      <font>
        <color theme="0"/>
      </font>
    </dxf>
    <dxf>
      <numFmt numFmtId="167" formatCode="_-&quot;$&quot;\ * #,##0_-;\-&quot;$&quot;\ * #,##0_-;_-&quot;$&quot;\ * &quot;-&quot;??_-;_-@_-"/>
    </dxf>
    <dxf>
      <fill>
        <patternFill patternType="solid">
          <bgColor rgb="FF020022"/>
        </patternFill>
      </fill>
    </dxf>
    <dxf>
      <fill>
        <patternFill patternType="solid">
          <bgColor rgb="FF020022"/>
        </patternFill>
      </fill>
    </dxf>
    <dxf>
      <font>
        <color theme="0"/>
      </font>
    </dxf>
    <dxf>
      <font>
        <color theme="0"/>
      </font>
    </dxf>
    <dxf>
      <fill>
        <patternFill patternType="solid">
          <bgColor rgb="FF020022"/>
        </patternFill>
      </fill>
    </dxf>
    <dxf>
      <fill>
        <patternFill patternType="solid">
          <bgColor rgb="FF020022"/>
        </patternFill>
      </fill>
    </dxf>
    <dxf>
      <font>
        <color theme="0"/>
      </font>
    </dxf>
    <dxf>
      <font>
        <color theme="0"/>
      </font>
    </dxf>
    <dxf>
      <border>
        <bottom style="thin">
          <color rgb="FF002060"/>
        </bottom>
      </border>
    </dxf>
    <dxf>
      <border>
        <bottom style="thin">
          <color rgb="FF002060"/>
        </bottom>
      </border>
    </dxf>
    <dxf>
      <fill>
        <patternFill>
          <bgColor theme="0"/>
        </patternFill>
      </fill>
    </dxf>
    <dxf>
      <fill>
        <patternFill>
          <bgColor theme="0"/>
        </patternFill>
      </fill>
    </dxf>
    <dxf>
      <font>
        <color theme="1"/>
      </font>
    </dxf>
    <dxf>
      <font>
        <color theme="1"/>
      </font>
    </dxf>
    <dxf>
      <border>
        <top style="double">
          <color rgb="FF070060"/>
        </top>
      </border>
    </dxf>
    <dxf>
      <border>
        <top style="double">
          <color rgb="FF070060"/>
        </top>
      </border>
    </dxf>
    <dxf>
      <font>
        <name val="Arial"/>
        <scheme val="none"/>
      </font>
    </dxf>
    <dxf>
      <font>
        <name val="Arial"/>
        <scheme val="none"/>
      </font>
    </dxf>
    <dxf>
      <font>
        <name val="Arial"/>
        <scheme val="none"/>
      </font>
    </dxf>
    <dxf>
      <font>
        <name val="Arial"/>
        <scheme val="none"/>
      </font>
    </dxf>
    <dxf>
      <font>
        <name val="Arial"/>
        <scheme val="none"/>
      </font>
    </dxf>
    <dxf>
      <border>
        <bottom style="thin">
          <color indexed="64"/>
        </bottom>
      </border>
    </dxf>
    <dxf>
      <numFmt numFmtId="165" formatCode="_-* #,##0_-;\-* #,##0_-;_-* &quot;-&quot;??_-;_-@_-"/>
    </dxf>
    <dxf>
      <font>
        <color theme="0"/>
      </font>
    </dxf>
    <dxf>
      <font>
        <color theme="0"/>
      </font>
    </dxf>
    <dxf>
      <fill>
        <patternFill>
          <bgColor rgb="FF070060"/>
        </patternFill>
      </fill>
    </dxf>
    <dxf>
      <fill>
        <patternFill>
          <bgColor rgb="FF070060"/>
        </patternFill>
      </fill>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ill>
        <patternFill patternType="solid">
          <bgColor rgb="FF020022"/>
        </patternFill>
      </fill>
    </dxf>
    <dxf>
      <fill>
        <patternFill patternType="solid">
          <bgColor rgb="FF020022"/>
        </patternFill>
      </fill>
    </dxf>
    <dxf>
      <font>
        <color theme="0"/>
      </font>
    </dxf>
    <dxf>
      <font>
        <color theme="0"/>
      </font>
    </dxf>
    <dxf>
      <fill>
        <patternFill patternType="solid">
          <bgColor rgb="FF020022"/>
        </patternFill>
      </fill>
    </dxf>
    <dxf>
      <fill>
        <patternFill patternType="solid">
          <bgColor rgb="FF020022"/>
        </patternFill>
      </fill>
    </dxf>
    <dxf>
      <font>
        <color theme="0"/>
      </font>
    </dxf>
    <dxf>
      <font>
        <color theme="0"/>
      </font>
    </dxf>
    <dxf>
      <border>
        <bottom style="thin">
          <color rgb="FF002060"/>
        </bottom>
      </border>
    </dxf>
    <dxf>
      <border>
        <bottom style="thin">
          <color rgb="FF002060"/>
        </bottom>
      </border>
    </dxf>
    <dxf>
      <fill>
        <patternFill>
          <bgColor theme="0"/>
        </patternFill>
      </fill>
    </dxf>
    <dxf>
      <fill>
        <patternFill>
          <bgColor theme="0"/>
        </patternFill>
      </fill>
    </dxf>
    <dxf>
      <font>
        <color theme="1"/>
      </font>
    </dxf>
    <dxf>
      <font>
        <color theme="1"/>
      </font>
    </dxf>
    <dxf>
      <border>
        <top style="double">
          <color rgb="FF070060"/>
        </top>
      </border>
    </dxf>
    <dxf>
      <border>
        <top style="double">
          <color rgb="FF070060"/>
        </top>
      </border>
    </dxf>
    <dxf>
      <font>
        <name val="Arial"/>
        <scheme val="none"/>
      </font>
    </dxf>
    <dxf>
      <font>
        <name val="Arial"/>
        <scheme val="none"/>
      </font>
    </dxf>
    <dxf>
      <font>
        <name val="Arial"/>
        <scheme val="none"/>
      </font>
    </dxf>
    <dxf>
      <font>
        <name val="Arial"/>
        <scheme val="none"/>
      </font>
    </dxf>
    <dxf>
      <font>
        <name val="Arial"/>
        <scheme val="none"/>
      </font>
    </dxf>
    <dxf>
      <border>
        <bottom style="thin">
          <color indexed="64"/>
        </bottom>
      </border>
    </dxf>
    <dxf>
      <border>
        <bottom style="thin">
          <color indexed="64"/>
        </bottom>
      </border>
    </dxf>
    <dxf>
      <numFmt numFmtId="165" formatCode="_-* #,##0_-;\-* #,##0_-;_-* &quot;-&quot;??_-;_-@_-"/>
    </dxf>
    <dxf>
      <fill>
        <patternFill>
          <bgColor rgb="FF070060"/>
        </patternFill>
      </fill>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20022"/>
        </patternFill>
      </fill>
    </dxf>
    <dxf>
      <fill>
        <patternFill patternType="solid">
          <bgColor rgb="FF020022"/>
        </patternFill>
      </fill>
    </dxf>
    <dxf>
      <font>
        <color theme="0"/>
      </font>
    </dxf>
    <dxf>
      <font>
        <color theme="0"/>
      </font>
    </dxf>
    <dxf>
      <fill>
        <patternFill patternType="solid">
          <bgColor rgb="FF020022"/>
        </patternFill>
      </fill>
    </dxf>
    <dxf>
      <fill>
        <patternFill patternType="solid">
          <bgColor rgb="FF020022"/>
        </patternFill>
      </fill>
    </dxf>
    <dxf>
      <font>
        <color theme="0"/>
      </font>
    </dxf>
    <dxf>
      <font>
        <color theme="0"/>
      </font>
    </dxf>
    <dxf>
      <border>
        <bottom style="thin">
          <color rgb="FF070060"/>
        </bottom>
      </border>
    </dxf>
    <dxf>
      <border>
        <bottom style="thin">
          <color rgb="FF002060"/>
        </bottom>
      </border>
    </dxf>
    <dxf>
      <border>
        <bottom style="thin">
          <color rgb="FF002060"/>
        </bottom>
      </border>
    </dxf>
    <dxf>
      <border>
        <bottom style="thin">
          <color rgb="FF002060"/>
        </bottom>
      </border>
    </dxf>
    <dxf>
      <border>
        <bottom style="thin">
          <color rgb="FF002060"/>
        </bottom>
      </border>
    </dxf>
    <dxf>
      <border>
        <bottom style="thin">
          <color rgb="FF002060"/>
        </bottom>
      </border>
    </dxf>
    <dxf>
      <border>
        <bottom style="thin">
          <color rgb="FF002060"/>
        </bottom>
      </border>
    </dxf>
    <dxf>
      <border>
        <bottom style="thin">
          <color rgb="FF002060"/>
        </bottom>
      </border>
    </dxf>
    <dxf>
      <border>
        <bottom style="thin">
          <color rgb="FF002060"/>
        </bottom>
      </border>
    </dxf>
    <dxf>
      <border>
        <bottom style="thin">
          <color rgb="FF002060"/>
        </bottom>
      </border>
    </dxf>
    <dxf>
      <border>
        <bottom style="thin">
          <color rgb="FF002060"/>
        </bottom>
      </border>
    </dxf>
    <dxf>
      <border>
        <bottom style="thin">
          <color rgb="FF002060"/>
        </bottom>
      </border>
    </dxf>
    <dxf>
      <fill>
        <patternFill>
          <bgColor theme="0"/>
        </patternFill>
      </fill>
    </dxf>
    <dxf>
      <fill>
        <patternFill>
          <bgColor theme="0"/>
        </patternFill>
      </fill>
    </dxf>
    <dxf>
      <font>
        <color theme="1"/>
      </font>
    </dxf>
    <dxf>
      <font>
        <color theme="1"/>
      </font>
    </dxf>
    <dxf>
      <border>
        <top style="double">
          <color rgb="FF070060"/>
        </top>
      </border>
    </dxf>
    <dxf>
      <border>
        <top style="double">
          <color rgb="FF070060"/>
        </top>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 #,##0_-;_-* &quot;-&quot;??_-;_-@_-"/>
    </dxf>
    <dxf>
      <border>
        <bottom style="thin">
          <color indexed="64"/>
        </bottom>
      </border>
    </dxf>
    <dxf>
      <border>
        <bottom style="thin">
          <color indexed="64"/>
        </bottom>
      </border>
    </dxf>
    <dxf>
      <border>
        <bottom style="thin">
          <color indexed="64"/>
        </bottom>
      </border>
    </dxf>
    <dxf>
      <numFmt numFmtId="14" formatCode="0.00%"/>
    </dxf>
    <dxf>
      <font>
        <color theme="0"/>
      </font>
    </dxf>
    <dxf>
      <fill>
        <patternFill patternType="solid">
          <fgColor indexed="64"/>
          <bgColor rgb="FF020022"/>
        </patternFill>
      </fill>
    </dxf>
    <dxf>
      <fill>
        <patternFill patternType="solid">
          <fgColor indexed="64"/>
          <bgColor rgb="FF020022"/>
        </patternFill>
      </fill>
    </dxf>
    <dxf>
      <fill>
        <patternFill>
          <bgColor rgb="FF070060"/>
        </patternFill>
      </fill>
    </dxf>
    <dxf>
      <fill>
        <patternFill>
          <bgColor rgb="FF070060"/>
        </patternFill>
      </fill>
    </dxf>
    <dxf>
      <fill>
        <patternFill>
          <bgColor rgb="FF070060"/>
        </patternFill>
      </fill>
    </dxf>
    <dxf>
      <fill>
        <patternFill>
          <bgColor rgb="FF070060"/>
        </patternFill>
      </fill>
    </dxf>
    <dxf>
      <font>
        <color theme="0"/>
      </font>
    </dxf>
    <dxf>
      <font>
        <color theme="0"/>
      </font>
    </dxf>
    <dxf>
      <fill>
        <patternFill>
          <bgColor theme="0"/>
        </patternFill>
      </fill>
    </dxf>
    <dxf>
      <fill>
        <patternFill>
          <bgColor theme="0"/>
        </patternFill>
      </fill>
    </dxf>
    <dxf>
      <font>
        <color auto="1"/>
      </font>
    </dxf>
    <dxf>
      <font>
        <color auto="1"/>
      </font>
    </dxf>
    <dxf>
      <border>
        <left style="thin">
          <color rgb="FF070060"/>
        </left>
        <right style="thin">
          <color rgb="FF070060"/>
        </right>
        <top style="thin">
          <color rgb="FF070060"/>
        </top>
        <bottom style="thin">
          <color rgb="FF070060"/>
        </bottom>
      </border>
    </dxf>
    <dxf>
      <numFmt numFmtId="167" formatCode="_-&quot;$&quot;\ * #,##0_-;\-&quot;$&quot;\ * #,##0_-;_-&quot;$&quot;\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7030A0"/>
        </patternFill>
      </fill>
    </dxf>
    <dxf>
      <fill>
        <patternFill patternType="solid">
          <bgColor rgb="FF7030A0"/>
        </patternFill>
      </fill>
    </dxf>
    <dxf>
      <fill>
        <patternFill patternType="solid">
          <bgColor rgb="FF7030A0"/>
        </patternFill>
      </fill>
    </dxf>
    <dxf>
      <fill>
        <patternFill patternType="solid">
          <bgColor rgb="FF7030A0"/>
        </patternFill>
      </fill>
    </dxf>
    <dxf>
      <font>
        <color theme="0"/>
      </font>
    </dxf>
    <dxf>
      <font>
        <color theme="0"/>
      </font>
    </dxf>
    <dxf>
      <font>
        <color theme="0"/>
      </font>
    </dxf>
    <dxf>
      <font>
        <color theme="0"/>
      </font>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color theme="0"/>
      </font>
    </dxf>
    <dxf>
      <font>
        <color theme="0"/>
      </font>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numFmt numFmtId="165" formatCode="_-* #,##0_-;\-* #,##0_-;_-* &quot;-&quot;??_-;_-@_-"/>
    </dxf>
    <dxf>
      <font>
        <color theme="0"/>
      </font>
    </dxf>
    <dxf>
      <font>
        <color theme="0"/>
      </font>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numFmt numFmtId="35" formatCode="_-* #,##0.00_-;\-* #,##0.00_-;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rgb="FF7030A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font>
        <color theme="0"/>
      </font>
    </dxf>
    <dxf>
      <font>
        <color theme="0"/>
      </font>
    </dxf>
    <dxf>
      <numFmt numFmtId="165" formatCode="_-* #,##0_-;\-* #,##0_-;_-* &quot;-&quot;??_-;_-@_-"/>
    </dxf>
    <dxf>
      <numFmt numFmtId="165" formatCode="_-* #,##0_-;\-* #,##0_-;_-* &quot;-&quot;??_-;_-@_-"/>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color theme="0"/>
      </font>
    </dxf>
    <dxf>
      <fill>
        <patternFill patternType="solid">
          <bgColor rgb="FF381850"/>
        </patternFill>
      </fill>
    </dxf>
    <dxf>
      <font>
        <name val="Arial"/>
        <scheme val="none"/>
      </font>
    </dxf>
    <dxf>
      <font>
        <name val="Arial"/>
        <scheme val="none"/>
      </font>
    </dxf>
    <dxf>
      <font>
        <name val="Arial"/>
        <scheme val="none"/>
      </font>
    </dxf>
    <dxf>
      <numFmt numFmtId="165" formatCode="_-* #,##0_-;\-* #,##0_-;_-* &quot;-&quot;??_-;_-@_-"/>
    </dxf>
    <dxf>
      <numFmt numFmtId="165" formatCode="_-* #,##0_-;\-* #,##0_-;_-* &quot;-&quot;??_-;_-@_-"/>
    </dxf>
    <dxf>
      <numFmt numFmtId="14" formatCode="0.00%"/>
    </dxf>
    <dxf>
      <numFmt numFmtId="167" formatCode="_-&quot;$&quot;\ * #,##0_-;\-&quot;$&quot;\ * #,##0_-;_-&quot;$&quot;\ * &quot;-&quot;??_-;_-@_-"/>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rgb="FF381850"/>
        </patternFill>
      </fill>
    </dxf>
    <dxf>
      <fill>
        <patternFill patternType="solid">
          <bgColor rgb="FF381850"/>
        </patternFill>
      </fill>
    </dxf>
    <dxf>
      <font>
        <color theme="0"/>
      </font>
    </dxf>
    <dxf>
      <font>
        <color theme="0"/>
      </font>
    </dxf>
    <dxf>
      <font>
        <color theme="0"/>
      </font>
    </dxf>
    <dxf>
      <font>
        <color theme="0"/>
      </font>
    </dxf>
    <dxf>
      <fill>
        <patternFill patternType="solid">
          <bgColor rgb="FF381850"/>
        </patternFill>
      </fill>
    </dxf>
    <dxf>
      <fill>
        <patternFill patternType="solid">
          <bgColor rgb="FF381850"/>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 #,##0_-;_-* &quot;-&quot;??_-;_-@_-"/>
    </dxf>
    <dxf>
      <numFmt numFmtId="165" formatCode="_-* #,##0_-;\-* #,##0_-;_-* &quot;-&quot;??_-;_-@_-"/>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color theme="0"/>
      </font>
    </dxf>
    <dxf>
      <fill>
        <patternFill patternType="solid">
          <bgColor rgb="FF381850"/>
        </patternFill>
      </fill>
    </dxf>
    <dxf>
      <font>
        <name val="Arial"/>
        <scheme val="none"/>
      </font>
    </dxf>
    <dxf>
      <font>
        <name val="Arial"/>
        <scheme val="none"/>
      </font>
    </dxf>
    <dxf>
      <font>
        <name val="Arial"/>
        <scheme val="none"/>
      </font>
    </dxf>
    <dxf>
      <numFmt numFmtId="165" formatCode="_-* #,##0_-;\-* #,##0_-;_-* &quot;-&quot;??_-;_-@_-"/>
    </dxf>
    <dxf>
      <numFmt numFmtId="165" formatCode="_-* #,##0_-;\-* #,##0_-;_-* &quot;-&quot;??_-;_-@_-"/>
    </dxf>
    <dxf>
      <numFmt numFmtId="14" formatCode="0.00%"/>
    </dxf>
    <dxf>
      <numFmt numFmtId="167" formatCode="_-&quot;$&quot;\ * #,##0_-;\-&quot;$&quot;\ * #,##0_-;_-&quot;$&quot;\ * &quot;-&quot;??_-;_-@_-"/>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rgb="FF381850"/>
        </patternFill>
      </fill>
    </dxf>
    <dxf>
      <fill>
        <patternFill patternType="solid">
          <bgColor rgb="FF381850"/>
        </patternFill>
      </fill>
    </dxf>
    <dxf>
      <font>
        <color theme="0"/>
      </font>
    </dxf>
    <dxf>
      <font>
        <color theme="0"/>
      </font>
    </dxf>
    <dxf>
      <font>
        <color theme="0"/>
      </font>
    </dxf>
    <dxf>
      <font>
        <color theme="0"/>
      </font>
    </dxf>
    <dxf>
      <fill>
        <patternFill patternType="solid">
          <bgColor rgb="FF381850"/>
        </patternFill>
      </fill>
    </dxf>
    <dxf>
      <fill>
        <patternFill patternType="solid">
          <bgColor rgb="FF381850"/>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 #,##0_-;_-* &quot;-&quot;??_-;_-@_-"/>
    </dxf>
    <dxf>
      <numFmt numFmtId="165" formatCode="_-* #,##0_-;\-* #,##0_-;_-* &quot;-&quot;??_-;_-@_-"/>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color theme="0"/>
      </font>
    </dxf>
    <dxf>
      <fill>
        <patternFill patternType="solid">
          <bgColor rgb="FF381850"/>
        </patternFill>
      </fill>
    </dxf>
    <dxf>
      <font>
        <name val="Arial"/>
        <scheme val="none"/>
      </font>
    </dxf>
    <dxf>
      <font>
        <name val="Arial"/>
        <scheme val="none"/>
      </font>
    </dxf>
    <dxf>
      <font>
        <name val="Arial"/>
        <scheme val="none"/>
      </font>
    </dxf>
    <dxf>
      <numFmt numFmtId="165" formatCode="_-* #,##0_-;\-* #,##0_-;_-* &quot;-&quot;??_-;_-@_-"/>
    </dxf>
    <dxf>
      <numFmt numFmtId="165" formatCode="_-* #,##0_-;\-* #,##0_-;_-* &quot;-&quot;??_-;_-@_-"/>
    </dxf>
    <dxf>
      <numFmt numFmtId="14" formatCode="0.00%"/>
    </dxf>
    <dxf>
      <numFmt numFmtId="167" formatCode="_-&quot;$&quot;\ * #,##0_-;\-&quot;$&quot;\ * #,##0_-;_-&quot;$&quot;\ * &quot;-&quot;??_-;_-@_-"/>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rgb="FF381850"/>
        </patternFill>
      </fill>
    </dxf>
    <dxf>
      <fill>
        <patternFill patternType="solid">
          <bgColor rgb="FF381850"/>
        </patternFill>
      </fill>
    </dxf>
    <dxf>
      <font>
        <color theme="0"/>
      </font>
    </dxf>
    <dxf>
      <font>
        <color theme="0"/>
      </font>
    </dxf>
    <dxf>
      <font>
        <color theme="0"/>
      </font>
    </dxf>
    <dxf>
      <font>
        <color theme="0"/>
      </font>
    </dxf>
    <dxf>
      <fill>
        <patternFill patternType="solid">
          <bgColor rgb="FF381850"/>
        </patternFill>
      </fill>
    </dxf>
    <dxf>
      <fill>
        <patternFill patternType="solid">
          <bgColor rgb="FF381850"/>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7030A0"/>
        </patternFill>
      </fill>
    </dxf>
    <dxf>
      <fill>
        <patternFill patternType="solid">
          <bgColor rgb="FF7030A0"/>
        </patternFill>
      </fill>
    </dxf>
    <dxf>
      <fill>
        <patternFill patternType="solid">
          <bgColor rgb="FF7030A0"/>
        </patternFill>
      </fill>
    </dxf>
    <dxf>
      <fill>
        <patternFill patternType="solid">
          <bgColor rgb="FF7030A0"/>
        </patternFill>
      </fill>
    </dxf>
    <dxf>
      <font>
        <color theme="0"/>
      </font>
    </dxf>
    <dxf>
      <font>
        <color theme="0"/>
      </font>
    </dxf>
    <dxf>
      <font>
        <color theme="0"/>
      </font>
    </dxf>
    <dxf>
      <font>
        <color theme="0"/>
      </font>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color theme="0"/>
      </font>
    </dxf>
    <dxf>
      <font>
        <color theme="0"/>
      </font>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numFmt numFmtId="165" formatCode="_-* #,##0_-;\-* #,##0_-;_-* &quot;-&quot;??_-;_-@_-"/>
    </dxf>
    <dxf>
      <font>
        <color theme="0"/>
      </font>
    </dxf>
    <dxf>
      <font>
        <color theme="0"/>
      </font>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numFmt numFmtId="35" formatCode="_-* #,##0.00_-;\-* #,##0.00_-;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rgb="FF7030A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fill>
        <patternFill patternType="solid">
          <bgColor rgb="FF7030A0"/>
        </patternFill>
      </fill>
    </dxf>
    <dxf>
      <fill>
        <patternFill patternType="solid">
          <bgColor rgb="FF7030A0"/>
        </patternFill>
      </fill>
    </dxf>
    <dxf>
      <font>
        <color theme="0"/>
      </font>
    </dxf>
    <dxf>
      <font>
        <color theme="0"/>
      </font>
    </dxf>
    <dxf>
      <font>
        <color theme="0"/>
      </font>
    </dxf>
    <dxf>
      <font>
        <color theme="0"/>
      </font>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color theme="0"/>
      </font>
    </dxf>
    <dxf>
      <font>
        <color theme="0"/>
      </font>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numFmt numFmtId="165" formatCode="_-* #,##0_-;\-* #,##0_-;_-* &quot;-&quot;??_-;_-@_-"/>
    </dxf>
    <dxf>
      <font>
        <color theme="0"/>
      </font>
    </dxf>
    <dxf>
      <font>
        <color theme="0"/>
      </font>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numFmt numFmtId="35" formatCode="_-* #,##0.00_-;\-* #,##0.00_-;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rgb="FF7030A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fill>
        <patternFill patternType="solid">
          <bgColor rgb="FF7030A0"/>
        </patternFill>
      </fill>
    </dxf>
    <dxf>
      <fill>
        <patternFill patternType="solid">
          <bgColor rgb="FF7030A0"/>
        </patternFill>
      </fill>
    </dxf>
    <dxf>
      <font>
        <color theme="0"/>
      </font>
    </dxf>
    <dxf>
      <font>
        <color theme="0"/>
      </font>
    </dxf>
    <dxf>
      <font>
        <color theme="0"/>
      </font>
    </dxf>
    <dxf>
      <font>
        <color theme="0"/>
      </font>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color theme="0"/>
      </font>
    </dxf>
    <dxf>
      <font>
        <color theme="0"/>
      </font>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numFmt numFmtId="165" formatCode="_-* #,##0_-;\-* #,##0_-;_-* &quot;-&quot;??_-;_-@_-"/>
    </dxf>
    <dxf>
      <font>
        <color theme="0"/>
      </font>
    </dxf>
    <dxf>
      <font>
        <color theme="0"/>
      </font>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numFmt numFmtId="35" formatCode="_-* #,##0.00_-;\-* #,##0.00_-;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rgb="FF7030A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font>
        <color theme="0"/>
      </font>
    </dxf>
    <dxf>
      <font>
        <color theme="0"/>
      </font>
    </dxf>
    <dxf>
      <numFmt numFmtId="165" formatCode="_-* #,##0_-;\-* #,##0_-;_-* &quot;-&quot;??_-;_-@_-"/>
    </dxf>
    <dxf>
      <numFmt numFmtId="165" formatCode="_-* #,##0_-;\-* #,##0_-;_-* &quot;-&quot;??_-;_-@_-"/>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color theme="0"/>
      </font>
    </dxf>
    <dxf>
      <fill>
        <patternFill patternType="solid">
          <bgColor rgb="FF381850"/>
        </patternFill>
      </fill>
    </dxf>
    <dxf>
      <font>
        <name val="Arial"/>
        <scheme val="none"/>
      </font>
    </dxf>
    <dxf>
      <font>
        <name val="Arial"/>
        <scheme val="none"/>
      </font>
    </dxf>
    <dxf>
      <font>
        <name val="Arial"/>
        <scheme val="none"/>
      </font>
    </dxf>
    <dxf>
      <numFmt numFmtId="165" formatCode="_-* #,##0_-;\-* #,##0_-;_-* &quot;-&quot;??_-;_-@_-"/>
    </dxf>
    <dxf>
      <numFmt numFmtId="165" formatCode="_-* #,##0_-;\-* #,##0_-;_-* &quot;-&quot;??_-;_-@_-"/>
    </dxf>
    <dxf>
      <numFmt numFmtId="14" formatCode="0.00%"/>
    </dxf>
    <dxf>
      <numFmt numFmtId="167" formatCode="_-&quot;$&quot;\ * #,##0_-;\-&quot;$&quot;\ * #,##0_-;_-&quot;$&quot;\ * &quot;-&quot;??_-;_-@_-"/>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rgb="FF381850"/>
        </patternFill>
      </fill>
    </dxf>
    <dxf>
      <fill>
        <patternFill patternType="solid">
          <bgColor rgb="FF381850"/>
        </patternFill>
      </fill>
    </dxf>
    <dxf>
      <font>
        <color theme="0"/>
      </font>
    </dxf>
    <dxf>
      <font>
        <color theme="0"/>
      </font>
    </dxf>
    <dxf>
      <font>
        <color theme="0"/>
      </font>
    </dxf>
    <dxf>
      <font>
        <color theme="0"/>
      </font>
    </dxf>
    <dxf>
      <fill>
        <patternFill patternType="solid">
          <bgColor rgb="FF381850"/>
        </patternFill>
      </fill>
    </dxf>
    <dxf>
      <fill>
        <patternFill patternType="solid">
          <bgColor rgb="FF381850"/>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 #,##0_-;_-* &quot;-&quot;??_-;_-@_-"/>
    </dxf>
    <dxf>
      <numFmt numFmtId="165" formatCode="_-* #,##0_-;\-* #,##0_-;_-* &quot;-&quot;??_-;_-@_-"/>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color theme="0"/>
      </font>
    </dxf>
    <dxf>
      <fill>
        <patternFill patternType="solid">
          <bgColor rgb="FF381850"/>
        </patternFill>
      </fill>
    </dxf>
    <dxf>
      <font>
        <name val="Arial"/>
        <scheme val="none"/>
      </font>
    </dxf>
    <dxf>
      <font>
        <name val="Arial"/>
        <scheme val="none"/>
      </font>
    </dxf>
    <dxf>
      <font>
        <name val="Arial"/>
        <scheme val="none"/>
      </font>
    </dxf>
    <dxf>
      <numFmt numFmtId="165" formatCode="_-* #,##0_-;\-* #,##0_-;_-* &quot;-&quot;??_-;_-@_-"/>
    </dxf>
    <dxf>
      <numFmt numFmtId="165" formatCode="_-* #,##0_-;\-* #,##0_-;_-* &quot;-&quot;??_-;_-@_-"/>
    </dxf>
    <dxf>
      <numFmt numFmtId="14" formatCode="0.00%"/>
    </dxf>
    <dxf>
      <numFmt numFmtId="167" formatCode="_-&quot;$&quot;\ * #,##0_-;\-&quot;$&quot;\ * #,##0_-;_-&quot;$&quot;\ * &quot;-&quot;??_-;_-@_-"/>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rgb="FF381850"/>
        </patternFill>
      </fill>
    </dxf>
    <dxf>
      <fill>
        <patternFill patternType="solid">
          <bgColor rgb="FF381850"/>
        </patternFill>
      </fill>
    </dxf>
    <dxf>
      <font>
        <color theme="0"/>
      </font>
    </dxf>
    <dxf>
      <font>
        <color theme="0"/>
      </font>
    </dxf>
    <dxf>
      <font>
        <color theme="0"/>
      </font>
    </dxf>
    <dxf>
      <font>
        <color theme="0"/>
      </font>
    </dxf>
    <dxf>
      <fill>
        <patternFill patternType="solid">
          <bgColor rgb="FF381850"/>
        </patternFill>
      </fill>
    </dxf>
    <dxf>
      <fill>
        <patternFill patternType="solid">
          <bgColor rgb="FF381850"/>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 #,##0_-;_-* &quot;-&quot;??_-;_-@_-"/>
    </dxf>
    <dxf>
      <numFmt numFmtId="165" formatCode="_-* #,##0_-;\-* #,##0_-;_-* &quot;-&quot;??_-;_-@_-"/>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color theme="0"/>
      </font>
    </dxf>
    <dxf>
      <fill>
        <patternFill patternType="solid">
          <bgColor rgb="FF381850"/>
        </patternFill>
      </fill>
    </dxf>
    <dxf>
      <font>
        <name val="Arial"/>
        <scheme val="none"/>
      </font>
    </dxf>
    <dxf>
      <font>
        <name val="Arial"/>
        <scheme val="none"/>
      </font>
    </dxf>
    <dxf>
      <font>
        <name val="Arial"/>
        <scheme val="none"/>
      </font>
    </dxf>
    <dxf>
      <numFmt numFmtId="165" formatCode="_-* #,##0_-;\-* #,##0_-;_-* &quot;-&quot;??_-;_-@_-"/>
    </dxf>
    <dxf>
      <numFmt numFmtId="165" formatCode="_-* #,##0_-;\-* #,##0_-;_-* &quot;-&quot;??_-;_-@_-"/>
    </dxf>
    <dxf>
      <numFmt numFmtId="14" formatCode="0.00%"/>
    </dxf>
    <dxf>
      <numFmt numFmtId="167" formatCode="_-&quot;$&quot;\ * #,##0_-;\-&quot;$&quot;\ * #,##0_-;_-&quot;$&quot;\ * &quot;-&quot;??_-;_-@_-"/>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rgb="FF381850"/>
        </patternFill>
      </fill>
    </dxf>
    <dxf>
      <fill>
        <patternFill patternType="solid">
          <bgColor rgb="FF381850"/>
        </patternFill>
      </fill>
    </dxf>
    <dxf>
      <font>
        <color theme="0"/>
      </font>
    </dxf>
    <dxf>
      <font>
        <color theme="0"/>
      </font>
    </dxf>
    <dxf>
      <font>
        <color theme="0"/>
      </font>
    </dxf>
    <dxf>
      <font>
        <color theme="0"/>
      </font>
    </dxf>
    <dxf>
      <fill>
        <patternFill patternType="solid">
          <bgColor rgb="FF381850"/>
        </patternFill>
      </fill>
    </dxf>
    <dxf>
      <fill>
        <patternFill patternType="solid">
          <bgColor rgb="FF381850"/>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7030A0"/>
        </patternFill>
      </fill>
    </dxf>
    <dxf>
      <fill>
        <patternFill patternType="solid">
          <bgColor rgb="FF7030A0"/>
        </patternFill>
      </fill>
    </dxf>
    <dxf>
      <fill>
        <patternFill patternType="solid">
          <bgColor rgb="FF7030A0"/>
        </patternFill>
      </fill>
    </dxf>
    <dxf>
      <fill>
        <patternFill patternType="solid">
          <bgColor rgb="FF7030A0"/>
        </patternFill>
      </fill>
    </dxf>
    <dxf>
      <font>
        <color theme="0"/>
      </font>
    </dxf>
    <dxf>
      <font>
        <color theme="0"/>
      </font>
    </dxf>
    <dxf>
      <font>
        <color theme="0"/>
      </font>
    </dxf>
    <dxf>
      <font>
        <color theme="0"/>
      </font>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color theme="0"/>
      </font>
    </dxf>
    <dxf>
      <font>
        <color theme="0"/>
      </font>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numFmt numFmtId="165" formatCode="_-* #,##0_-;\-* #,##0_-;_-* &quot;-&quot;??_-;_-@_-"/>
    </dxf>
    <dxf>
      <font>
        <color theme="0"/>
      </font>
    </dxf>
    <dxf>
      <font>
        <color theme="0"/>
      </font>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numFmt numFmtId="35" formatCode="_-* #,##0.00_-;\-* #,##0.00_-;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rgb="FF7030A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font>
        <color theme="0"/>
      </font>
    </dxf>
    <dxf>
      <font>
        <color theme="0"/>
      </font>
    </dxf>
    <dxf>
      <font>
        <b/>
      </font>
      <fill>
        <patternFill patternType="solid">
          <fgColor theme="4"/>
          <bgColor theme="4" tint="9.9978637043366805E-2"/>
        </patternFill>
      </fill>
      <border diagonalUp="0" diagonalDown="0" outline="0">
        <left style="thin">
          <color theme="1"/>
        </left>
        <right style="thin">
          <color theme="1"/>
        </right>
        <top/>
        <bottom/>
      </border>
    </dxf>
    <dxf>
      <border diagonalUp="0" diagonalDown="0">
        <left style="thin">
          <color theme="1"/>
        </left>
        <right style="thin">
          <color theme="1"/>
        </right>
        <top/>
        <bottom/>
        <vertical style="thin">
          <color theme="1"/>
        </vertical>
        <horizontal style="thin">
          <color theme="1"/>
        </horizontal>
      </border>
    </dxf>
    <dxf>
      <border diagonalUp="0" diagonalDown="0">
        <left style="thin">
          <color theme="1"/>
        </left>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right style="thin">
          <color theme="1"/>
        </right>
        <top style="thin">
          <color theme="1"/>
        </top>
        <bottom style="thin">
          <color theme="1"/>
        </bottom>
        <vertical style="thin">
          <color theme="1"/>
        </vertical>
        <horizontal style="thin">
          <color theme="1"/>
        </horizontal>
      </border>
    </dxf>
    <dxf>
      <border>
        <bottom style="thin">
          <color theme="1"/>
        </bottom>
      </border>
    </dxf>
    <dxf>
      <border diagonalUp="0" diagonalDown="0">
        <left style="thin">
          <color theme="1"/>
        </left>
        <right style="thin">
          <color theme="1"/>
        </right>
        <top style="thin">
          <color theme="1"/>
        </top>
        <bottom style="thin">
          <color theme="1"/>
        </bottom>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381850"/>
        </patternFill>
      </fill>
    </dxf>
    <dxf>
      <font>
        <color theme="0"/>
      </font>
    </dxf>
    <dxf>
      <fill>
        <patternFill patternType="solid">
          <bgColor rgb="FF381850"/>
        </patternFill>
      </fill>
    </dxf>
    <dxf>
      <fill>
        <patternFill patternType="solid">
          <bgColor rgb="FF381850"/>
        </patternFill>
      </fill>
    </dxf>
    <dxf>
      <font>
        <color theme="0"/>
      </font>
    </dxf>
    <dxf>
      <font>
        <color theme="0"/>
      </font>
    </dxf>
    <dxf>
      <font>
        <color theme="0"/>
      </font>
    </dxf>
    <dxf>
      <font>
        <color theme="0"/>
      </font>
    </dxf>
    <dxf>
      <fill>
        <patternFill patternType="solid">
          <bgColor rgb="FF381850"/>
        </patternFill>
      </fill>
    </dxf>
    <dxf>
      <fill>
        <patternFill patternType="solid">
          <bgColor rgb="FF381850"/>
        </patternFill>
      </fill>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strike val="0"/>
        <outline val="0"/>
        <shadow val="0"/>
        <u val="none"/>
        <vertAlign val="baseline"/>
        <sz val="11"/>
        <color auto="1"/>
        <name val="Arial"/>
        <family val="2"/>
        <scheme val="none"/>
      </font>
      <fill>
        <patternFill>
          <bgColor theme="0"/>
        </patternFill>
      </fill>
    </dxf>
    <dxf>
      <font>
        <strike val="0"/>
        <outline val="0"/>
        <shadow val="0"/>
        <u val="none"/>
        <vertAlign val="baseline"/>
        <sz val="11"/>
        <color theme="0"/>
        <name val="Arial"/>
        <family val="2"/>
        <scheme val="none"/>
      </font>
      <fill>
        <patternFill patternType="solid">
          <fgColor theme="6" tint="0.79998168889431442"/>
          <bgColor rgb="FF070060"/>
        </patternFill>
      </fill>
      <border diagonalUp="0" diagonalDown="0" outline="0">
        <left style="thin">
          <color theme="1"/>
        </left>
        <right style="thin">
          <color theme="1"/>
        </right>
        <top/>
        <bottom/>
      </border>
    </dxf>
    <dxf>
      <font>
        <b val="0"/>
        <i val="0"/>
        <strike val="0"/>
        <condense val="0"/>
        <extend val="0"/>
        <outline val="0"/>
        <shadow val="0"/>
        <u val="none"/>
        <vertAlign val="baseline"/>
        <sz val="11"/>
        <color auto="1"/>
        <name val="Arial"/>
        <family val="2"/>
        <scheme val="none"/>
      </font>
      <numFmt numFmtId="1" formatCode="0"/>
      <fill>
        <patternFill>
          <bgColor theme="0"/>
        </patternFill>
      </fill>
      <alignment horizontal="center" vertical="center" textRotation="0" wrapText="0" indent="0" justifyLastLine="0" shrinkToFit="0" readingOrder="0"/>
      <border diagonalUp="0" diagonalDown="0" outline="0">
        <left style="thin">
          <color theme="1"/>
        </left>
        <right/>
        <top style="thin">
          <color theme="1"/>
        </top>
        <bottom style="thin">
          <color theme="1"/>
        </bottom>
      </border>
    </dxf>
    <dxf>
      <font>
        <b val="0"/>
        <i val="0"/>
        <strike val="0"/>
        <condense val="0"/>
        <extend val="0"/>
        <outline val="0"/>
        <shadow val="0"/>
        <u val="none"/>
        <vertAlign val="baseline"/>
        <sz val="11"/>
        <color auto="1"/>
        <name val="Arial"/>
        <family val="2"/>
        <scheme val="none"/>
      </font>
      <numFmt numFmtId="1" formatCode="0"/>
      <fill>
        <patternFill>
          <bgColor theme="0"/>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auto="1"/>
        <name val="Arial"/>
        <family val="2"/>
        <scheme val="none"/>
      </font>
      <fill>
        <patternFill>
          <bgColor theme="0"/>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auto="1"/>
        <name val="Arial"/>
        <family val="2"/>
        <scheme val="none"/>
      </font>
      <fill>
        <patternFill>
          <bgColor theme="0"/>
        </patternFill>
      </fill>
      <alignment horizontal="center" vertical="center" textRotation="0" wrapText="0" indent="0" justifyLastLine="0" shrinkToFit="0" readingOrder="0"/>
      <border diagonalUp="0" diagonalDown="0" outline="0">
        <left/>
        <right style="thin">
          <color theme="1"/>
        </right>
        <top style="thin">
          <color theme="1"/>
        </top>
        <bottom style="thin">
          <color theme="1"/>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0"/>
        <name val="Arial"/>
        <family val="2"/>
        <scheme val="none"/>
      </font>
      <fill>
        <patternFill patternType="solid">
          <fgColor indexed="64"/>
          <bgColor rgb="FF070060"/>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13" formatCode="0%"/>
      <fill>
        <patternFill patternType="solid">
          <fgColor indexed="64"/>
          <bgColor theme="0"/>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0"/>
        <name val="Arial"/>
        <family val="2"/>
        <scheme val="none"/>
      </font>
      <fill>
        <patternFill patternType="solid">
          <fgColor indexed="64"/>
          <bgColor rgb="FF070060"/>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166" formatCode="0.0%"/>
      <fill>
        <patternFill patternType="solid">
          <fgColor indexed="64"/>
          <bgColor theme="0"/>
        </patternFill>
      </fill>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165" formatCode="_-* #,##0_-;\-* #,##0_-;_-* &quot;-&quot;??_-;_-@_-"/>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165" formatCode="_-* #,##0_-;\-* #,##0_-;_-* &quot;-&quot;??_-;_-@_-"/>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165" formatCode="_-* #,##0_-;\-* #,##0_-;_-* &quot;-&quot;??_-;_-@_-"/>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167" formatCode="_-&quot;$&quot;\ * #,##0_-;\-&quot;$&quot;\ * #,##0_-;_-&quot;$&quot;\ * &quot;-&quot;??_-;_-@_-"/>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theme="1"/>
        </top>
      </border>
    </dxf>
    <dxf>
      <border>
        <bottom style="thin">
          <color theme="1"/>
        </bottom>
      </border>
    </dxf>
    <dxf>
      <border diagonalUp="0" diagonalDown="0">
        <left style="thin">
          <color theme="1"/>
        </left>
        <right style="thin">
          <color theme="1"/>
        </right>
        <top style="thin">
          <color theme="1"/>
        </top>
        <bottom style="thin">
          <color theme="1"/>
        </bottom>
      </border>
    </dxf>
    <dxf>
      <font>
        <b/>
        <i val="0"/>
        <strike val="0"/>
        <condense val="0"/>
        <extend val="0"/>
        <outline val="0"/>
        <shadow val="0"/>
        <u val="none"/>
        <vertAlign val="baseline"/>
        <sz val="11"/>
        <color theme="0"/>
        <name val="Arial"/>
        <family val="2"/>
        <scheme val="none"/>
      </font>
      <fill>
        <patternFill patternType="solid">
          <fgColor indexed="64"/>
          <bgColor rgb="FF070060"/>
        </patternFill>
      </fill>
      <alignment horizontal="center" vertical="center" textRotation="0" wrapText="0" indent="0" justifyLastLine="0" shrinkToFit="0" readingOrder="0"/>
      <border diagonalUp="0" diagonalDown="0">
        <left style="thin">
          <color theme="1"/>
        </left>
        <right style="thin">
          <color theme="1"/>
        </right>
        <top/>
        <bottom/>
        <vertical style="thin">
          <color theme="1"/>
        </vertical>
        <horizontal style="thin">
          <color theme="1"/>
        </horizontal>
      </border>
    </dxf>
    <dxf>
      <font>
        <b val="0"/>
        <i val="0"/>
        <strike val="0"/>
        <condense val="0"/>
        <extend val="0"/>
        <outline val="0"/>
        <shadow val="0"/>
        <u val="none"/>
        <vertAlign val="baseline"/>
        <sz val="11"/>
        <color theme="1"/>
        <name val="Calibri"/>
        <family val="2"/>
        <scheme val="minor"/>
      </font>
      <numFmt numFmtId="164" formatCode="_(* #,##0_);_(* \(#,##0\);_(* &quot;-&quot;??_);_(@_)"/>
      <border diagonalUp="0" diagonalDown="0">
        <left style="thin">
          <color theme="1"/>
        </left>
        <right/>
        <top style="thin">
          <color theme="1"/>
        </top>
        <bottom style="thin">
          <color theme="1"/>
        </bottom>
        <vertical style="thin">
          <color theme="1"/>
        </vertical>
        <horizontal style="thin">
          <color theme="1"/>
        </horizontal>
      </border>
    </dxf>
    <dxf>
      <font>
        <b val="0"/>
        <i val="0"/>
        <strike val="0"/>
        <condense val="0"/>
        <extend val="0"/>
        <outline val="0"/>
        <shadow val="0"/>
        <u val="none"/>
        <vertAlign val="baseline"/>
        <sz val="11"/>
        <color theme="1"/>
        <name val="Calibri"/>
        <family val="2"/>
        <scheme val="minor"/>
      </font>
      <numFmt numFmtId="164" formatCode="_(* #,##0_);_(* \(#,##0\);_(* &quot;-&quot;??_);_(@_)"/>
      <border diagonalUp="0" diagonalDown="0">
        <left style="thin">
          <color theme="1"/>
        </left>
        <right style="thin">
          <color theme="1"/>
        </right>
        <top style="thin">
          <color theme="1"/>
        </top>
        <bottom style="thin">
          <color theme="1"/>
        </bottom>
        <vertical style="thin">
          <color theme="1"/>
        </vertical>
        <horizontal style="thin">
          <color theme="1"/>
        </horizontal>
      </border>
    </dxf>
    <dxf>
      <font>
        <b val="0"/>
        <i val="0"/>
        <strike val="0"/>
        <condense val="0"/>
        <extend val="0"/>
        <outline val="0"/>
        <shadow val="0"/>
        <u val="none"/>
        <vertAlign val="baseline"/>
        <sz val="11"/>
        <color theme="1"/>
        <name val="Calibri"/>
        <family val="2"/>
        <scheme val="minor"/>
      </font>
      <numFmt numFmtId="164" formatCode="_(* #,##0_);_(* \(#,##0\);_(* &quot;-&quot;??_);_(@_)"/>
      <border diagonalUp="0" diagonalDown="0">
        <left style="thin">
          <color theme="1"/>
        </left>
        <right style="thin">
          <color theme="1"/>
        </right>
        <top style="thin">
          <color theme="1"/>
        </top>
        <bottom style="thin">
          <color theme="1"/>
        </bottom>
        <vertical style="thin">
          <color theme="1"/>
        </vertical>
        <horizontal style="thin">
          <color theme="1"/>
        </horizontal>
      </border>
    </dxf>
    <dxf>
      <font>
        <b val="0"/>
        <i val="0"/>
        <strike val="0"/>
        <condense val="0"/>
        <extend val="0"/>
        <outline val="0"/>
        <shadow val="0"/>
        <u val="none"/>
        <vertAlign val="baseline"/>
        <sz val="11"/>
        <color theme="1"/>
        <name val="Calibri"/>
        <family val="2"/>
        <scheme val="minor"/>
      </font>
      <numFmt numFmtId="164" formatCode="_(* #,##0_);_(* \(#,##0\);_(* &quot;-&quot;??_);_(@_)"/>
      <border diagonalUp="0" diagonalDown="0">
        <left style="thin">
          <color theme="1"/>
        </left>
        <right style="thin">
          <color theme="1"/>
        </right>
        <top style="thin">
          <color theme="1"/>
        </top>
        <bottom style="thin">
          <color theme="1"/>
        </bottom>
        <vertical style="thin">
          <color theme="1"/>
        </vertical>
        <horizontal style="thin">
          <color theme="1"/>
        </horizontal>
      </border>
    </dxf>
    <dxf>
      <font>
        <b val="0"/>
        <i val="0"/>
        <strike val="0"/>
        <condense val="0"/>
        <extend val="0"/>
        <outline val="0"/>
        <shadow val="0"/>
        <u val="none"/>
        <vertAlign val="baseline"/>
        <sz val="11"/>
        <color theme="1"/>
        <name val="Calibri"/>
        <family val="2"/>
        <scheme val="minor"/>
      </font>
      <numFmt numFmtId="164" formatCode="_(* #,##0_);_(* \(#,##0\);_(* &quot;-&quot;??_);_(@_)"/>
      <border diagonalUp="0" diagonalDown="0">
        <left style="thin">
          <color theme="1"/>
        </left>
        <right style="thin">
          <color theme="1"/>
        </right>
        <top style="thin">
          <color theme="1"/>
        </top>
        <bottom style="thin">
          <color theme="1"/>
        </bottom>
        <vertical style="thin">
          <color theme="1"/>
        </vertical>
        <horizontal style="thin">
          <color theme="1"/>
        </horizontal>
      </border>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style="thin">
          <color theme="1"/>
        </right>
        <top style="thin">
          <color theme="1"/>
        </top>
        <bottom style="thin">
          <color theme="1"/>
        </bottom>
        <vertical style="thin">
          <color theme="1"/>
        </vertical>
        <horizontal style="thin">
          <color theme="1"/>
        </horizontal>
      </border>
    </dxf>
    <dxf>
      <border>
        <top style="thin">
          <color theme="1"/>
        </top>
      </border>
    </dxf>
    <dxf>
      <border>
        <bottom style="thin">
          <color theme="1"/>
        </bottom>
      </border>
    </dxf>
    <dxf>
      <border diagonalUp="0" diagonalDown="0">
        <left style="thin">
          <color theme="1"/>
        </left>
        <right style="thin">
          <color theme="1"/>
        </right>
        <top style="thin">
          <color theme="1"/>
        </top>
        <bottom style="thin">
          <color theme="1"/>
        </bottom>
      </border>
    </dxf>
    <dxf>
      <numFmt numFmtId="167" formatCode="_-&quot;$&quot;\ * #,##0_-;\-&quot;$&quot;\ * #,##0_-;_-&quot;$&quot;\ * &quot;-&quot;??_-;_-@_-"/>
    </dxf>
    <dxf>
      <numFmt numFmtId="167" formatCode="_-&quot;$&quot;\ * #,##0_-;\-&quot;$&quot;\ * #,##0_-;_-&quot;$&quot;\ * &quot;-&quot;??_-;_-@_-"/>
    </dxf>
    <dxf>
      <numFmt numFmtId="167" formatCode="_-&quot;$&quot;\ * #,##0_-;\-&quot;$&quot;\ * #,##0_-;_-&quot;$&quot;\ * &quot;-&quot;??_-;_-@_-"/>
    </dxf>
    <dxf>
      <numFmt numFmtId="167" formatCode="_-&quot;$&quot;\ * #,##0_-;\-&quot;$&quot;\ * #,##0_-;_-&quot;$&quot;\ * &quot;-&quot;??_-;_-@_-"/>
    </dxf>
    <dxf>
      <numFmt numFmtId="165" formatCode="_-* #,##0_-;\-* #,##0_-;_-* &quot;-&quot;??_-;_-@_-"/>
    </dxf>
    <dxf>
      <numFmt numFmtId="165" formatCode="_-* #,##0_-;\-* #,##0_-;_-* &quot;-&quot;??_-;_-@_-"/>
    </dxf>
    <dxf>
      <numFmt numFmtId="167" formatCode="_-&quot;$&quot;\ * #,##0_-;\-&quot;$&quot;\ * #,##0_-;_-&quot;$&quot;\ * &quot;-&quot;??_-;_-@_-"/>
    </dxf>
    <dxf>
      <numFmt numFmtId="14" formatCode="0.00%"/>
    </dxf>
    <dxf>
      <numFmt numFmtId="165" formatCode="_-* #,##0_-;\-* #,##0_-;_-* &quot;-&quot;??_-;_-@_-"/>
    </dxf>
    <dxf>
      <numFmt numFmtId="165" formatCode="_-* #,##0_-;\-* #,##0_-;_-* &quot;-&quot;??_-;_-@_-"/>
    </dxf>
    <dxf>
      <font>
        <b val="0"/>
        <i val="0"/>
        <strike val="0"/>
        <condense val="0"/>
        <extend val="0"/>
        <outline val="0"/>
        <shadow val="0"/>
        <u val="none"/>
        <vertAlign val="baseline"/>
        <sz val="11"/>
        <color theme="1"/>
        <name val="Arial"/>
        <family val="2"/>
        <scheme val="none"/>
      </font>
      <fill>
        <patternFill patternType="solid">
          <fgColor indexed="64"/>
          <bgColor theme="0"/>
        </patternFill>
      </fill>
    </dxf>
    <dxf>
      <font>
        <color theme="0"/>
      </font>
    </dxf>
    <dxf>
      <fill>
        <patternFill>
          <bgColor rgb="FF070060"/>
        </patternFill>
      </fill>
    </dxf>
    <dxf>
      <numFmt numFmtId="165" formatCode="_-* #,##0_-;\-* #,##0_-;_-* &quot;-&quot;??_-;_-@_-"/>
    </dxf>
    <dxf>
      <border>
        <bottom style="thin">
          <color indexed="64"/>
        </bottom>
      </border>
    </dxf>
    <dxf>
      <border>
        <bottom style="thin">
          <color indexed="64"/>
        </bottom>
      </border>
    </dxf>
    <dxf>
      <font>
        <name val="Arial"/>
        <scheme val="none"/>
      </font>
    </dxf>
    <dxf>
      <font>
        <name val="Arial"/>
        <scheme val="none"/>
      </font>
    </dxf>
    <dxf>
      <font>
        <name val="Arial"/>
        <scheme val="none"/>
      </font>
    </dxf>
    <dxf>
      <font>
        <name val="Arial"/>
        <scheme val="none"/>
      </font>
    </dxf>
    <dxf>
      <font>
        <name val="Arial"/>
        <scheme val="none"/>
      </font>
    </dxf>
    <dxf>
      <border>
        <top style="double">
          <color rgb="FF070060"/>
        </top>
      </border>
    </dxf>
    <dxf>
      <border>
        <top style="double">
          <color rgb="FF070060"/>
        </top>
      </border>
    </dxf>
    <dxf>
      <font>
        <color theme="1"/>
      </font>
    </dxf>
    <dxf>
      <font>
        <color theme="1"/>
      </font>
    </dxf>
    <dxf>
      <fill>
        <patternFill>
          <bgColor theme="0"/>
        </patternFill>
      </fill>
    </dxf>
    <dxf>
      <fill>
        <patternFill>
          <bgColor theme="0"/>
        </patternFill>
      </fill>
    </dxf>
    <dxf>
      <border>
        <bottom style="thin">
          <color rgb="FF002060"/>
        </bottom>
      </border>
    </dxf>
    <dxf>
      <border>
        <bottom style="thin">
          <color rgb="FF002060"/>
        </bottom>
      </border>
    </dxf>
    <dxf>
      <font>
        <color theme="0"/>
      </font>
    </dxf>
    <dxf>
      <font>
        <color theme="0"/>
      </font>
    </dxf>
    <dxf>
      <fill>
        <patternFill patternType="solid">
          <bgColor rgb="FF020022"/>
        </patternFill>
      </fill>
    </dxf>
    <dxf>
      <fill>
        <patternFill patternType="solid">
          <bgColor rgb="FF020022"/>
        </patternFill>
      </fill>
    </dxf>
    <dxf>
      <font>
        <color theme="0"/>
      </font>
    </dxf>
    <dxf>
      <font>
        <color theme="0"/>
      </font>
    </dxf>
    <dxf>
      <fill>
        <patternFill patternType="solid">
          <bgColor rgb="FF020022"/>
        </patternFill>
      </fill>
    </dxf>
    <dxf>
      <fill>
        <patternFill patternType="solid">
          <bgColor rgb="FF020022"/>
        </patternFill>
      </fill>
    </dxf>
    <dxf>
      <border>
        <left style="thin">
          <color rgb="FF070060"/>
        </left>
        <right style="thin">
          <color rgb="FF070060"/>
        </right>
        <top style="thin">
          <color rgb="FF070060"/>
        </top>
        <bottom style="thin">
          <color rgb="FF070060"/>
        </bottom>
      </border>
    </dxf>
    <dxf>
      <font>
        <color auto="1"/>
      </font>
    </dxf>
    <dxf>
      <font>
        <color auto="1"/>
      </font>
    </dxf>
    <dxf>
      <fill>
        <patternFill>
          <bgColor theme="0"/>
        </patternFill>
      </fill>
    </dxf>
    <dxf>
      <fill>
        <patternFill>
          <bgColor theme="0"/>
        </patternFill>
      </fill>
    </dxf>
    <dxf>
      <font>
        <color theme="0"/>
      </font>
    </dxf>
    <dxf>
      <font>
        <color theme="0"/>
      </font>
    </dxf>
    <dxf>
      <fill>
        <patternFill>
          <bgColor rgb="FF070060"/>
        </patternFill>
      </fill>
    </dxf>
    <dxf>
      <fill>
        <patternFill>
          <bgColor rgb="FF070060"/>
        </patternFill>
      </fill>
    </dxf>
    <dxf>
      <fill>
        <patternFill>
          <bgColor rgb="FF070060"/>
        </patternFill>
      </fill>
    </dxf>
    <dxf>
      <fill>
        <patternFill>
          <bgColor rgb="FF070060"/>
        </patternFill>
      </fill>
    </dxf>
    <dxf>
      <fill>
        <patternFill patternType="solid">
          <fgColor indexed="64"/>
          <bgColor rgb="FF020022"/>
        </patternFill>
      </fill>
    </dxf>
    <dxf>
      <fill>
        <patternFill patternType="solid">
          <fgColor indexed="64"/>
          <bgColor rgb="FF020022"/>
        </patternFill>
      </fill>
    </dxf>
    <dxf>
      <font>
        <color theme="0"/>
      </font>
    </dxf>
    <dxf>
      <numFmt numFmtId="14" formatCode="0.00%"/>
    </dxf>
    <dxf>
      <border>
        <bottom style="thin">
          <color indexed="64"/>
        </bottom>
      </border>
    </dxf>
    <dxf>
      <border>
        <bottom style="thin">
          <color indexed="64"/>
        </bottom>
      </border>
    </dxf>
    <dxf>
      <border>
        <bottom style="thin">
          <color indexed="64"/>
        </bottom>
      </border>
    </dxf>
    <dxf>
      <numFmt numFmtId="165" formatCode="_-* #,##0_-;\-* #,##0_-;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top style="double">
          <color rgb="FF070060"/>
        </top>
      </border>
    </dxf>
    <dxf>
      <border>
        <top style="double">
          <color rgb="FF070060"/>
        </top>
      </border>
    </dxf>
    <dxf>
      <font>
        <color theme="1"/>
      </font>
    </dxf>
    <dxf>
      <font>
        <color theme="1"/>
      </font>
    </dxf>
    <dxf>
      <fill>
        <patternFill>
          <bgColor theme="0"/>
        </patternFill>
      </fill>
    </dxf>
    <dxf>
      <fill>
        <patternFill>
          <bgColor theme="0"/>
        </patternFill>
      </fill>
    </dxf>
    <dxf>
      <border>
        <bottom style="thin">
          <color rgb="FF002060"/>
        </bottom>
      </border>
    </dxf>
    <dxf>
      <border>
        <bottom style="thin">
          <color rgb="FF002060"/>
        </bottom>
      </border>
    </dxf>
    <dxf>
      <border>
        <bottom style="thin">
          <color rgb="FF002060"/>
        </bottom>
      </border>
    </dxf>
    <dxf>
      <border>
        <bottom style="thin">
          <color rgb="FF002060"/>
        </bottom>
      </border>
    </dxf>
    <dxf>
      <border>
        <bottom style="thin">
          <color rgb="FF002060"/>
        </bottom>
      </border>
    </dxf>
    <dxf>
      <border>
        <bottom style="thin">
          <color rgb="FF002060"/>
        </bottom>
      </border>
    </dxf>
    <dxf>
      <border>
        <bottom style="thin">
          <color rgb="FF002060"/>
        </bottom>
      </border>
    </dxf>
    <dxf>
      <border>
        <bottom style="thin">
          <color rgb="FF002060"/>
        </bottom>
      </border>
    </dxf>
    <dxf>
      <border>
        <bottom style="thin">
          <color rgb="FF002060"/>
        </bottom>
      </border>
    </dxf>
    <dxf>
      <border>
        <bottom style="thin">
          <color rgb="FF002060"/>
        </bottom>
      </border>
    </dxf>
    <dxf>
      <border>
        <bottom style="thin">
          <color rgb="FF002060"/>
        </bottom>
      </border>
    </dxf>
    <dxf>
      <border>
        <bottom style="thin">
          <color rgb="FF070060"/>
        </bottom>
      </border>
    </dxf>
    <dxf>
      <font>
        <color theme="0"/>
      </font>
    </dxf>
    <dxf>
      <font>
        <color theme="0"/>
      </font>
    </dxf>
    <dxf>
      <fill>
        <patternFill patternType="solid">
          <bgColor rgb="FF020022"/>
        </patternFill>
      </fill>
    </dxf>
    <dxf>
      <fill>
        <patternFill patternType="solid">
          <bgColor rgb="FF020022"/>
        </patternFill>
      </fill>
    </dxf>
    <dxf>
      <font>
        <color theme="0"/>
      </font>
    </dxf>
    <dxf>
      <font>
        <color theme="0"/>
      </font>
    </dxf>
    <dxf>
      <fill>
        <patternFill patternType="solid">
          <bgColor rgb="FF020022"/>
        </patternFill>
      </fill>
    </dxf>
    <dxf>
      <fill>
        <patternFill patternType="solid">
          <bgColor rgb="FF020022"/>
        </patternFill>
      </fill>
    </dxf>
    <dxf>
      <border>
        <bottom style="thin">
          <color rgb="FF070060"/>
        </bottom>
      </border>
    </dxf>
    <dxf>
      <border>
        <left style="thin">
          <color rgb="FF070060"/>
        </left>
        <right style="thin">
          <color rgb="FF070060"/>
        </right>
        <top style="thin">
          <color rgb="FF070060"/>
        </top>
        <bottom style="thin">
          <color rgb="FF070060"/>
        </bottom>
      </border>
    </dxf>
    <dxf>
      <font>
        <color auto="1"/>
      </font>
    </dxf>
    <dxf>
      <font>
        <color auto="1"/>
      </font>
    </dxf>
    <dxf>
      <fill>
        <patternFill>
          <bgColor theme="0"/>
        </patternFill>
      </fill>
    </dxf>
    <dxf>
      <fill>
        <patternFill>
          <bgColor theme="0"/>
        </patternFill>
      </fill>
    </dxf>
    <dxf>
      <fill>
        <patternFill patternType="solid">
          <bgColor rgb="FF070060"/>
        </patternFill>
      </fill>
    </dxf>
    <dxf>
      <fill>
        <patternFill patternType="solid">
          <bgColor rgb="FF070060"/>
        </patternFill>
      </fill>
    </dxf>
    <dxf>
      <font>
        <color theme="0"/>
      </font>
    </dxf>
    <dxf>
      <font>
        <color theme="0"/>
      </font>
    </dxf>
    <dxf>
      <numFmt numFmtId="14" formatCode="0.00%"/>
    </dxf>
    <dxf>
      <numFmt numFmtId="165" formatCode="_-* #,##0_-;\-* #,##0_-;_-* &quot;-&quot;??_-;_-@_-"/>
    </dxf>
    <dxf>
      <numFmt numFmtId="165" formatCode="_-* #,##0_-;\-* #,##0_-;_-* &quot;-&quot;??_-;_-@_-"/>
    </dxf>
    <dxf>
      <fill>
        <patternFill patternType="solid">
          <bgColor rgb="FF070060"/>
        </patternFill>
      </fill>
    </dxf>
    <dxf>
      <fill>
        <patternFill patternType="solid">
          <bgColor rgb="FF070060"/>
        </patternFill>
      </fill>
    </dxf>
    <dxf>
      <font>
        <color theme="0"/>
      </font>
    </dxf>
    <dxf>
      <font>
        <color theme="0"/>
      </font>
    </dxf>
    <dxf>
      <fill>
        <patternFill>
          <bgColor rgb="FF070060"/>
        </patternFill>
      </fill>
    </dxf>
    <dxf>
      <font>
        <color theme="0"/>
      </font>
    </dxf>
    <dxf>
      <border>
        <bottom style="thin">
          <color indexed="64"/>
        </bottom>
      </border>
    </dxf>
    <dxf>
      <border>
        <bottom style="thin">
          <color indexed="64"/>
        </bottom>
      </border>
    </dxf>
    <dxf>
      <font>
        <name val="Arial"/>
        <scheme val="none"/>
      </font>
    </dxf>
    <dxf>
      <font>
        <name val="Arial"/>
        <scheme val="none"/>
      </font>
    </dxf>
    <dxf>
      <font>
        <name val="Arial"/>
        <scheme val="none"/>
      </font>
    </dxf>
    <dxf>
      <font>
        <name val="Arial"/>
        <scheme val="none"/>
      </font>
    </dxf>
    <dxf>
      <border>
        <top style="double">
          <color rgb="FF070060"/>
        </top>
      </border>
    </dxf>
    <dxf>
      <border>
        <top style="double">
          <color rgb="FF070060"/>
        </top>
      </border>
    </dxf>
    <dxf>
      <font>
        <color theme="1"/>
      </font>
    </dxf>
    <dxf>
      <font>
        <color theme="1"/>
      </font>
    </dxf>
    <dxf>
      <fill>
        <patternFill>
          <bgColor theme="0"/>
        </patternFill>
      </fill>
    </dxf>
    <dxf>
      <fill>
        <patternFill>
          <bgColor theme="0"/>
        </patternFill>
      </fill>
    </dxf>
    <dxf>
      <border>
        <bottom style="thin">
          <color rgb="FF002060"/>
        </bottom>
      </border>
    </dxf>
    <dxf>
      <font>
        <color theme="0"/>
      </font>
    </dxf>
    <dxf>
      <fill>
        <patternFill patternType="solid">
          <bgColor rgb="FF020022"/>
        </patternFill>
      </fill>
    </dxf>
    <dxf>
      <font>
        <color theme="0"/>
      </font>
    </dxf>
    <dxf>
      <font>
        <color theme="0"/>
      </font>
    </dxf>
    <dxf>
      <fill>
        <patternFill patternType="solid">
          <bgColor rgb="FF020022"/>
        </patternFill>
      </fill>
    </dxf>
    <dxf>
      <fill>
        <patternFill patternType="solid">
          <bgColor rgb="FF020022"/>
        </patternFill>
      </fill>
    </dxf>
    <dxf>
      <font>
        <color theme="0"/>
      </font>
    </dxf>
    <dxf>
      <fill>
        <patternFill patternType="solid">
          <bgColor rgb="FF070060"/>
        </patternFill>
      </fill>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font>
        <color auto="1"/>
      </font>
    </dxf>
    <dxf>
      <font>
        <color auto="1"/>
      </font>
    </dxf>
    <dxf>
      <fill>
        <patternFill>
          <bgColor theme="0"/>
        </patternFill>
      </fill>
    </dxf>
    <dxf>
      <fill>
        <patternFill>
          <bgColor theme="0"/>
        </patternFill>
      </fill>
    </dxf>
    <dxf>
      <numFmt numFmtId="165" formatCode="_-* #,##0_-;\-* #,##0_-;_-* &quot;-&quot;??_-;_-@_-"/>
    </dxf>
    <dxf>
      <numFmt numFmtId="165" formatCode="_-* #,##0_-;\-* #,##0_-;_-* &quot;-&quot;??_-;_-@_-"/>
    </dxf>
    <dxf>
      <numFmt numFmtId="165" formatCode="_-* #,##0_-;\-* #,##0_-;_-* &quot;-&quot;??_-;_-@_-"/>
    </dxf>
    <dxf>
      <fill>
        <patternFill patternType="solid">
          <bgColor rgb="FF070060"/>
        </patternFill>
      </fill>
    </dxf>
    <dxf>
      <fill>
        <patternFill patternType="solid">
          <bgColor rgb="FF070060"/>
        </patternFill>
      </fill>
    </dxf>
    <dxf>
      <font>
        <color theme="0"/>
      </font>
    </dxf>
    <dxf>
      <font>
        <color theme="0"/>
      </font>
    </dxf>
    <dxf>
      <border>
        <top style="thin">
          <color indexed="64"/>
        </top>
      </border>
    </dxf>
    <dxf>
      <border>
        <top style="thin">
          <color indexed="64"/>
        </top>
      </border>
    </dxf>
    <dxf>
      <font>
        <color theme="1"/>
      </font>
    </dxf>
    <dxf>
      <font>
        <color theme="1"/>
      </font>
    </dxf>
    <dxf>
      <fill>
        <patternFill>
          <bgColor theme="0"/>
        </patternFill>
      </fill>
    </dxf>
    <dxf>
      <fill>
        <patternFill>
          <bgColor theme="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bgColor rgb="FF070060"/>
        </patternFill>
      </fill>
    </dxf>
    <dxf>
      <font>
        <color theme="0"/>
      </font>
    </dxf>
    <dxf>
      <border>
        <bottom style="thin">
          <color indexed="64"/>
        </bottom>
      </border>
    </dxf>
    <dxf>
      <border>
        <bottom style="thin">
          <color indexed="64"/>
        </bottom>
      </border>
    </dxf>
    <dxf>
      <font>
        <name val="Arial"/>
        <scheme val="none"/>
      </font>
    </dxf>
    <dxf>
      <font>
        <name val="Arial"/>
        <scheme val="none"/>
      </font>
    </dxf>
    <dxf>
      <font>
        <name val="Arial"/>
        <scheme val="none"/>
      </font>
    </dxf>
    <dxf>
      <font>
        <name val="Arial"/>
        <scheme val="none"/>
      </font>
    </dxf>
    <dxf>
      <border>
        <top style="double">
          <color rgb="FF070060"/>
        </top>
      </border>
    </dxf>
    <dxf>
      <border>
        <top style="double">
          <color rgb="FF070060"/>
        </top>
      </border>
    </dxf>
    <dxf>
      <font>
        <color theme="1"/>
      </font>
    </dxf>
    <dxf>
      <font>
        <color theme="1"/>
      </font>
    </dxf>
    <dxf>
      <fill>
        <patternFill>
          <bgColor theme="0"/>
        </patternFill>
      </fill>
    </dxf>
    <dxf>
      <fill>
        <patternFill>
          <bgColor theme="0"/>
        </patternFill>
      </fill>
    </dxf>
    <dxf>
      <border>
        <bottom style="thin">
          <color rgb="FF002060"/>
        </bottom>
      </border>
    </dxf>
    <dxf>
      <font>
        <color theme="0"/>
      </font>
    </dxf>
    <dxf>
      <fill>
        <patternFill patternType="solid">
          <bgColor rgb="FF020022"/>
        </patternFill>
      </fill>
    </dxf>
    <dxf>
      <font>
        <color theme="0"/>
      </font>
    </dxf>
    <dxf>
      <font>
        <color theme="0"/>
      </font>
    </dxf>
    <dxf>
      <fill>
        <patternFill patternType="solid">
          <bgColor rgb="FF020022"/>
        </patternFill>
      </fill>
    </dxf>
    <dxf>
      <fill>
        <patternFill patternType="solid">
          <bgColor rgb="FF020022"/>
        </patternFill>
      </fill>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border>
        <left style="thin">
          <color rgb="FF070060"/>
        </left>
        <right style="thin">
          <color rgb="FF070060"/>
        </right>
        <top style="thin">
          <color rgb="FF070060"/>
        </top>
        <bottom style="thin">
          <color rgb="FF070060"/>
        </bottom>
      </border>
    </dxf>
    <dxf>
      <fill>
        <patternFill>
          <bgColor rgb="FF070060"/>
        </patternFill>
      </fill>
    </dxf>
    <dxf>
      <fill>
        <patternFill>
          <bgColor rgb="FF070060"/>
        </patternFill>
      </fill>
    </dxf>
    <dxf>
      <font>
        <color theme="0"/>
      </font>
    </dxf>
    <dxf>
      <font>
        <color theme="0"/>
      </font>
    </dxf>
    <dxf>
      <numFmt numFmtId="165" formatCode="_-* #,##0_-;\-* #,##0_-;_-* &quot;-&quot;??_-;_-@_-"/>
    </dxf>
    <dxf>
      <border>
        <bottom style="thin">
          <color indexed="64"/>
        </bottom>
      </border>
    </dxf>
    <dxf>
      <font>
        <name val="Arial"/>
        <scheme val="none"/>
      </font>
    </dxf>
    <dxf>
      <font>
        <name val="Arial"/>
        <scheme val="none"/>
      </font>
    </dxf>
    <dxf>
      <font>
        <name val="Arial"/>
        <scheme val="none"/>
      </font>
    </dxf>
    <dxf>
      <font>
        <name val="Arial"/>
        <scheme val="none"/>
      </font>
    </dxf>
    <dxf>
      <font>
        <name val="Arial"/>
        <scheme val="none"/>
      </font>
    </dxf>
    <dxf>
      <border>
        <top style="double">
          <color rgb="FF070060"/>
        </top>
      </border>
    </dxf>
    <dxf>
      <border>
        <top style="double">
          <color rgb="FF070060"/>
        </top>
      </border>
    </dxf>
    <dxf>
      <font>
        <color theme="1"/>
      </font>
    </dxf>
    <dxf>
      <font>
        <color theme="1"/>
      </font>
    </dxf>
    <dxf>
      <fill>
        <patternFill>
          <bgColor theme="0"/>
        </patternFill>
      </fill>
    </dxf>
    <dxf>
      <fill>
        <patternFill>
          <bgColor theme="0"/>
        </patternFill>
      </fill>
    </dxf>
    <dxf>
      <border>
        <bottom style="thin">
          <color rgb="FF002060"/>
        </bottom>
      </border>
    </dxf>
    <dxf>
      <border>
        <bottom style="thin">
          <color rgb="FF002060"/>
        </bottom>
      </border>
    </dxf>
    <dxf>
      <font>
        <color theme="0"/>
      </font>
    </dxf>
    <dxf>
      <font>
        <color theme="0"/>
      </font>
    </dxf>
    <dxf>
      <fill>
        <patternFill patternType="solid">
          <bgColor rgb="FF020022"/>
        </patternFill>
      </fill>
    </dxf>
    <dxf>
      <fill>
        <patternFill patternType="solid">
          <bgColor rgb="FF020022"/>
        </patternFill>
      </fill>
    </dxf>
    <dxf>
      <font>
        <color theme="0"/>
      </font>
    </dxf>
    <dxf>
      <font>
        <color theme="0"/>
      </font>
    </dxf>
    <dxf>
      <fill>
        <patternFill patternType="solid">
          <bgColor rgb="FF020022"/>
        </patternFill>
      </fill>
    </dxf>
    <dxf>
      <fill>
        <patternFill patternType="solid">
          <bgColor rgb="FF020022"/>
        </patternFill>
      </fill>
    </dxf>
    <dxf>
      <border>
        <left style="thin">
          <color rgb="FF070060"/>
        </left>
        <right style="thin">
          <color rgb="FF070060"/>
        </right>
        <top style="thin">
          <color rgb="FF070060"/>
        </top>
        <bottom style="thin">
          <color rgb="FF070060"/>
        </bottom>
      </border>
    </dxf>
    <dxf>
      <font>
        <color auto="1"/>
      </font>
    </dxf>
    <dxf>
      <font>
        <color auto="1"/>
      </font>
    </dxf>
    <dxf>
      <fill>
        <patternFill>
          <bgColor theme="0"/>
        </patternFill>
      </fill>
    </dxf>
    <dxf>
      <fill>
        <patternFill>
          <bgColor theme="0"/>
        </patternFill>
      </fill>
    </dxf>
    <dxf>
      <fill>
        <patternFill>
          <bgColor rgb="FF070060"/>
        </patternFill>
      </fill>
    </dxf>
    <dxf>
      <fill>
        <patternFill patternType="solid">
          <bgColor rgb="FF070060"/>
        </patternFill>
      </fill>
    </dxf>
    <dxf>
      <fill>
        <patternFill patternType="solid">
          <bgColor rgb="FF070060"/>
        </patternFill>
      </fill>
    </dxf>
    <dxf>
      <font>
        <color theme="0"/>
      </font>
    </dxf>
    <dxf>
      <font>
        <color theme="0"/>
      </font>
    </dxf>
    <dxf>
      <numFmt numFmtId="14" formatCode="0.00%"/>
    </dxf>
    <dxf>
      <numFmt numFmtId="165" formatCode="_-* #,##0_-;\-* #,##0_-;_-* &quot;-&quot;??_-;_-@_-"/>
    </dxf>
    <dxf>
      <numFmt numFmtId="165" formatCode="_-* #,##0_-;\-* #,##0_-;_-* &quot;-&quot;??_-;_-@_-"/>
    </dxf>
    <dxf>
      <fill>
        <patternFill patternType="solid">
          <bgColor rgb="FF070060"/>
        </patternFill>
      </fill>
    </dxf>
    <dxf>
      <fill>
        <patternFill patternType="solid">
          <bgColor rgb="FF070060"/>
        </patternFill>
      </fill>
    </dxf>
    <dxf>
      <font>
        <color theme="0"/>
      </font>
    </dxf>
    <dxf>
      <font>
        <color theme="0"/>
      </font>
    </dxf>
    <dxf>
      <fill>
        <patternFill>
          <bgColor rgb="FF070060"/>
        </patternFill>
      </fill>
    </dxf>
    <dxf>
      <font>
        <color theme="0"/>
      </font>
    </dxf>
    <dxf>
      <border>
        <bottom style="thin">
          <color indexed="64"/>
        </bottom>
      </border>
    </dxf>
    <dxf>
      <border>
        <bottom style="thin">
          <color indexed="64"/>
        </bottom>
      </border>
    </dxf>
    <dxf>
      <font>
        <name val="Arial"/>
        <scheme val="none"/>
      </font>
    </dxf>
    <dxf>
      <font>
        <name val="Arial"/>
        <scheme val="none"/>
      </font>
    </dxf>
    <dxf>
      <font>
        <name val="Arial"/>
        <scheme val="none"/>
      </font>
    </dxf>
    <dxf>
      <font>
        <name val="Arial"/>
        <scheme val="none"/>
      </font>
    </dxf>
    <dxf>
      <border>
        <top style="double">
          <color rgb="FF070060"/>
        </top>
      </border>
    </dxf>
    <dxf>
      <border>
        <top style="double">
          <color rgb="FF070060"/>
        </top>
      </border>
    </dxf>
    <dxf>
      <font>
        <color theme="1"/>
      </font>
    </dxf>
    <dxf>
      <font>
        <color theme="1"/>
      </font>
    </dxf>
    <dxf>
      <fill>
        <patternFill>
          <bgColor theme="0"/>
        </patternFill>
      </fill>
    </dxf>
    <dxf>
      <fill>
        <patternFill>
          <bgColor theme="0"/>
        </patternFill>
      </fill>
    </dxf>
    <dxf>
      <border>
        <bottom style="thin">
          <color rgb="FF002060"/>
        </bottom>
      </border>
    </dxf>
    <dxf>
      <font>
        <color theme="0"/>
      </font>
    </dxf>
    <dxf>
      <fill>
        <patternFill patternType="solid">
          <bgColor rgb="FF020022"/>
        </patternFill>
      </fill>
    </dxf>
    <dxf>
      <font>
        <color theme="0"/>
      </font>
    </dxf>
    <dxf>
      <font>
        <color theme="0"/>
      </font>
    </dxf>
    <dxf>
      <fill>
        <patternFill patternType="solid">
          <bgColor rgb="FF020022"/>
        </patternFill>
      </fill>
    </dxf>
    <dxf>
      <fill>
        <patternFill patternType="solid">
          <bgColor rgb="FF020022"/>
        </patternFill>
      </fill>
    </dxf>
    <dxf>
      <font>
        <strike val="0"/>
        <outline val="0"/>
        <shadow val="0"/>
        <u val="none"/>
        <vertAlign val="baseline"/>
        <sz val="11"/>
        <color theme="1"/>
        <name val="Calibri"/>
        <family val="2"/>
        <scheme val="minor"/>
      </font>
    </dxf>
    <dxf>
      <font>
        <b/>
        <color theme="1"/>
      </font>
      <border>
        <bottom style="thin">
          <color theme="4"/>
        </bottom>
        <vertical/>
        <horizontal/>
      </border>
    </dxf>
    <dxf>
      <font>
        <color theme="1"/>
      </font>
      <fill>
        <patternFill>
          <bgColor theme="1"/>
        </patternFill>
      </fill>
      <border diagonalUp="0" diagonalDown="0">
        <left/>
        <right/>
        <top/>
        <bottom/>
        <vertical/>
        <horizontal/>
      </border>
    </dxf>
    <dxf>
      <fill>
        <patternFill patternType="solid">
          <fgColor rgb="FFD9E2F3"/>
          <bgColor rgb="FFD9E2F3"/>
        </patternFill>
      </fill>
    </dxf>
    <dxf>
      <fill>
        <patternFill patternType="solid">
          <fgColor rgb="FFECECEC"/>
          <bgColor rgb="FFECECEC"/>
        </patternFill>
      </fill>
    </dxf>
    <dxf>
      <fill>
        <patternFill patternType="solid">
          <fgColor theme="0"/>
          <bgColor theme="0"/>
        </patternFill>
      </fill>
    </dxf>
  </dxfs>
  <tableStyles count="2" defaultTableStyle="TableStyleMedium2" defaultPivotStyle="PivotStyleLight16">
    <tableStyle name="Data Tables-style" pivot="0" count="3" xr9:uid="{19B6818F-698F-4911-91C6-89117F4BF8D7}">
      <tableStyleElement type="headerRow" dxfId="2614"/>
      <tableStyleElement type="firstRowStripe" dxfId="2613"/>
      <tableStyleElement type="secondRowStripe" dxfId="2612"/>
    </tableStyle>
    <tableStyle name="SlicerStyleDark1 2" pivot="0" table="0" count="10" xr9:uid="{98F7C2C9-813C-44B4-B563-86DD0050B440}">
      <tableStyleElement type="wholeTable" dxfId="2611"/>
      <tableStyleElement type="headerRow" dxfId="2610"/>
    </tableStyle>
  </tableStyles>
  <colors>
    <mruColors>
      <color rgb="FF381850"/>
      <color rgb="FF9947F7"/>
      <color rgb="FF9BF8F2"/>
      <color rgb="FFDC25FA"/>
      <color rgb="FFDD115B"/>
      <color rgb="FF070060"/>
      <color rgb="FF0E4A52"/>
      <color rgb="FFA24A0E"/>
      <color rgb="FFEA603A"/>
      <color rgb="FFAD5717"/>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8"/>
            <color theme="0"/>
          </font>
          <fill>
            <gradientFill degree="270">
              <stop position="0">
                <color theme="1"/>
              </stop>
              <stop position="1">
                <color rgb="FF100D83"/>
              </stop>
            </gradientFill>
          </fill>
          <border>
            <left style="thin">
              <color theme="0"/>
            </left>
            <right style="thin">
              <color theme="0"/>
            </right>
            <top style="thin">
              <color theme="0"/>
            </top>
            <bottom style="thin">
              <color theme="0"/>
            </bottom>
            <vertical/>
            <horizontal/>
          </border>
        </dxf>
        <dxf>
          <font>
            <sz val="18"/>
            <color theme="0"/>
          </font>
          <fill>
            <gradientFill degree="270">
              <stop position="0">
                <color theme="1"/>
              </stop>
              <stop position="1">
                <color rgb="FF7417BD"/>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sz val="18"/>
            <color theme="0"/>
          </font>
          <fill>
            <gradientFill degree="270">
              <stop position="0">
                <color theme="1"/>
              </stop>
              <stop position="1">
                <color rgb="FF100D83"/>
              </stop>
            </gradientFill>
          </fill>
          <border diagonalUp="0" diagonalDown="0">
            <left style="thin">
              <color theme="0"/>
            </left>
            <right style="thin">
              <color theme="0"/>
            </right>
            <top style="thin">
              <color theme="0"/>
            </top>
            <bottom style="thin">
              <color theme="0"/>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18"/>
            <color theme="0" tint="-4.9989318521683403E-2"/>
          </font>
          <fill>
            <patternFill patternType="solid">
              <fgColor theme="1"/>
              <bgColor theme="1"/>
            </patternFill>
          </fill>
          <border>
            <left style="thin">
              <color theme="0" tint="-4.9989318521683403E-2"/>
            </left>
            <right style="thin">
              <color theme="0" tint="-4.9989318521683403E-2"/>
            </right>
            <top style="thin">
              <color theme="0" tint="-4.9989318521683403E-2"/>
            </top>
            <bottom style="thin">
              <color theme="0" tint="-4.9989318521683403E-2"/>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Statistics - Terminado.xlsx]ptincome!PivotTable13</c:name>
    <c:fmtId val="8"/>
  </c:pivotSource>
  <c:chart>
    <c:autoTitleDeleted val="0"/>
    <c:pivotFmts>
      <c:pivotFmt>
        <c:idx val="0"/>
        <c:spPr>
          <a:gradFill>
            <a:gsLst>
              <a:gs pos="72000">
                <a:schemeClr val="tx1"/>
              </a:gs>
              <a:gs pos="30000">
                <a:srgbClr val="4537FF"/>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2700" cap="rnd">
            <a:solidFill>
              <a:srgbClr val="4537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72000">
                <a:schemeClr val="tx1"/>
              </a:gs>
              <a:gs pos="30000">
                <a:srgbClr val="4537FF"/>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2700" cap="rnd">
            <a:solidFill>
              <a:srgbClr val="4537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80000">
                <a:schemeClr val="tx1"/>
              </a:gs>
              <a:gs pos="30000">
                <a:srgbClr val="4537FF">
                  <a:alpha val="70000"/>
                </a:srgb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rgbClr val="4537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ptincome!$U$2</c:f>
              <c:strCache>
                <c:ptCount val="1"/>
                <c:pt idx="0">
                  <c:v>Sum of Income</c:v>
                </c:pt>
              </c:strCache>
            </c:strRef>
          </c:tx>
          <c:spPr>
            <a:gradFill>
              <a:gsLst>
                <a:gs pos="80000">
                  <a:schemeClr val="tx1"/>
                </a:gs>
                <a:gs pos="30000">
                  <a:srgbClr val="4537FF">
                    <a:alpha val="70000"/>
                  </a:srgbClr>
                </a:gs>
              </a:gsLst>
              <a:lin ang="5400000" scaled="0"/>
            </a:gradFill>
            <a:ln>
              <a:noFill/>
            </a:ln>
            <a:effectLst/>
          </c:spPr>
          <c:cat>
            <c:strRef>
              <c:f>ptincome!$T$3:$T$15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ptincome!$U$3:$U$15</c:f>
              <c:numCache>
                <c:formatCode>_-* #,##0_-;\-* #,##0_-;_-* "-"??_-;_-@_-</c:formatCode>
                <c:ptCount val="12"/>
                <c:pt idx="0">
                  <c:v>64934.67</c:v>
                </c:pt>
                <c:pt idx="1">
                  <c:v>58642.049999999996</c:v>
                </c:pt>
                <c:pt idx="2">
                  <c:v>61887.199999999997</c:v>
                </c:pt>
                <c:pt idx="3">
                  <c:v>77628.599999999991</c:v>
                </c:pt>
                <c:pt idx="4">
                  <c:v>60548.14</c:v>
                </c:pt>
                <c:pt idx="5">
                  <c:v>63285.9</c:v>
                </c:pt>
                <c:pt idx="6">
                  <c:v>57630.7</c:v>
                </c:pt>
                <c:pt idx="7">
                  <c:v>60977.822499999995</c:v>
                </c:pt>
                <c:pt idx="8">
                  <c:v>59906.11</c:v>
                </c:pt>
                <c:pt idx="9">
                  <c:v>66177.665000000008</c:v>
                </c:pt>
                <c:pt idx="10">
                  <c:v>84002.775000000009</c:v>
                </c:pt>
                <c:pt idx="11">
                  <c:v>57630.7</c:v>
                </c:pt>
              </c:numCache>
            </c:numRef>
          </c:val>
          <c:extLst>
            <c:ext xmlns:c16="http://schemas.microsoft.com/office/drawing/2014/chart" uri="{C3380CC4-5D6E-409C-BE32-E72D297353CC}">
              <c16:uniqueId val="{00000000-4EF0-4F60-89A0-DF5BE578A2B1}"/>
            </c:ext>
          </c:extLst>
        </c:ser>
        <c:dLbls>
          <c:showLegendKey val="0"/>
          <c:showVal val="0"/>
          <c:showCatName val="0"/>
          <c:showSerName val="0"/>
          <c:showPercent val="0"/>
          <c:showBubbleSize val="0"/>
        </c:dLbls>
        <c:axId val="591332047"/>
        <c:axId val="496086607"/>
      </c:areaChart>
      <c:lineChart>
        <c:grouping val="standard"/>
        <c:varyColors val="0"/>
        <c:ser>
          <c:idx val="1"/>
          <c:order val="1"/>
          <c:tx>
            <c:strRef>
              <c:f>ptincome!$V$2</c:f>
              <c:strCache>
                <c:ptCount val="1"/>
                <c:pt idx="0">
                  <c:v>Sum of Income2</c:v>
                </c:pt>
              </c:strCache>
            </c:strRef>
          </c:tx>
          <c:spPr>
            <a:ln w="25400" cap="rnd">
              <a:solidFill>
                <a:srgbClr val="4537FF"/>
              </a:solidFill>
              <a:round/>
            </a:ln>
            <a:effectLst/>
          </c:spPr>
          <c:marker>
            <c:symbol val="none"/>
          </c:marker>
          <c:cat>
            <c:strRef>
              <c:f>ptincome!$T$3:$T$15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ptincome!$V$3:$V$15</c:f>
              <c:numCache>
                <c:formatCode>_-* #,##0_-;\-* #,##0_-;_-* "-"??_-;_-@_-</c:formatCode>
                <c:ptCount val="12"/>
                <c:pt idx="0">
                  <c:v>64934.67</c:v>
                </c:pt>
                <c:pt idx="1">
                  <c:v>58642.049999999996</c:v>
                </c:pt>
                <c:pt idx="2">
                  <c:v>61887.199999999997</c:v>
                </c:pt>
                <c:pt idx="3">
                  <c:v>77628.599999999991</c:v>
                </c:pt>
                <c:pt idx="4">
                  <c:v>60548.14</c:v>
                </c:pt>
                <c:pt idx="5">
                  <c:v>63285.9</c:v>
                </c:pt>
                <c:pt idx="6">
                  <c:v>57630.7</c:v>
                </c:pt>
                <c:pt idx="7">
                  <c:v>60977.822499999995</c:v>
                </c:pt>
                <c:pt idx="8">
                  <c:v>59906.11</c:v>
                </c:pt>
                <c:pt idx="9">
                  <c:v>66177.665000000008</c:v>
                </c:pt>
                <c:pt idx="10">
                  <c:v>84002.775000000009</c:v>
                </c:pt>
                <c:pt idx="11">
                  <c:v>57630.7</c:v>
                </c:pt>
              </c:numCache>
            </c:numRef>
          </c:val>
          <c:smooth val="0"/>
          <c:extLst>
            <c:ext xmlns:c16="http://schemas.microsoft.com/office/drawing/2014/chart" uri="{C3380CC4-5D6E-409C-BE32-E72D297353CC}">
              <c16:uniqueId val="{00000001-4EF0-4F60-89A0-DF5BE578A2B1}"/>
            </c:ext>
          </c:extLst>
        </c:ser>
        <c:dLbls>
          <c:showLegendKey val="0"/>
          <c:showVal val="0"/>
          <c:showCatName val="0"/>
          <c:showSerName val="0"/>
          <c:showPercent val="0"/>
          <c:showBubbleSize val="0"/>
        </c:dLbls>
        <c:marker val="1"/>
        <c:smooth val="0"/>
        <c:axId val="591332047"/>
        <c:axId val="496086607"/>
      </c:lineChart>
      <c:catAx>
        <c:axId val="591332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bg1"/>
                </a:solidFill>
                <a:latin typeface="+mn-lt"/>
                <a:ea typeface="+mn-ea"/>
                <a:cs typeface="+mn-cs"/>
              </a:defRPr>
            </a:pPr>
            <a:endParaRPr lang="en-US"/>
          </a:p>
        </c:txPr>
        <c:crossAx val="496086607"/>
        <c:crosses val="autoZero"/>
        <c:auto val="1"/>
        <c:lblAlgn val="ctr"/>
        <c:lblOffset val="100"/>
        <c:noMultiLvlLbl val="0"/>
      </c:catAx>
      <c:valAx>
        <c:axId val="496086607"/>
        <c:scaling>
          <c:orientation val="minMax"/>
        </c:scaling>
        <c:delete val="1"/>
        <c:axPos val="l"/>
        <c:numFmt formatCode="_-* #,##0_-;\-* #,##0_-;_-* &quot;-&quot;??_-;_-@_-" sourceLinked="1"/>
        <c:majorTickMark val="none"/>
        <c:minorTickMark val="none"/>
        <c:tickLblPos val="nextTo"/>
        <c:crossAx val="591332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Statistics - Terminado.xlsx]ptincome!PivotTable14</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5000">
                <a:srgbClr val="9BF8F2"/>
              </a:gs>
              <a:gs pos="61000">
                <a:srgbClr val="C240D8">
                  <a:alpha val="69804"/>
                </a:srgb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ptincome!$C$17</c:f>
              <c:strCache>
                <c:ptCount val="1"/>
                <c:pt idx="0">
                  <c:v>Total</c:v>
                </c:pt>
              </c:strCache>
            </c:strRef>
          </c:tx>
          <c:spPr>
            <a:gradFill flip="none" rotWithShape="1">
              <a:gsLst>
                <a:gs pos="5000">
                  <a:srgbClr val="9BF8F2"/>
                </a:gs>
                <a:gs pos="61000">
                  <a:srgbClr val="C240D8">
                    <a:alpha val="69804"/>
                  </a:srgbClr>
                </a:gs>
              </a:gsLst>
              <a:lin ang="0" scaled="1"/>
              <a:tileRect/>
            </a:gradFill>
            <a:ln>
              <a:noFill/>
            </a:ln>
            <a:effectLst/>
          </c:spPr>
          <c:invertIfNegative val="0"/>
          <c:cat>
            <c:strRef>
              <c:f>ptincome!$B$18:$B$30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ptincome!$C$18:$C$30</c:f>
              <c:numCache>
                <c:formatCode>_-"$"\ * #,##0_-;\-"$"\ * #,##0_-;_-"$"\ * "-"??_-;_-@_-</c:formatCode>
                <c:ptCount val="12"/>
                <c:pt idx="0">
                  <c:v>12986.934000000001</c:v>
                </c:pt>
                <c:pt idx="1">
                  <c:v>11728.41</c:v>
                </c:pt>
                <c:pt idx="2">
                  <c:v>12377.440000000002</c:v>
                </c:pt>
                <c:pt idx="3">
                  <c:v>15525.720000000001</c:v>
                </c:pt>
                <c:pt idx="4">
                  <c:v>12109.628000000001</c:v>
                </c:pt>
                <c:pt idx="5">
                  <c:v>12657.18</c:v>
                </c:pt>
                <c:pt idx="6">
                  <c:v>11526.14</c:v>
                </c:pt>
                <c:pt idx="7">
                  <c:v>12195.5645</c:v>
                </c:pt>
                <c:pt idx="8">
                  <c:v>11981.222000000002</c:v>
                </c:pt>
                <c:pt idx="9">
                  <c:v>13235.532999999999</c:v>
                </c:pt>
                <c:pt idx="10">
                  <c:v>16800.555</c:v>
                </c:pt>
                <c:pt idx="11">
                  <c:v>11526.14</c:v>
                </c:pt>
              </c:numCache>
            </c:numRef>
          </c:val>
          <c:extLst>
            <c:ext xmlns:c16="http://schemas.microsoft.com/office/drawing/2014/chart" uri="{C3380CC4-5D6E-409C-BE32-E72D297353CC}">
              <c16:uniqueId val="{00000000-A2AF-44F2-B7A1-B3344D3DE878}"/>
            </c:ext>
          </c:extLst>
        </c:ser>
        <c:dLbls>
          <c:showLegendKey val="0"/>
          <c:showVal val="0"/>
          <c:showCatName val="0"/>
          <c:showSerName val="0"/>
          <c:showPercent val="0"/>
          <c:showBubbleSize val="0"/>
        </c:dLbls>
        <c:gapWidth val="230"/>
        <c:axId val="1330629759"/>
        <c:axId val="1369116191"/>
      </c:barChart>
      <c:catAx>
        <c:axId val="133062975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9BF8F2"/>
                </a:solidFill>
                <a:latin typeface="+mn-lt"/>
                <a:ea typeface="+mn-ea"/>
                <a:cs typeface="+mn-cs"/>
              </a:defRPr>
            </a:pPr>
            <a:endParaRPr lang="en-US"/>
          </a:p>
        </c:txPr>
        <c:crossAx val="1369116191"/>
        <c:crosses val="autoZero"/>
        <c:auto val="1"/>
        <c:lblAlgn val="ctr"/>
        <c:lblOffset val="100"/>
        <c:noMultiLvlLbl val="0"/>
      </c:catAx>
      <c:valAx>
        <c:axId val="1369116191"/>
        <c:scaling>
          <c:orientation val="minMax"/>
        </c:scaling>
        <c:delete val="1"/>
        <c:axPos val="b"/>
        <c:numFmt formatCode="_-&quot;$&quot;\ * #,##0_-;\-&quot;$&quot;\ * #,##0_-;_-&quot;$&quot;\ * &quot;-&quot;??_-;_-@_-" sourceLinked="1"/>
        <c:majorTickMark val="none"/>
        <c:minorTickMark val="none"/>
        <c:tickLblPos val="nextTo"/>
        <c:crossAx val="1330629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Statistics - Terminado.xlsx]ptincome!PivotTable16</c:name>
    <c:fmtId val="18"/>
  </c:pivotSource>
  <c:chart>
    <c:autoTitleDeleted val="0"/>
    <c:pivotFmts>
      <c:pivotFmt>
        <c:idx val="0"/>
        <c:spPr>
          <a:solidFill>
            <a:srgbClr val="9BF8F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240D8"/>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240D8"/>
          </a:solidFill>
          <a:ln w="19050">
            <a:solidFill>
              <a:schemeClr val="lt1"/>
            </a:solidFill>
          </a:ln>
          <a:effectLst/>
        </c:spPr>
      </c:pivotFmt>
      <c:pivotFmt>
        <c:idx val="3"/>
        <c:spPr>
          <a:solidFill>
            <a:srgbClr val="9BF8F2"/>
          </a:solidFill>
          <a:ln w="19050">
            <a:solidFill>
              <a:schemeClr val="lt1"/>
            </a:solidFill>
          </a:ln>
          <a:effectLst/>
        </c:spPr>
      </c:pivotFmt>
      <c:pivotFmt>
        <c:idx val="4"/>
        <c:spPr>
          <a:solidFill>
            <a:srgbClr val="9BF8F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240D8"/>
          </a:solidFill>
          <a:ln w="19050">
            <a:solidFill>
              <a:schemeClr val="lt1"/>
            </a:solidFill>
          </a:ln>
          <a:effectLst/>
        </c:spPr>
      </c:pivotFmt>
      <c:pivotFmt>
        <c:idx val="6"/>
        <c:spPr>
          <a:solidFill>
            <a:srgbClr val="9BF8F2"/>
          </a:solidFill>
          <a:ln w="19050">
            <a:solidFill>
              <a:schemeClr val="lt1"/>
            </a:solidFill>
          </a:ln>
          <a:effectLst/>
        </c:spPr>
      </c:pivotFmt>
      <c:pivotFmt>
        <c:idx val="7"/>
        <c:spPr>
          <a:solidFill>
            <a:srgbClr val="C240D8"/>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C240D8"/>
          </a:solidFill>
          <a:ln w="19050">
            <a:solidFill>
              <a:schemeClr val="lt1"/>
            </a:solidFill>
          </a:ln>
          <a:effectLst/>
        </c:spPr>
      </c:pivotFmt>
      <c:pivotFmt>
        <c:idx val="9"/>
        <c:spPr>
          <a:solidFill>
            <a:srgbClr val="9BF8F2"/>
          </a:solidFill>
          <a:ln w="19050">
            <a:solidFill>
              <a:schemeClr val="lt1"/>
            </a:solidFill>
          </a:ln>
          <a:effectLst/>
        </c:spPr>
      </c:pivotFmt>
      <c:pivotFmt>
        <c:idx val="10"/>
        <c:spPr>
          <a:solidFill>
            <a:srgbClr val="9BF8F2"/>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C240D8"/>
          </a:solidFill>
          <a:ln w="19050">
            <a:solidFill>
              <a:schemeClr val="tx1"/>
            </a:solidFill>
          </a:ln>
          <a:effectLst/>
        </c:spPr>
      </c:pivotFmt>
      <c:pivotFmt>
        <c:idx val="12"/>
        <c:spPr>
          <a:solidFill>
            <a:srgbClr val="9BF8F2"/>
          </a:solidFill>
          <a:ln w="19050">
            <a:solidFill>
              <a:schemeClr val="tx1"/>
            </a:solidFill>
          </a:ln>
          <a:effectLst/>
        </c:spPr>
      </c:pivotFmt>
      <c:pivotFmt>
        <c:idx val="13"/>
        <c:spPr>
          <a:solidFill>
            <a:srgbClr val="C240D8"/>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C240D8"/>
          </a:solidFill>
          <a:ln w="19050">
            <a:solidFill>
              <a:schemeClr val="tx1"/>
            </a:solidFill>
          </a:ln>
          <a:effectLst/>
        </c:spPr>
      </c:pivotFmt>
      <c:pivotFmt>
        <c:idx val="15"/>
        <c:spPr>
          <a:solidFill>
            <a:srgbClr val="9BF8F2"/>
          </a:solidFill>
          <a:ln w="19050">
            <a:solidFill>
              <a:schemeClr val="tx1"/>
            </a:solidFill>
          </a:ln>
          <a:effectLst/>
        </c:spPr>
      </c:pivotFmt>
    </c:pivotFmts>
    <c:plotArea>
      <c:layout/>
      <c:doughnutChart>
        <c:varyColors val="1"/>
        <c:ser>
          <c:idx val="0"/>
          <c:order val="0"/>
          <c:tx>
            <c:strRef>
              <c:f>ptincome!$L$16</c:f>
              <c:strCache>
                <c:ptCount val="1"/>
                <c:pt idx="0">
                  <c:v>Sum of Income</c:v>
                </c:pt>
              </c:strCache>
            </c:strRef>
          </c:tx>
          <c:spPr>
            <a:solidFill>
              <a:srgbClr val="9BF8F2"/>
            </a:solidFill>
            <a:ln>
              <a:solidFill>
                <a:schemeClr val="tx1"/>
              </a:solidFill>
            </a:ln>
          </c:spPr>
          <c:dPt>
            <c:idx val="0"/>
            <c:bubble3D val="0"/>
            <c:spPr>
              <a:solidFill>
                <a:srgbClr val="C240D8"/>
              </a:solidFill>
              <a:ln w="19050">
                <a:solidFill>
                  <a:schemeClr val="tx1"/>
                </a:solidFill>
              </a:ln>
              <a:effectLst/>
            </c:spPr>
            <c:extLst>
              <c:ext xmlns:c16="http://schemas.microsoft.com/office/drawing/2014/chart" uri="{C3380CC4-5D6E-409C-BE32-E72D297353CC}">
                <c16:uniqueId val="{00000001-2F32-41F7-AB85-38ECB15E6B32}"/>
              </c:ext>
            </c:extLst>
          </c:dPt>
          <c:dPt>
            <c:idx val="1"/>
            <c:bubble3D val="0"/>
            <c:spPr>
              <a:solidFill>
                <a:srgbClr val="9BF8F2"/>
              </a:solidFill>
              <a:ln w="19050">
                <a:solidFill>
                  <a:schemeClr val="tx1"/>
                </a:solidFill>
              </a:ln>
              <a:effectLst/>
            </c:spPr>
            <c:extLst>
              <c:ext xmlns:c16="http://schemas.microsoft.com/office/drawing/2014/chart" uri="{C3380CC4-5D6E-409C-BE32-E72D297353CC}">
                <c16:uniqueId val="{00000003-2F32-41F7-AB85-38ECB15E6B32}"/>
              </c:ext>
            </c:extLst>
          </c:dPt>
          <c:cat>
            <c:strRef>
              <c:f>ptincome!$K$17:$K$19</c:f>
              <c:strCache>
                <c:ptCount val="2"/>
                <c:pt idx="0">
                  <c:v>B2B</c:v>
                </c:pt>
                <c:pt idx="1">
                  <c:v>B2C</c:v>
                </c:pt>
              </c:strCache>
            </c:strRef>
          </c:cat>
          <c:val>
            <c:numRef>
              <c:f>ptincome!$L$17:$L$19</c:f>
              <c:numCache>
                <c:formatCode>_-"$"\ * #,##0_-;\-"$"\ * #,##0_-;_-"$"\ * "-"??_-;_-@_-</c:formatCode>
                <c:ptCount val="2"/>
                <c:pt idx="0">
                  <c:v>261479.2175</c:v>
                </c:pt>
                <c:pt idx="1">
                  <c:v>511773.11500000011</c:v>
                </c:pt>
              </c:numCache>
            </c:numRef>
          </c:val>
          <c:extLst>
            <c:ext xmlns:c16="http://schemas.microsoft.com/office/drawing/2014/chart" uri="{C3380CC4-5D6E-409C-BE32-E72D297353CC}">
              <c16:uniqueId val="{00000004-2F32-41F7-AB85-38ECB15E6B32}"/>
            </c:ext>
          </c:extLst>
        </c:ser>
        <c:ser>
          <c:idx val="1"/>
          <c:order val="1"/>
          <c:tx>
            <c:strRef>
              <c:f>ptincome!$M$16</c:f>
              <c:strCache>
                <c:ptCount val="1"/>
                <c:pt idx="0">
                  <c:v>Sum of Income2</c:v>
                </c:pt>
              </c:strCache>
            </c:strRef>
          </c:tx>
          <c:spPr>
            <a:solidFill>
              <a:srgbClr val="C240D8"/>
            </a:solidFill>
            <a:ln>
              <a:solidFill>
                <a:schemeClr val="tx1"/>
              </a:solidFill>
            </a:ln>
          </c:spPr>
          <c:dPt>
            <c:idx val="0"/>
            <c:bubble3D val="0"/>
            <c:spPr>
              <a:solidFill>
                <a:srgbClr val="C240D8"/>
              </a:solidFill>
              <a:ln w="19050">
                <a:solidFill>
                  <a:schemeClr val="tx1"/>
                </a:solidFill>
              </a:ln>
              <a:effectLst/>
            </c:spPr>
            <c:extLst>
              <c:ext xmlns:c16="http://schemas.microsoft.com/office/drawing/2014/chart" uri="{C3380CC4-5D6E-409C-BE32-E72D297353CC}">
                <c16:uniqueId val="{00000006-2F32-41F7-AB85-38ECB15E6B32}"/>
              </c:ext>
            </c:extLst>
          </c:dPt>
          <c:dPt>
            <c:idx val="1"/>
            <c:bubble3D val="0"/>
            <c:spPr>
              <a:solidFill>
                <a:srgbClr val="9BF8F2"/>
              </a:solidFill>
              <a:ln w="19050">
                <a:solidFill>
                  <a:schemeClr val="tx1"/>
                </a:solidFill>
              </a:ln>
              <a:effectLst/>
            </c:spPr>
            <c:extLst>
              <c:ext xmlns:c16="http://schemas.microsoft.com/office/drawing/2014/chart" uri="{C3380CC4-5D6E-409C-BE32-E72D297353CC}">
                <c16:uniqueId val="{00000008-2F32-41F7-AB85-38ECB15E6B32}"/>
              </c:ext>
            </c:extLst>
          </c:dPt>
          <c:cat>
            <c:strRef>
              <c:f>ptincome!$K$17:$K$19</c:f>
              <c:strCache>
                <c:ptCount val="2"/>
                <c:pt idx="0">
                  <c:v>B2B</c:v>
                </c:pt>
                <c:pt idx="1">
                  <c:v>B2C</c:v>
                </c:pt>
              </c:strCache>
            </c:strRef>
          </c:cat>
          <c:val>
            <c:numRef>
              <c:f>ptincome!$M$17:$M$19</c:f>
              <c:numCache>
                <c:formatCode>0.00%</c:formatCode>
                <c:ptCount val="2"/>
                <c:pt idx="0">
                  <c:v>0.33815509699739565</c:v>
                </c:pt>
                <c:pt idx="1">
                  <c:v>0.66184490300260423</c:v>
                </c:pt>
              </c:numCache>
            </c:numRef>
          </c:val>
          <c:extLst>
            <c:ext xmlns:c16="http://schemas.microsoft.com/office/drawing/2014/chart" uri="{C3380CC4-5D6E-409C-BE32-E72D297353CC}">
              <c16:uniqueId val="{00000009-2F32-41F7-AB85-38ECB15E6B3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v>serie58</c:v>
          </c:tx>
          <c:spPr>
            <a:gradFill>
              <a:gsLst>
                <a:gs pos="48000">
                  <a:srgbClr val="9947F7"/>
                </a:gs>
                <a:gs pos="0">
                  <a:srgbClr val="DC25FA"/>
                </a:gs>
              </a:gsLst>
              <a:lin ang="5400000" scaled="1"/>
            </a:gradFill>
            <a:ln w="120650">
              <a:solidFill>
                <a:schemeClr val="tx1"/>
              </a:solidFill>
            </a:ln>
          </c:spPr>
          <c:dPt>
            <c:idx val="0"/>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01-0140-42ED-8560-223F12F9E1D1}"/>
              </c:ext>
            </c:extLst>
          </c:dPt>
          <c:dPt>
            <c:idx val="1"/>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03-0140-42ED-8560-223F12F9E1D1}"/>
              </c:ext>
            </c:extLst>
          </c:dPt>
          <c:dPt>
            <c:idx val="2"/>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05-0140-42ED-8560-223F12F9E1D1}"/>
              </c:ext>
            </c:extLst>
          </c:dPt>
          <c:dPt>
            <c:idx val="3"/>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07-0140-42ED-8560-223F12F9E1D1}"/>
              </c:ext>
            </c:extLst>
          </c:dPt>
          <c:dPt>
            <c:idx val="4"/>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09-0140-42ED-8560-223F12F9E1D1}"/>
              </c:ext>
            </c:extLst>
          </c:dPt>
          <c:dPt>
            <c:idx val="5"/>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0B-0140-42ED-8560-223F12F9E1D1}"/>
              </c:ext>
            </c:extLst>
          </c:dPt>
          <c:dPt>
            <c:idx val="6"/>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0D-0140-42ED-8560-223F12F9E1D1}"/>
              </c:ext>
            </c:extLst>
          </c:dPt>
          <c:dPt>
            <c:idx val="7"/>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0F-0140-42ED-8560-223F12F9E1D1}"/>
              </c:ext>
            </c:extLst>
          </c:dPt>
          <c:dPt>
            <c:idx val="8"/>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11-0140-42ED-8560-223F12F9E1D1}"/>
              </c:ext>
            </c:extLst>
          </c:dPt>
          <c:dPt>
            <c:idx val="9"/>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13-0140-42ED-8560-223F12F9E1D1}"/>
              </c:ext>
            </c:extLst>
          </c:dPt>
          <c:dPt>
            <c:idx val="10"/>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15-0140-42ED-8560-223F12F9E1D1}"/>
              </c:ext>
            </c:extLst>
          </c:dPt>
          <c:dPt>
            <c:idx val="11"/>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17-0140-42ED-8560-223F12F9E1D1}"/>
              </c:ext>
            </c:extLst>
          </c:dPt>
          <c:dPt>
            <c:idx val="12"/>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19-0140-42ED-8560-223F12F9E1D1}"/>
              </c:ext>
            </c:extLst>
          </c:dPt>
          <c:dPt>
            <c:idx val="13"/>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1B-0140-42ED-8560-223F12F9E1D1}"/>
              </c:ext>
            </c:extLst>
          </c:dPt>
          <c:dPt>
            <c:idx val="14"/>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1D-0140-42ED-8560-223F12F9E1D1}"/>
              </c:ext>
            </c:extLst>
          </c:dPt>
          <c:dPt>
            <c:idx val="15"/>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1F-0140-42ED-8560-223F12F9E1D1}"/>
              </c:ext>
            </c:extLst>
          </c:dPt>
          <c:dPt>
            <c:idx val="16"/>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21-0140-42ED-8560-223F12F9E1D1}"/>
              </c:ext>
            </c:extLst>
          </c:dPt>
          <c:dPt>
            <c:idx val="17"/>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23-0140-42ED-8560-223F12F9E1D1}"/>
              </c:ext>
            </c:extLst>
          </c:dPt>
          <c:dPt>
            <c:idx val="18"/>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25-0140-42ED-8560-223F12F9E1D1}"/>
              </c:ext>
            </c:extLst>
          </c:dPt>
          <c:dPt>
            <c:idx val="19"/>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27-0140-42ED-8560-223F12F9E1D1}"/>
              </c:ext>
            </c:extLst>
          </c:dPt>
          <c:dPt>
            <c:idx val="20"/>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29-0140-42ED-8560-223F12F9E1D1}"/>
              </c:ext>
            </c:extLst>
          </c:dPt>
          <c:dPt>
            <c:idx val="21"/>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2B-0140-42ED-8560-223F12F9E1D1}"/>
              </c:ext>
            </c:extLst>
          </c:dPt>
          <c:dPt>
            <c:idx val="22"/>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2D-0140-42ED-8560-223F12F9E1D1}"/>
              </c:ext>
            </c:extLst>
          </c:dPt>
          <c:dPt>
            <c:idx val="23"/>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2F-0140-42ED-8560-223F12F9E1D1}"/>
              </c:ext>
            </c:extLst>
          </c:dPt>
          <c:dPt>
            <c:idx val="24"/>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31-0140-42ED-8560-223F12F9E1D1}"/>
              </c:ext>
            </c:extLst>
          </c:dPt>
          <c:dPt>
            <c:idx val="25"/>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33-0140-42ED-8560-223F12F9E1D1}"/>
              </c:ext>
            </c:extLst>
          </c:dPt>
          <c:dPt>
            <c:idx val="26"/>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35-0140-42ED-8560-223F12F9E1D1}"/>
              </c:ext>
            </c:extLst>
          </c:dPt>
          <c:dPt>
            <c:idx val="27"/>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37-0140-42ED-8560-223F12F9E1D1}"/>
              </c:ext>
            </c:extLst>
          </c:dPt>
          <c:dPt>
            <c:idx val="28"/>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39-0140-42ED-8560-223F12F9E1D1}"/>
              </c:ext>
            </c:extLst>
          </c:dPt>
          <c:dPt>
            <c:idx val="29"/>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3B-0140-42ED-8560-223F12F9E1D1}"/>
              </c:ext>
            </c:extLst>
          </c:dPt>
          <c:dPt>
            <c:idx val="30"/>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3D-0140-42ED-8560-223F12F9E1D1}"/>
              </c:ext>
            </c:extLst>
          </c:dPt>
          <c:dPt>
            <c:idx val="31"/>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3F-0140-42ED-8560-223F12F9E1D1}"/>
              </c:ext>
            </c:extLst>
          </c:dPt>
          <c:dPt>
            <c:idx val="32"/>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41-0140-42ED-8560-223F12F9E1D1}"/>
              </c:ext>
            </c:extLst>
          </c:dPt>
          <c:dPt>
            <c:idx val="33"/>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43-0140-42ED-8560-223F12F9E1D1}"/>
              </c:ext>
            </c:extLst>
          </c:dPt>
          <c:dPt>
            <c:idx val="34"/>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45-0140-42ED-8560-223F12F9E1D1}"/>
              </c:ext>
            </c:extLst>
          </c:dPt>
          <c:dPt>
            <c:idx val="35"/>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47-0140-42ED-8560-223F12F9E1D1}"/>
              </c:ext>
            </c:extLst>
          </c:dPt>
          <c:dPt>
            <c:idx val="36"/>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49-0140-42ED-8560-223F12F9E1D1}"/>
              </c:ext>
            </c:extLst>
          </c:dPt>
          <c:dPt>
            <c:idx val="37"/>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4B-0140-42ED-8560-223F12F9E1D1}"/>
              </c:ext>
            </c:extLst>
          </c:dPt>
          <c:dPt>
            <c:idx val="38"/>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4D-0140-42ED-8560-223F12F9E1D1}"/>
              </c:ext>
            </c:extLst>
          </c:dPt>
          <c:dPt>
            <c:idx val="39"/>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4F-0140-42ED-8560-223F12F9E1D1}"/>
              </c:ext>
            </c:extLst>
          </c:dPt>
          <c:dPt>
            <c:idx val="40"/>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51-0140-42ED-8560-223F12F9E1D1}"/>
              </c:ext>
            </c:extLst>
          </c:dPt>
          <c:dPt>
            <c:idx val="41"/>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53-0140-42ED-8560-223F12F9E1D1}"/>
              </c:ext>
            </c:extLst>
          </c:dPt>
          <c:dPt>
            <c:idx val="42"/>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55-0140-42ED-8560-223F12F9E1D1}"/>
              </c:ext>
            </c:extLst>
          </c:dPt>
          <c:dPt>
            <c:idx val="43"/>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57-0140-42ED-8560-223F12F9E1D1}"/>
              </c:ext>
            </c:extLst>
          </c:dPt>
          <c:dPt>
            <c:idx val="44"/>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59-0140-42ED-8560-223F12F9E1D1}"/>
              </c:ext>
            </c:extLst>
          </c:dPt>
          <c:dPt>
            <c:idx val="45"/>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5B-0140-42ED-8560-223F12F9E1D1}"/>
              </c:ext>
            </c:extLst>
          </c:dPt>
          <c:dPt>
            <c:idx val="46"/>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5D-0140-42ED-8560-223F12F9E1D1}"/>
              </c:ext>
            </c:extLst>
          </c:dPt>
          <c:dPt>
            <c:idx val="47"/>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5F-0140-42ED-8560-223F12F9E1D1}"/>
              </c:ext>
            </c:extLst>
          </c:dPt>
          <c:dPt>
            <c:idx val="48"/>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61-0140-42ED-8560-223F12F9E1D1}"/>
              </c:ext>
            </c:extLst>
          </c:dPt>
          <c:dPt>
            <c:idx val="49"/>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63-0140-42ED-8560-223F12F9E1D1}"/>
              </c:ext>
            </c:extLst>
          </c:dPt>
          <c:dPt>
            <c:idx val="50"/>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65-0140-42ED-8560-223F12F9E1D1}"/>
              </c:ext>
            </c:extLst>
          </c:dPt>
          <c:dPt>
            <c:idx val="51"/>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67-0140-42ED-8560-223F12F9E1D1}"/>
              </c:ext>
            </c:extLst>
          </c:dPt>
          <c:dPt>
            <c:idx val="52"/>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69-0140-42ED-8560-223F12F9E1D1}"/>
              </c:ext>
            </c:extLst>
          </c:dPt>
          <c:dPt>
            <c:idx val="53"/>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6B-0140-42ED-8560-223F12F9E1D1}"/>
              </c:ext>
            </c:extLst>
          </c:dPt>
          <c:dPt>
            <c:idx val="54"/>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6D-0140-42ED-8560-223F12F9E1D1}"/>
              </c:ext>
            </c:extLst>
          </c:dPt>
          <c:dPt>
            <c:idx val="55"/>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6F-0140-42ED-8560-223F12F9E1D1}"/>
              </c:ext>
            </c:extLst>
          </c:dPt>
          <c:dPt>
            <c:idx val="56"/>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71-0140-42ED-8560-223F12F9E1D1}"/>
              </c:ext>
            </c:extLst>
          </c:dPt>
          <c:dPt>
            <c:idx val="57"/>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73-0140-42ED-8560-223F12F9E1D1}"/>
              </c:ext>
            </c:extLst>
          </c:dPt>
          <c:val>
            <c:numLit>
              <c:formatCode>General</c:formatCode>
              <c:ptCount val="5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numLit>
          </c:val>
          <c:extLst>
            <c:ext xmlns:c16="http://schemas.microsoft.com/office/drawing/2014/chart" uri="{C3380CC4-5D6E-409C-BE32-E72D297353CC}">
              <c16:uniqueId val="{00000074-0140-42ED-8560-223F12F9E1D1}"/>
            </c:ext>
          </c:extLst>
        </c:ser>
        <c:dLbls>
          <c:showLegendKey val="0"/>
          <c:showVal val="0"/>
          <c:showCatName val="0"/>
          <c:showSerName val="0"/>
          <c:showPercent val="0"/>
          <c:showBubbleSize val="0"/>
          <c:showLeaderLines val="1"/>
        </c:dLbls>
        <c:firstSliceAng val="0"/>
        <c:holeSize val="8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noFill/>
              <a:ln w="19050">
                <a:noFill/>
              </a:ln>
              <a:effectLst/>
            </c:spPr>
            <c:extLst>
              <c:ext xmlns:c16="http://schemas.microsoft.com/office/drawing/2014/chart" uri="{C3380CC4-5D6E-409C-BE32-E72D297353CC}">
                <c16:uniqueId val="{00000001-15A9-42E1-B2B9-9654A16081C5}"/>
              </c:ext>
            </c:extLst>
          </c:dPt>
          <c:dPt>
            <c:idx val="1"/>
            <c:bubble3D val="0"/>
            <c:spPr>
              <a:solidFill>
                <a:schemeClr val="tx1">
                  <a:alpha val="75000"/>
                </a:schemeClr>
              </a:solidFill>
              <a:ln w="19050">
                <a:noFill/>
              </a:ln>
              <a:effectLst/>
            </c:spPr>
            <c:extLst>
              <c:ext xmlns:c16="http://schemas.microsoft.com/office/drawing/2014/chart" uri="{C3380CC4-5D6E-409C-BE32-E72D297353CC}">
                <c16:uniqueId val="{00000003-15A9-42E1-B2B9-9654A16081C5}"/>
              </c:ext>
            </c:extLst>
          </c:dPt>
          <c:val>
            <c:numRef>
              <c:f>ptincome!$P$7:$Q$7</c:f>
              <c:numCache>
                <c:formatCode>0%</c:formatCode>
                <c:ptCount val="2"/>
                <c:pt idx="0">
                  <c:v>0.86019029274161363</c:v>
                </c:pt>
                <c:pt idx="1">
                  <c:v>0.13980970725838637</c:v>
                </c:pt>
              </c:numCache>
            </c:numRef>
          </c:val>
          <c:extLst>
            <c:ext xmlns:c16="http://schemas.microsoft.com/office/drawing/2014/chart" uri="{C3380CC4-5D6E-409C-BE32-E72D297353CC}">
              <c16:uniqueId val="{00000004-15A9-42E1-B2B9-9654A16081C5}"/>
            </c:ext>
          </c:extLst>
        </c:ser>
        <c:dLbls>
          <c:showLegendKey val="0"/>
          <c:showVal val="0"/>
          <c:showCatName val="0"/>
          <c:showSerName val="0"/>
          <c:showPercent val="0"/>
          <c:showBubbleSize val="0"/>
          <c:showLeaderLines val="1"/>
        </c:dLbls>
        <c:firstSliceAng val="0"/>
        <c:holeSize val="8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ubbleChart>
        <c:varyColors val="0"/>
        <c:ser>
          <c:idx val="0"/>
          <c:order val="0"/>
          <c:tx>
            <c:v>Income Sources</c:v>
          </c:tx>
          <c:spPr>
            <a:gradFill flip="none" rotWithShape="1">
              <a:gsLst>
                <a:gs pos="72000">
                  <a:srgbClr val="7417BD"/>
                </a:gs>
                <a:gs pos="30000">
                  <a:srgbClr val="100D83"/>
                </a:gs>
              </a:gsLst>
              <a:lin ang="10800000" scaled="1"/>
              <a:tileRect/>
            </a:gradFill>
            <a:ln w="25400">
              <a:noFill/>
            </a:ln>
            <a:effectLst>
              <a:outerShdw blurRad="127000" sx="108000" sy="108000" algn="ctr" rotWithShape="0">
                <a:srgbClr val="7417BD">
                  <a:alpha val="80000"/>
                </a:srgbClr>
              </a:outerShdw>
            </a:effectLst>
          </c:spPr>
          <c:invertIfNegative val="0"/>
          <c:dLbls>
            <c:dLbl>
              <c:idx val="0"/>
              <c:tx>
                <c:rich>
                  <a:bodyPr/>
                  <a:lstStyle/>
                  <a:p>
                    <a:fld id="{A5AC6389-FE6C-4AFC-BDBC-5C168F125B2C}"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977-46FA-AABB-2FF0476FEAB2}"/>
                </c:ext>
              </c:extLst>
            </c:dLbl>
            <c:dLbl>
              <c:idx val="1"/>
              <c:tx>
                <c:rich>
                  <a:bodyPr/>
                  <a:lstStyle/>
                  <a:p>
                    <a:fld id="{F90D171A-1B0D-4BC3-A8B4-1C474E6FE384}"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977-46FA-AABB-2FF0476FEAB2}"/>
                </c:ext>
              </c:extLst>
            </c:dLbl>
            <c:dLbl>
              <c:idx val="2"/>
              <c:tx>
                <c:rich>
                  <a:bodyPr/>
                  <a:lstStyle/>
                  <a:p>
                    <a:fld id="{2D718E2F-0A4F-41CB-B536-825B69E50E3D}"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977-46FA-AABB-2FF0476FEAB2}"/>
                </c:ext>
              </c:extLst>
            </c:dLbl>
            <c:dLbl>
              <c:idx val="3"/>
              <c:tx>
                <c:rich>
                  <a:bodyPr/>
                  <a:lstStyle/>
                  <a:p>
                    <a:fld id="{874A9A44-C2F5-4A65-8DB6-BC71CDB2DDB1}"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977-46FA-AABB-2FF0476FEAB2}"/>
                </c:ext>
              </c:extLst>
            </c:dLbl>
            <c:dLbl>
              <c:idx val="4"/>
              <c:tx>
                <c:rich>
                  <a:bodyPr/>
                  <a:lstStyle/>
                  <a:p>
                    <a:fld id="{B4D46CA0-AC67-4FF3-9498-1F21714B28B7}"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977-46FA-AABB-2FF0476FEAB2}"/>
                </c:ext>
              </c:extLst>
            </c:dLbl>
            <c:dLbl>
              <c:idx val="5"/>
              <c:tx>
                <c:rich>
                  <a:bodyPr/>
                  <a:lstStyle/>
                  <a:p>
                    <a:fld id="{98758395-C336-40CA-95E8-723F80BD2639}"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977-46FA-AABB-2FF0476FEAB2}"/>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ptincome!$H$3:$H$8</c:f>
              <c:numCache>
                <c:formatCode>General</c:formatCode>
                <c:ptCount val="6"/>
                <c:pt idx="0">
                  <c:v>1</c:v>
                </c:pt>
                <c:pt idx="1">
                  <c:v>7</c:v>
                </c:pt>
                <c:pt idx="2">
                  <c:v>4</c:v>
                </c:pt>
                <c:pt idx="3">
                  <c:v>2</c:v>
                </c:pt>
                <c:pt idx="4">
                  <c:v>6</c:v>
                </c:pt>
                <c:pt idx="5">
                  <c:v>5</c:v>
                </c:pt>
              </c:numCache>
            </c:numRef>
          </c:xVal>
          <c:yVal>
            <c:numRef>
              <c:f>ptincome!$I$3:$I$8</c:f>
              <c:numCache>
                <c:formatCode>General</c:formatCode>
                <c:ptCount val="6"/>
                <c:pt idx="0">
                  <c:v>3</c:v>
                </c:pt>
                <c:pt idx="1">
                  <c:v>2</c:v>
                </c:pt>
                <c:pt idx="2">
                  <c:v>1</c:v>
                </c:pt>
                <c:pt idx="3">
                  <c:v>8</c:v>
                </c:pt>
                <c:pt idx="4">
                  <c:v>6</c:v>
                </c:pt>
                <c:pt idx="5">
                  <c:v>9</c:v>
                </c:pt>
              </c:numCache>
            </c:numRef>
          </c:yVal>
          <c:bubbleSize>
            <c:numRef>
              <c:f>ptincome!$J$3:$J$8</c:f>
              <c:numCache>
                <c:formatCode>_-"$"\ * #,##0_-;\-"$"\ * #,##0_-;_-"$"\ * "-"??_-;_-@_-</c:formatCode>
                <c:ptCount val="6"/>
                <c:pt idx="0">
                  <c:v>177100</c:v>
                </c:pt>
                <c:pt idx="1">
                  <c:v>182598.13500000007</c:v>
                </c:pt>
                <c:pt idx="2">
                  <c:v>61203.859999999986</c:v>
                </c:pt>
                <c:pt idx="3">
                  <c:v>157387.38500000001</c:v>
                </c:pt>
                <c:pt idx="4">
                  <c:v>117541.05249999998</c:v>
                </c:pt>
                <c:pt idx="5">
                  <c:v>77421.900000000009</c:v>
                </c:pt>
              </c:numCache>
            </c:numRef>
          </c:bubbleSize>
          <c:bubble3D val="0"/>
          <c:extLst>
            <c:ext xmlns:c15="http://schemas.microsoft.com/office/drawing/2012/chart" uri="{02D57815-91ED-43cb-92C2-25804820EDAC}">
              <c15:datalabelsRange>
                <c15:f>ptincome!$L$3:$L$8</c15:f>
                <c15:dlblRangeCache>
                  <c:ptCount val="6"/>
                  <c:pt idx="0">
                    <c:v> 177.100 </c:v>
                  </c:pt>
                  <c:pt idx="1">
                    <c:v>   </c:v>
                  </c:pt>
                  <c:pt idx="2">
                    <c:v> 61.204 </c:v>
                  </c:pt>
                  <c:pt idx="3">
                    <c:v> 157.387 </c:v>
                  </c:pt>
                  <c:pt idx="4">
                    <c:v> 117.541 </c:v>
                  </c:pt>
                  <c:pt idx="5">
                    <c:v> 77.422 </c:v>
                  </c:pt>
                </c15:dlblRangeCache>
              </c15:datalabelsRange>
            </c:ext>
            <c:ext xmlns:c16="http://schemas.microsoft.com/office/drawing/2014/chart" uri="{C3380CC4-5D6E-409C-BE32-E72D297353CC}">
              <c16:uniqueId val="{00000006-3977-46FA-AABB-2FF0476FEAB2}"/>
            </c:ext>
          </c:extLst>
        </c:ser>
        <c:ser>
          <c:idx val="1"/>
          <c:order val="1"/>
          <c:tx>
            <c:v>Max</c:v>
          </c:tx>
          <c:spPr>
            <a:gradFill>
              <a:gsLst>
                <a:gs pos="72000">
                  <a:srgbClr val="DD115B"/>
                </a:gs>
                <a:gs pos="30000">
                  <a:srgbClr val="100D83"/>
                </a:gs>
              </a:gsLst>
              <a:lin ang="10800000" scaled="1"/>
            </a:gradFill>
            <a:ln w="25400">
              <a:noFill/>
            </a:ln>
            <a:effectLst>
              <a:outerShdw blurRad="152400" sx="105000" sy="105000" algn="ctr" rotWithShape="0">
                <a:srgbClr val="DD115B">
                  <a:alpha val="88000"/>
                </a:srgbClr>
              </a:outerShdw>
            </a:effectLst>
          </c:spPr>
          <c:invertIfNegative val="0"/>
          <c:dLbls>
            <c:dLbl>
              <c:idx val="4"/>
              <c:layout>
                <c:manualLayout>
                  <c:x val="-0.17813222261878128"/>
                  <c:y val="0"/>
                </c:manualLayout>
              </c:layout>
              <c:dLblPos val="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C-2CC5-4B2F-9BFF-76D722DFEAF4}"/>
                </c:ext>
              </c:extLst>
            </c:dLbl>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xVal>
            <c:numRef>
              <c:f>ptincome!$H$3:$H$8</c:f>
              <c:numCache>
                <c:formatCode>General</c:formatCode>
                <c:ptCount val="6"/>
                <c:pt idx="0">
                  <c:v>1</c:v>
                </c:pt>
                <c:pt idx="1">
                  <c:v>7</c:v>
                </c:pt>
                <c:pt idx="2">
                  <c:v>4</c:v>
                </c:pt>
                <c:pt idx="3">
                  <c:v>2</c:v>
                </c:pt>
                <c:pt idx="4">
                  <c:v>6</c:v>
                </c:pt>
                <c:pt idx="5">
                  <c:v>5</c:v>
                </c:pt>
              </c:numCache>
            </c:numRef>
          </c:xVal>
          <c:yVal>
            <c:numRef>
              <c:f>ptincome!$I$3:$I$8</c:f>
              <c:numCache>
                <c:formatCode>General</c:formatCode>
                <c:ptCount val="6"/>
                <c:pt idx="0">
                  <c:v>3</c:v>
                </c:pt>
                <c:pt idx="1">
                  <c:v>2</c:v>
                </c:pt>
                <c:pt idx="2">
                  <c:v>1</c:v>
                </c:pt>
                <c:pt idx="3">
                  <c:v>8</c:v>
                </c:pt>
                <c:pt idx="4">
                  <c:v>6</c:v>
                </c:pt>
                <c:pt idx="5">
                  <c:v>9</c:v>
                </c:pt>
              </c:numCache>
            </c:numRef>
          </c:yVal>
          <c:bubbleSize>
            <c:numRef>
              <c:f>ptincome!$K$3:$K$8</c:f>
              <c:numCache>
                <c:formatCode>_-* #,##0_-;\-* #,##0_-;_-* "-"??_-;_-@_-</c:formatCode>
                <c:ptCount val="6"/>
                <c:pt idx="0">
                  <c:v>0</c:v>
                </c:pt>
                <c:pt idx="1">
                  <c:v>182598.13500000007</c:v>
                </c:pt>
                <c:pt idx="2">
                  <c:v>0</c:v>
                </c:pt>
                <c:pt idx="3">
                  <c:v>0</c:v>
                </c:pt>
                <c:pt idx="4">
                  <c:v>0</c:v>
                </c:pt>
                <c:pt idx="5">
                  <c:v>0</c:v>
                </c:pt>
              </c:numCache>
            </c:numRef>
          </c:bubbleSize>
          <c:bubble3D val="0"/>
          <c:extLst>
            <c:ext xmlns:c16="http://schemas.microsoft.com/office/drawing/2014/chart" uri="{C3380CC4-5D6E-409C-BE32-E72D297353CC}">
              <c16:uniqueId val="{00000007-3977-46FA-AABB-2FF0476FEAB2}"/>
            </c:ext>
          </c:extLst>
        </c:ser>
        <c:dLbls>
          <c:showLegendKey val="0"/>
          <c:showVal val="0"/>
          <c:showCatName val="0"/>
          <c:showSerName val="0"/>
          <c:showPercent val="0"/>
          <c:showBubbleSize val="0"/>
        </c:dLbls>
        <c:bubbleScale val="100"/>
        <c:showNegBubbles val="0"/>
        <c:axId val="1010319119"/>
        <c:axId val="879309743"/>
      </c:bubbleChart>
      <c:valAx>
        <c:axId val="1010319119"/>
        <c:scaling>
          <c:orientation val="minMax"/>
          <c:max val="10"/>
          <c:min val="0"/>
        </c:scaling>
        <c:delete val="1"/>
        <c:axPos val="b"/>
        <c:numFmt formatCode="General" sourceLinked="1"/>
        <c:majorTickMark val="none"/>
        <c:minorTickMark val="none"/>
        <c:tickLblPos val="nextTo"/>
        <c:crossAx val="879309743"/>
        <c:crosses val="autoZero"/>
        <c:crossBetween val="midCat"/>
      </c:valAx>
      <c:valAx>
        <c:axId val="879309743"/>
        <c:scaling>
          <c:orientation val="minMax"/>
          <c:max val="10"/>
          <c:min val="0"/>
        </c:scaling>
        <c:delete val="1"/>
        <c:axPos val="l"/>
        <c:numFmt formatCode="General" sourceLinked="1"/>
        <c:majorTickMark val="none"/>
        <c:minorTickMark val="none"/>
        <c:tickLblPos val="nextTo"/>
        <c:crossAx val="1010319119"/>
        <c:crosses val="autoZero"/>
        <c:crossBetween val="midCat"/>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428769017980636E-2"/>
          <c:y val="0"/>
          <c:w val="0.93914246196403872"/>
          <c:h val="1"/>
        </c:manualLayout>
      </c:layout>
      <c:barChart>
        <c:barDir val="bar"/>
        <c:grouping val="percentStacked"/>
        <c:varyColors val="0"/>
        <c:ser>
          <c:idx val="0"/>
          <c:order val="0"/>
          <c:tx>
            <c:strRef>
              <c:f>ptgeog!$F$3</c:f>
              <c:strCache>
                <c:ptCount val="1"/>
                <c:pt idx="0">
                  <c:v>Egypt</c:v>
                </c:pt>
              </c:strCache>
            </c:strRef>
          </c:tx>
          <c:spPr>
            <a:gradFill>
              <a:gsLst>
                <a:gs pos="0">
                  <a:srgbClr val="381850"/>
                </a:gs>
                <a:gs pos="79000">
                  <a:srgbClr val="7030A0"/>
                </a:gs>
              </a:gsLst>
              <a:lin ang="13500000" scaled="1"/>
            </a:gradFill>
            <a:ln>
              <a:noFill/>
            </a:ln>
            <a:effectLst/>
          </c:spPr>
          <c:invertIfNegative val="0"/>
          <c:val>
            <c:numRef>
              <c:f>ptgeog!$G$3</c:f>
              <c:numCache>
                <c:formatCode>0.00%</c:formatCode>
                <c:ptCount val="1"/>
                <c:pt idx="0">
                  <c:v>0.31147255002565416</c:v>
                </c:pt>
              </c:numCache>
            </c:numRef>
          </c:val>
          <c:extLst>
            <c:ext xmlns:c16="http://schemas.microsoft.com/office/drawing/2014/chart" uri="{C3380CC4-5D6E-409C-BE32-E72D297353CC}">
              <c16:uniqueId val="{00000000-1E69-4512-8B34-0F4838106F00}"/>
            </c:ext>
          </c:extLst>
        </c:ser>
        <c:ser>
          <c:idx val="1"/>
          <c:order val="1"/>
          <c:tx>
            <c:strRef>
              <c:f>ptgeog!$F$4</c:f>
              <c:strCache>
                <c:ptCount val="1"/>
                <c:pt idx="0">
                  <c:v>USA</c:v>
                </c:pt>
              </c:strCache>
            </c:strRef>
          </c:tx>
          <c:spPr>
            <a:gradFill>
              <a:gsLst>
                <a:gs pos="36000">
                  <a:srgbClr val="DD115B"/>
                </a:gs>
                <a:gs pos="100000">
                  <a:srgbClr val="FF0000"/>
                </a:gs>
              </a:gsLst>
              <a:lin ang="13500000" scaled="1"/>
            </a:gradFill>
            <a:ln>
              <a:noFill/>
            </a:ln>
            <a:effectLst/>
          </c:spPr>
          <c:invertIfNegative val="0"/>
          <c:val>
            <c:numRef>
              <c:f>ptgeog!$G$4</c:f>
              <c:numCache>
                <c:formatCode>0.00%</c:formatCode>
                <c:ptCount val="1"/>
                <c:pt idx="0">
                  <c:v>0.16887292628698478</c:v>
                </c:pt>
              </c:numCache>
            </c:numRef>
          </c:val>
          <c:extLst>
            <c:ext xmlns:c16="http://schemas.microsoft.com/office/drawing/2014/chart" uri="{C3380CC4-5D6E-409C-BE32-E72D297353CC}">
              <c16:uniqueId val="{00000001-1E69-4512-8B34-0F4838106F00}"/>
            </c:ext>
          </c:extLst>
        </c:ser>
        <c:ser>
          <c:idx val="2"/>
          <c:order val="2"/>
          <c:tx>
            <c:strRef>
              <c:f>ptgeog!$F$5</c:f>
              <c:strCache>
                <c:ptCount val="1"/>
                <c:pt idx="0">
                  <c:v>Russia</c:v>
                </c:pt>
              </c:strCache>
            </c:strRef>
          </c:tx>
          <c:spPr>
            <a:solidFill>
              <a:schemeClr val="accent3"/>
            </a:solidFill>
            <a:ln>
              <a:noFill/>
            </a:ln>
            <a:effectLst/>
          </c:spPr>
          <c:invertIfNegative val="0"/>
          <c:dPt>
            <c:idx val="0"/>
            <c:invertIfNegative val="0"/>
            <c:bubble3D val="0"/>
            <c:spPr>
              <a:gradFill flip="none" rotWithShape="1">
                <a:gsLst>
                  <a:gs pos="100000">
                    <a:srgbClr val="FFFF00"/>
                  </a:gs>
                  <a:gs pos="1000">
                    <a:schemeClr val="accent4">
                      <a:lumMod val="50000"/>
                    </a:schemeClr>
                  </a:gs>
                </a:gsLst>
                <a:lin ang="13500000" scaled="1"/>
                <a:tileRect/>
              </a:gradFill>
              <a:ln>
                <a:noFill/>
              </a:ln>
              <a:effectLst/>
            </c:spPr>
            <c:extLst>
              <c:ext xmlns:c16="http://schemas.microsoft.com/office/drawing/2014/chart" uri="{C3380CC4-5D6E-409C-BE32-E72D297353CC}">
                <c16:uniqueId val="{00000003-1E69-4512-8B34-0F4838106F00}"/>
              </c:ext>
            </c:extLst>
          </c:dPt>
          <c:val>
            <c:numRef>
              <c:f>ptgeog!$G$5</c:f>
              <c:numCache>
                <c:formatCode>0.00%</c:formatCode>
                <c:ptCount val="1"/>
                <c:pt idx="0">
                  <c:v>0.16026338293141781</c:v>
                </c:pt>
              </c:numCache>
            </c:numRef>
          </c:val>
          <c:extLst>
            <c:ext xmlns:c16="http://schemas.microsoft.com/office/drawing/2014/chart" uri="{C3380CC4-5D6E-409C-BE32-E72D297353CC}">
              <c16:uniqueId val="{00000004-1E69-4512-8B34-0F4838106F00}"/>
            </c:ext>
          </c:extLst>
        </c:ser>
        <c:ser>
          <c:idx val="3"/>
          <c:order val="3"/>
          <c:tx>
            <c:strRef>
              <c:f>ptgeog!$F$6</c:f>
              <c:strCache>
                <c:ptCount val="1"/>
                <c:pt idx="0">
                  <c:v>United Kingdom</c:v>
                </c:pt>
              </c:strCache>
            </c:strRef>
          </c:tx>
          <c:spPr>
            <a:gradFill>
              <a:gsLst>
                <a:gs pos="100000">
                  <a:srgbClr val="00B0F0"/>
                </a:gs>
                <a:gs pos="2000">
                  <a:schemeClr val="accent5">
                    <a:lumMod val="50000"/>
                  </a:schemeClr>
                </a:gs>
              </a:gsLst>
              <a:lin ang="13500000" scaled="1"/>
            </a:gradFill>
            <a:ln>
              <a:noFill/>
            </a:ln>
            <a:effectLst/>
          </c:spPr>
          <c:invertIfNegative val="0"/>
          <c:val>
            <c:numRef>
              <c:f>ptgeog!$G$6</c:f>
              <c:numCache>
                <c:formatCode>0.00%</c:formatCode>
                <c:ptCount val="1"/>
                <c:pt idx="0">
                  <c:v>0.14352659483495811</c:v>
                </c:pt>
              </c:numCache>
            </c:numRef>
          </c:val>
          <c:extLst>
            <c:ext xmlns:c16="http://schemas.microsoft.com/office/drawing/2014/chart" uri="{C3380CC4-5D6E-409C-BE32-E72D297353CC}">
              <c16:uniqueId val="{00000005-1E69-4512-8B34-0F4838106F00}"/>
            </c:ext>
          </c:extLst>
        </c:ser>
        <c:ser>
          <c:idx val="4"/>
          <c:order val="4"/>
          <c:tx>
            <c:strRef>
              <c:f>ptgeog!$F$7</c:f>
              <c:strCache>
                <c:ptCount val="1"/>
                <c:pt idx="0">
                  <c:v>Brazil</c:v>
                </c:pt>
              </c:strCache>
            </c:strRef>
          </c:tx>
          <c:spPr>
            <a:gradFill>
              <a:gsLst>
                <a:gs pos="0">
                  <a:schemeClr val="accent1">
                    <a:lumMod val="50000"/>
                    <a:lumOff val="50000"/>
                  </a:schemeClr>
                </a:gs>
                <a:gs pos="80000">
                  <a:schemeClr val="accent1">
                    <a:lumMod val="90000"/>
                    <a:lumOff val="10000"/>
                  </a:schemeClr>
                </a:gs>
              </a:gsLst>
              <a:lin ang="13500000" scaled="1"/>
            </a:gradFill>
            <a:ln>
              <a:noFill/>
            </a:ln>
            <a:effectLst/>
          </c:spPr>
          <c:invertIfNegative val="0"/>
          <c:val>
            <c:numRef>
              <c:f>ptgeog!$G$7</c:f>
              <c:numCache>
                <c:formatCode>0.00%</c:formatCode>
                <c:ptCount val="1"/>
                <c:pt idx="0">
                  <c:v>0.10815118864374892</c:v>
                </c:pt>
              </c:numCache>
            </c:numRef>
          </c:val>
          <c:extLst>
            <c:ext xmlns:c16="http://schemas.microsoft.com/office/drawing/2014/chart" uri="{C3380CC4-5D6E-409C-BE32-E72D297353CC}">
              <c16:uniqueId val="{00000006-1E69-4512-8B34-0F4838106F00}"/>
            </c:ext>
          </c:extLst>
        </c:ser>
        <c:ser>
          <c:idx val="5"/>
          <c:order val="5"/>
          <c:tx>
            <c:strRef>
              <c:f>ptgeog!$F$8</c:f>
              <c:strCache>
                <c:ptCount val="1"/>
                <c:pt idx="0">
                  <c:v>Canada</c:v>
                </c:pt>
              </c:strCache>
            </c:strRef>
          </c:tx>
          <c:spPr>
            <a:gradFill>
              <a:gsLst>
                <a:gs pos="63000">
                  <a:srgbClr val="00B050"/>
                </a:gs>
                <a:gs pos="2000">
                  <a:schemeClr val="accent6">
                    <a:lumMod val="50000"/>
                  </a:schemeClr>
                </a:gs>
              </a:gsLst>
              <a:lin ang="13500000" scaled="1"/>
            </a:gradFill>
            <a:ln>
              <a:noFill/>
            </a:ln>
            <a:effectLst/>
          </c:spPr>
          <c:invertIfNegative val="0"/>
          <c:val>
            <c:numRef>
              <c:f>ptgeog!$G$8</c:f>
              <c:numCache>
                <c:formatCode>0.00%</c:formatCode>
                <c:ptCount val="1"/>
                <c:pt idx="0">
                  <c:v>0.10771335727723619</c:v>
                </c:pt>
              </c:numCache>
            </c:numRef>
          </c:val>
          <c:extLst>
            <c:ext xmlns:c16="http://schemas.microsoft.com/office/drawing/2014/chart" uri="{C3380CC4-5D6E-409C-BE32-E72D297353CC}">
              <c16:uniqueId val="{00000007-1E69-4512-8B34-0F4838106F00}"/>
            </c:ext>
          </c:extLst>
        </c:ser>
        <c:dLbls>
          <c:showLegendKey val="0"/>
          <c:showVal val="0"/>
          <c:showCatName val="0"/>
          <c:showSerName val="0"/>
          <c:showPercent val="0"/>
          <c:showBubbleSize val="0"/>
        </c:dLbls>
        <c:gapWidth val="150"/>
        <c:overlap val="100"/>
        <c:axId val="745077263"/>
        <c:axId val="866318271"/>
      </c:barChart>
      <c:catAx>
        <c:axId val="745077263"/>
        <c:scaling>
          <c:orientation val="minMax"/>
        </c:scaling>
        <c:delete val="1"/>
        <c:axPos val="l"/>
        <c:numFmt formatCode="General" sourceLinked="1"/>
        <c:majorTickMark val="none"/>
        <c:minorTickMark val="none"/>
        <c:tickLblPos val="nextTo"/>
        <c:crossAx val="866318271"/>
        <c:crosses val="autoZero"/>
        <c:auto val="1"/>
        <c:lblAlgn val="ctr"/>
        <c:lblOffset val="100"/>
        <c:noMultiLvlLbl val="0"/>
      </c:catAx>
      <c:valAx>
        <c:axId val="866318271"/>
        <c:scaling>
          <c:orientation val="minMax"/>
        </c:scaling>
        <c:delete val="1"/>
        <c:axPos val="b"/>
        <c:numFmt formatCode="0%" sourceLinked="1"/>
        <c:majorTickMark val="none"/>
        <c:minorTickMark val="none"/>
        <c:tickLblPos val="nextTo"/>
        <c:crossAx val="745077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278681914405077"/>
          <c:y val="0.13075403074615674"/>
          <c:w val="0.40552390766232455"/>
          <c:h val="0.67876977877765277"/>
        </c:manualLayout>
      </c:layout>
      <c:doughnutChart>
        <c:varyColors val="1"/>
        <c:ser>
          <c:idx val="0"/>
          <c:order val="0"/>
          <c:spPr>
            <a:ln>
              <a:gradFill flip="none" rotWithShape="1">
                <a:gsLst>
                  <a:gs pos="0">
                    <a:srgbClr val="9BF8F2">
                      <a:lumMod val="98000"/>
                    </a:srgbClr>
                  </a:gs>
                  <a:gs pos="75000">
                    <a:srgbClr val="00B0F0"/>
                  </a:gs>
                </a:gsLst>
                <a:lin ang="13500000" scaled="1"/>
                <a:tileRect/>
              </a:gradFill>
            </a:ln>
          </c:spPr>
          <c:dPt>
            <c:idx val="0"/>
            <c:bubble3D val="0"/>
            <c:spPr>
              <a:solidFill>
                <a:schemeClr val="tx1">
                  <a:lumMod val="85000"/>
                  <a:lumOff val="15000"/>
                </a:schemeClr>
              </a:solidFill>
              <a:ln w="19050">
                <a:solidFill>
                  <a:schemeClr val="tx1">
                    <a:lumMod val="85000"/>
                    <a:lumOff val="15000"/>
                  </a:schemeClr>
                </a:solidFill>
              </a:ln>
              <a:effectLst/>
            </c:spPr>
            <c:extLst>
              <c:ext xmlns:c16="http://schemas.microsoft.com/office/drawing/2014/chart" uri="{C3380CC4-5D6E-409C-BE32-E72D297353CC}">
                <c16:uniqueId val="{00000001-C13E-4EE8-8728-89EF8BF8DF09}"/>
              </c:ext>
            </c:extLst>
          </c:dPt>
          <c:dPt>
            <c:idx val="1"/>
            <c:bubble3D val="0"/>
            <c:spPr>
              <a:gradFill>
                <a:gsLst>
                  <a:gs pos="62000">
                    <a:srgbClr val="00B0F0"/>
                  </a:gs>
                  <a:gs pos="31000">
                    <a:srgbClr val="9BF8F2"/>
                  </a:gs>
                </a:gsLst>
                <a:lin ang="13500000" scaled="1"/>
              </a:gradFill>
              <a:ln w="50800">
                <a:gradFill flip="none" rotWithShape="1">
                  <a:gsLst>
                    <a:gs pos="21000">
                      <a:srgbClr val="9BF8F2">
                        <a:lumMod val="98000"/>
                      </a:srgbClr>
                    </a:gs>
                    <a:gs pos="62000">
                      <a:srgbClr val="00B0F0"/>
                    </a:gs>
                  </a:gsLst>
                  <a:lin ang="13500000" scaled="1"/>
                  <a:tileRect/>
                </a:gradFill>
              </a:ln>
              <a:effectLst/>
            </c:spPr>
            <c:extLst>
              <c:ext xmlns:c16="http://schemas.microsoft.com/office/drawing/2014/chart" uri="{C3380CC4-5D6E-409C-BE32-E72D297353CC}">
                <c16:uniqueId val="{00000003-C13E-4EE8-8728-89EF8BF8DF09}"/>
              </c:ext>
            </c:extLst>
          </c:dPt>
          <c:cat>
            <c:strRef>
              <c:f>ptgeog!$J$5:$K$5</c:f>
              <c:strCache>
                <c:ptCount val="2"/>
                <c:pt idx="0">
                  <c:v>Remaining</c:v>
                </c:pt>
                <c:pt idx="1">
                  <c:v>Actual</c:v>
                </c:pt>
              </c:strCache>
            </c:strRef>
          </c:cat>
          <c:val>
            <c:numRef>
              <c:f>ptgeog!$J$6:$K$6</c:f>
              <c:numCache>
                <c:formatCode>0.00%</c:formatCode>
                <c:ptCount val="2"/>
                <c:pt idx="0">
                  <c:v>0.34319081071934154</c:v>
                </c:pt>
                <c:pt idx="1">
                  <c:v>0.65680918928065846</c:v>
                </c:pt>
              </c:numCache>
            </c:numRef>
          </c:val>
          <c:extLst>
            <c:ext xmlns:c16="http://schemas.microsoft.com/office/drawing/2014/chart" uri="{C3380CC4-5D6E-409C-BE32-E72D297353CC}">
              <c16:uniqueId val="{00000004-C13E-4EE8-8728-89EF8BF8DF09}"/>
            </c:ext>
          </c:extLst>
        </c:ser>
        <c:dLbls>
          <c:showLegendKey val="0"/>
          <c:showVal val="0"/>
          <c:showCatName val="0"/>
          <c:showSerName val="0"/>
          <c:showPercent val="0"/>
          <c:showBubbleSize val="0"/>
          <c:showLeaderLines val="1"/>
        </c:dLbls>
        <c:firstSliceAng val="0"/>
        <c:holeSize val="74"/>
      </c:doughnutChart>
      <c:scatterChart>
        <c:scatterStyle val="lineMarker"/>
        <c:varyColors val="0"/>
        <c:ser>
          <c:idx val="1"/>
          <c:order val="1"/>
          <c:tx>
            <c:v>XY</c:v>
          </c:tx>
          <c:spPr>
            <a:ln w="25400" cap="rnd">
              <a:noFill/>
              <a:round/>
            </a:ln>
            <a:effectLst/>
          </c:spPr>
          <c:marker>
            <c:symbol val="circle"/>
            <c:size val="27"/>
            <c:spPr>
              <a:solidFill>
                <a:srgbClr val="0070C0"/>
              </a:solidFill>
              <a:ln w="19050">
                <a:solidFill>
                  <a:srgbClr val="9BF8F2"/>
                </a:solidFill>
              </a:ln>
              <a:effectLst/>
            </c:spPr>
          </c:marker>
          <c:dPt>
            <c:idx val="0"/>
            <c:marker>
              <c:symbol val="circle"/>
              <c:size val="27"/>
              <c:spPr>
                <a:solidFill>
                  <a:srgbClr val="00B0F0"/>
                </a:solidFill>
                <a:ln w="19050">
                  <a:solidFill>
                    <a:srgbClr val="00B0F0"/>
                  </a:solidFill>
                </a:ln>
                <a:effectLst/>
              </c:spPr>
            </c:marker>
            <c:bubble3D val="0"/>
            <c:extLst>
              <c:ext xmlns:c16="http://schemas.microsoft.com/office/drawing/2014/chart" uri="{C3380CC4-5D6E-409C-BE32-E72D297353CC}">
                <c16:uniqueId val="{00000005-C13E-4EE8-8728-89EF8BF8DF09}"/>
              </c:ext>
            </c:extLst>
          </c:dPt>
          <c:dPt>
            <c:idx val="1"/>
            <c:marker>
              <c:symbol val="circle"/>
              <c:size val="27"/>
              <c:spPr>
                <a:solidFill>
                  <a:srgbClr val="9BF8F2"/>
                </a:solidFill>
                <a:ln w="19050">
                  <a:solidFill>
                    <a:srgbClr val="9BF8F2"/>
                  </a:solidFill>
                </a:ln>
                <a:effectLst/>
              </c:spPr>
            </c:marker>
            <c:bubble3D val="0"/>
            <c:extLst>
              <c:ext xmlns:c16="http://schemas.microsoft.com/office/drawing/2014/chart" uri="{C3380CC4-5D6E-409C-BE32-E72D297353CC}">
                <c16:uniqueId val="{00000006-C13E-4EE8-8728-89EF8BF8DF09}"/>
              </c:ext>
            </c:extLst>
          </c:dPt>
          <c:xVal>
            <c:numRef>
              <c:f>ptgeog!$M$3:$M$4</c:f>
              <c:numCache>
                <c:formatCode>General</c:formatCode>
                <c:ptCount val="2"/>
                <c:pt idx="0">
                  <c:v>0</c:v>
                </c:pt>
                <c:pt idx="1">
                  <c:v>0.83341646659422952</c:v>
                </c:pt>
              </c:numCache>
            </c:numRef>
          </c:xVal>
          <c:yVal>
            <c:numRef>
              <c:f>ptgeog!$N$3:$N$4</c:f>
              <c:numCache>
                <c:formatCode>General</c:formatCode>
                <c:ptCount val="2"/>
                <c:pt idx="0">
                  <c:v>1</c:v>
                </c:pt>
                <c:pt idx="1">
                  <c:v>-0.55264544982256958</c:v>
                </c:pt>
              </c:numCache>
            </c:numRef>
          </c:yVal>
          <c:smooth val="0"/>
          <c:extLst>
            <c:ext xmlns:c16="http://schemas.microsoft.com/office/drawing/2014/chart" uri="{C3380CC4-5D6E-409C-BE32-E72D297353CC}">
              <c16:uniqueId val="{00000007-C13E-4EE8-8728-89EF8BF8DF09}"/>
            </c:ext>
          </c:extLst>
        </c:ser>
        <c:dLbls>
          <c:showLegendKey val="0"/>
          <c:showVal val="0"/>
          <c:showCatName val="0"/>
          <c:showSerName val="0"/>
          <c:showPercent val="0"/>
          <c:showBubbleSize val="0"/>
        </c:dLbls>
        <c:axId val="901307391"/>
        <c:axId val="866323551"/>
      </c:scatterChart>
      <c:valAx>
        <c:axId val="901307391"/>
        <c:scaling>
          <c:orientation val="minMax"/>
          <c:max val="1.1500000000000001"/>
          <c:min val="-1.1500000000000001"/>
        </c:scaling>
        <c:delete val="1"/>
        <c:axPos val="b"/>
        <c:numFmt formatCode="General" sourceLinked="1"/>
        <c:majorTickMark val="out"/>
        <c:minorTickMark val="none"/>
        <c:tickLblPos val="nextTo"/>
        <c:crossAx val="866323551"/>
        <c:crosses val="autoZero"/>
        <c:crossBetween val="midCat"/>
      </c:valAx>
      <c:valAx>
        <c:axId val="866323551"/>
        <c:scaling>
          <c:orientation val="minMax"/>
          <c:max val="1.1500000000000001"/>
          <c:min val="-1.1500000000000001"/>
        </c:scaling>
        <c:delete val="1"/>
        <c:axPos val="l"/>
        <c:numFmt formatCode="General" sourceLinked="1"/>
        <c:majorTickMark val="out"/>
        <c:minorTickMark val="none"/>
        <c:tickLblPos val="nextTo"/>
        <c:crossAx val="90130739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spPr>
            <a:gradFill flip="none" rotWithShape="1">
              <a:gsLst>
                <a:gs pos="11000">
                  <a:srgbClr val="9947F7"/>
                </a:gs>
                <a:gs pos="100000">
                  <a:srgbClr val="00B0F0"/>
                </a:gs>
              </a:gsLst>
              <a:lin ang="16200000" scaled="1"/>
              <a:tileRect/>
            </a:gradFill>
            <a:ln>
              <a:noFill/>
            </a:ln>
            <a:effectLst/>
          </c:spPr>
          <c:invertIfNegative val="0"/>
          <c:val>
            <c:numRef>
              <c:f>ptgeog!$M$14</c:f>
              <c:numCache>
                <c:formatCode>0.0%</c:formatCode>
                <c:ptCount val="1"/>
                <c:pt idx="0">
                  <c:v>0.22799999999999998</c:v>
                </c:pt>
              </c:numCache>
            </c:numRef>
          </c:val>
          <c:extLst>
            <c:ext xmlns:c16="http://schemas.microsoft.com/office/drawing/2014/chart" uri="{C3380CC4-5D6E-409C-BE32-E72D297353CC}">
              <c16:uniqueId val="{00000000-FA39-41F1-A04D-60B24FC57B99}"/>
            </c:ext>
          </c:extLst>
        </c:ser>
        <c:ser>
          <c:idx val="1"/>
          <c:order val="1"/>
          <c:spPr>
            <a:solidFill>
              <a:schemeClr val="accent2"/>
            </a:solidFill>
            <a:ln>
              <a:noFill/>
            </a:ln>
            <a:effectLst/>
          </c:spPr>
          <c:invertIfNegative val="0"/>
          <c:dPt>
            <c:idx val="0"/>
            <c:invertIfNegative val="0"/>
            <c:bubble3D val="0"/>
            <c:spPr>
              <a:solidFill>
                <a:schemeClr val="tx1">
                  <a:lumMod val="85000"/>
                  <a:lumOff val="15000"/>
                </a:schemeClr>
              </a:solidFill>
              <a:ln>
                <a:noFill/>
              </a:ln>
              <a:effectLst/>
            </c:spPr>
            <c:extLst>
              <c:ext xmlns:c16="http://schemas.microsoft.com/office/drawing/2014/chart" uri="{C3380CC4-5D6E-409C-BE32-E72D297353CC}">
                <c16:uniqueId val="{00000002-FA39-41F1-A04D-60B24FC57B99}"/>
              </c:ext>
            </c:extLst>
          </c:dPt>
          <c:val>
            <c:numRef>
              <c:f>ptgeog!$N$14</c:f>
              <c:numCache>
                <c:formatCode>0.0%</c:formatCode>
                <c:ptCount val="1"/>
                <c:pt idx="0">
                  <c:v>0.77200000000000002</c:v>
                </c:pt>
              </c:numCache>
            </c:numRef>
          </c:val>
          <c:extLst>
            <c:ext xmlns:c16="http://schemas.microsoft.com/office/drawing/2014/chart" uri="{C3380CC4-5D6E-409C-BE32-E72D297353CC}">
              <c16:uniqueId val="{00000003-FA39-41F1-A04D-60B24FC57B99}"/>
            </c:ext>
          </c:extLst>
        </c:ser>
        <c:dLbls>
          <c:showLegendKey val="0"/>
          <c:showVal val="0"/>
          <c:showCatName val="0"/>
          <c:showSerName val="0"/>
          <c:showPercent val="0"/>
          <c:showBubbleSize val="0"/>
        </c:dLbls>
        <c:gapWidth val="150"/>
        <c:overlap val="100"/>
        <c:axId val="1408816175"/>
        <c:axId val="1208227855"/>
      </c:barChart>
      <c:catAx>
        <c:axId val="1408816175"/>
        <c:scaling>
          <c:orientation val="minMax"/>
        </c:scaling>
        <c:delete val="1"/>
        <c:axPos val="b"/>
        <c:majorTickMark val="none"/>
        <c:minorTickMark val="none"/>
        <c:tickLblPos val="nextTo"/>
        <c:crossAx val="1208227855"/>
        <c:crosses val="autoZero"/>
        <c:auto val="1"/>
        <c:lblAlgn val="ctr"/>
        <c:lblOffset val="100"/>
        <c:noMultiLvlLbl val="0"/>
      </c:catAx>
      <c:valAx>
        <c:axId val="1208227855"/>
        <c:scaling>
          <c:orientation val="minMax"/>
        </c:scaling>
        <c:delete val="1"/>
        <c:axPos val="l"/>
        <c:numFmt formatCode="0%" sourceLinked="1"/>
        <c:majorTickMark val="none"/>
        <c:minorTickMark val="none"/>
        <c:tickLblPos val="nextTo"/>
        <c:crossAx val="1408816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690579041482915"/>
          <c:y val="1.3503566882130075E-2"/>
          <c:w val="0.5983916030385209"/>
          <c:h val="0.98649643311786994"/>
        </c:manualLayout>
      </c:layout>
      <c:doughnutChart>
        <c:varyColors val="1"/>
        <c:ser>
          <c:idx val="0"/>
          <c:order val="0"/>
          <c:tx>
            <c:v>serie58</c:v>
          </c:tx>
          <c:spPr>
            <a:gradFill>
              <a:gsLst>
                <a:gs pos="48000">
                  <a:srgbClr val="9947F7"/>
                </a:gs>
                <a:gs pos="0">
                  <a:srgbClr val="DC25FA"/>
                </a:gs>
              </a:gsLst>
              <a:lin ang="5400000" scaled="1"/>
            </a:gradFill>
            <a:ln w="120650">
              <a:solidFill>
                <a:schemeClr val="tx1"/>
              </a:solidFill>
            </a:ln>
          </c:spPr>
          <c:dPt>
            <c:idx val="0"/>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01-B6CB-40FE-B595-C5B0074E28A3}"/>
              </c:ext>
            </c:extLst>
          </c:dPt>
          <c:dPt>
            <c:idx val="1"/>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03-B6CB-40FE-B595-C5B0074E28A3}"/>
              </c:ext>
            </c:extLst>
          </c:dPt>
          <c:dPt>
            <c:idx val="2"/>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05-B6CB-40FE-B595-C5B0074E28A3}"/>
              </c:ext>
            </c:extLst>
          </c:dPt>
          <c:dPt>
            <c:idx val="3"/>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07-B6CB-40FE-B595-C5B0074E28A3}"/>
              </c:ext>
            </c:extLst>
          </c:dPt>
          <c:dPt>
            <c:idx val="4"/>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09-B6CB-40FE-B595-C5B0074E28A3}"/>
              </c:ext>
            </c:extLst>
          </c:dPt>
          <c:dPt>
            <c:idx val="5"/>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0B-B6CB-40FE-B595-C5B0074E28A3}"/>
              </c:ext>
            </c:extLst>
          </c:dPt>
          <c:dPt>
            <c:idx val="6"/>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0D-B6CB-40FE-B595-C5B0074E28A3}"/>
              </c:ext>
            </c:extLst>
          </c:dPt>
          <c:dPt>
            <c:idx val="7"/>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0F-B6CB-40FE-B595-C5B0074E28A3}"/>
              </c:ext>
            </c:extLst>
          </c:dPt>
          <c:dPt>
            <c:idx val="8"/>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11-B6CB-40FE-B595-C5B0074E28A3}"/>
              </c:ext>
            </c:extLst>
          </c:dPt>
          <c:dPt>
            <c:idx val="9"/>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13-B6CB-40FE-B595-C5B0074E28A3}"/>
              </c:ext>
            </c:extLst>
          </c:dPt>
          <c:dPt>
            <c:idx val="10"/>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15-B6CB-40FE-B595-C5B0074E28A3}"/>
              </c:ext>
            </c:extLst>
          </c:dPt>
          <c:dPt>
            <c:idx val="11"/>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17-B6CB-40FE-B595-C5B0074E28A3}"/>
              </c:ext>
            </c:extLst>
          </c:dPt>
          <c:dPt>
            <c:idx val="12"/>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19-B6CB-40FE-B595-C5B0074E28A3}"/>
              </c:ext>
            </c:extLst>
          </c:dPt>
          <c:dPt>
            <c:idx val="13"/>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1B-B6CB-40FE-B595-C5B0074E28A3}"/>
              </c:ext>
            </c:extLst>
          </c:dPt>
          <c:dPt>
            <c:idx val="14"/>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1D-B6CB-40FE-B595-C5B0074E28A3}"/>
              </c:ext>
            </c:extLst>
          </c:dPt>
          <c:dPt>
            <c:idx val="15"/>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1F-B6CB-40FE-B595-C5B0074E28A3}"/>
              </c:ext>
            </c:extLst>
          </c:dPt>
          <c:dPt>
            <c:idx val="16"/>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21-B6CB-40FE-B595-C5B0074E28A3}"/>
              </c:ext>
            </c:extLst>
          </c:dPt>
          <c:dPt>
            <c:idx val="17"/>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23-B6CB-40FE-B595-C5B0074E28A3}"/>
              </c:ext>
            </c:extLst>
          </c:dPt>
          <c:dPt>
            <c:idx val="18"/>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25-B6CB-40FE-B595-C5B0074E28A3}"/>
              </c:ext>
            </c:extLst>
          </c:dPt>
          <c:dPt>
            <c:idx val="19"/>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27-B6CB-40FE-B595-C5B0074E28A3}"/>
              </c:ext>
            </c:extLst>
          </c:dPt>
          <c:dPt>
            <c:idx val="20"/>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29-B6CB-40FE-B595-C5B0074E28A3}"/>
              </c:ext>
            </c:extLst>
          </c:dPt>
          <c:dPt>
            <c:idx val="21"/>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2B-B6CB-40FE-B595-C5B0074E28A3}"/>
              </c:ext>
            </c:extLst>
          </c:dPt>
          <c:dPt>
            <c:idx val="22"/>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2D-B6CB-40FE-B595-C5B0074E28A3}"/>
              </c:ext>
            </c:extLst>
          </c:dPt>
          <c:dPt>
            <c:idx val="23"/>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2F-B6CB-40FE-B595-C5B0074E28A3}"/>
              </c:ext>
            </c:extLst>
          </c:dPt>
          <c:dPt>
            <c:idx val="24"/>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31-B6CB-40FE-B595-C5B0074E28A3}"/>
              </c:ext>
            </c:extLst>
          </c:dPt>
          <c:dPt>
            <c:idx val="25"/>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33-B6CB-40FE-B595-C5B0074E28A3}"/>
              </c:ext>
            </c:extLst>
          </c:dPt>
          <c:dPt>
            <c:idx val="26"/>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35-B6CB-40FE-B595-C5B0074E28A3}"/>
              </c:ext>
            </c:extLst>
          </c:dPt>
          <c:dPt>
            <c:idx val="27"/>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37-B6CB-40FE-B595-C5B0074E28A3}"/>
              </c:ext>
            </c:extLst>
          </c:dPt>
          <c:dPt>
            <c:idx val="28"/>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39-B6CB-40FE-B595-C5B0074E28A3}"/>
              </c:ext>
            </c:extLst>
          </c:dPt>
          <c:dPt>
            <c:idx val="29"/>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3B-B6CB-40FE-B595-C5B0074E28A3}"/>
              </c:ext>
            </c:extLst>
          </c:dPt>
          <c:dPt>
            <c:idx val="30"/>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3D-B6CB-40FE-B595-C5B0074E28A3}"/>
              </c:ext>
            </c:extLst>
          </c:dPt>
          <c:dPt>
            <c:idx val="31"/>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3F-B6CB-40FE-B595-C5B0074E28A3}"/>
              </c:ext>
            </c:extLst>
          </c:dPt>
          <c:dPt>
            <c:idx val="32"/>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41-B6CB-40FE-B595-C5B0074E28A3}"/>
              </c:ext>
            </c:extLst>
          </c:dPt>
          <c:dPt>
            <c:idx val="33"/>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43-B6CB-40FE-B595-C5B0074E28A3}"/>
              </c:ext>
            </c:extLst>
          </c:dPt>
          <c:dPt>
            <c:idx val="34"/>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45-B6CB-40FE-B595-C5B0074E28A3}"/>
              </c:ext>
            </c:extLst>
          </c:dPt>
          <c:dPt>
            <c:idx val="35"/>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47-B6CB-40FE-B595-C5B0074E28A3}"/>
              </c:ext>
            </c:extLst>
          </c:dPt>
          <c:dPt>
            <c:idx val="36"/>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49-B6CB-40FE-B595-C5B0074E28A3}"/>
              </c:ext>
            </c:extLst>
          </c:dPt>
          <c:dPt>
            <c:idx val="37"/>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4B-B6CB-40FE-B595-C5B0074E28A3}"/>
              </c:ext>
            </c:extLst>
          </c:dPt>
          <c:dPt>
            <c:idx val="38"/>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4D-B6CB-40FE-B595-C5B0074E28A3}"/>
              </c:ext>
            </c:extLst>
          </c:dPt>
          <c:dPt>
            <c:idx val="39"/>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4F-B6CB-40FE-B595-C5B0074E28A3}"/>
              </c:ext>
            </c:extLst>
          </c:dPt>
          <c:dPt>
            <c:idx val="40"/>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51-B6CB-40FE-B595-C5B0074E28A3}"/>
              </c:ext>
            </c:extLst>
          </c:dPt>
          <c:dPt>
            <c:idx val="41"/>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53-B6CB-40FE-B595-C5B0074E28A3}"/>
              </c:ext>
            </c:extLst>
          </c:dPt>
          <c:dPt>
            <c:idx val="42"/>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55-B6CB-40FE-B595-C5B0074E28A3}"/>
              </c:ext>
            </c:extLst>
          </c:dPt>
          <c:dPt>
            <c:idx val="43"/>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57-B6CB-40FE-B595-C5B0074E28A3}"/>
              </c:ext>
            </c:extLst>
          </c:dPt>
          <c:dPt>
            <c:idx val="44"/>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59-B6CB-40FE-B595-C5B0074E28A3}"/>
              </c:ext>
            </c:extLst>
          </c:dPt>
          <c:dPt>
            <c:idx val="45"/>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5B-B6CB-40FE-B595-C5B0074E28A3}"/>
              </c:ext>
            </c:extLst>
          </c:dPt>
          <c:dPt>
            <c:idx val="46"/>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5D-B6CB-40FE-B595-C5B0074E28A3}"/>
              </c:ext>
            </c:extLst>
          </c:dPt>
          <c:dPt>
            <c:idx val="47"/>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5F-B6CB-40FE-B595-C5B0074E28A3}"/>
              </c:ext>
            </c:extLst>
          </c:dPt>
          <c:dPt>
            <c:idx val="48"/>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61-B6CB-40FE-B595-C5B0074E28A3}"/>
              </c:ext>
            </c:extLst>
          </c:dPt>
          <c:dPt>
            <c:idx val="49"/>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63-B6CB-40FE-B595-C5B0074E28A3}"/>
              </c:ext>
            </c:extLst>
          </c:dPt>
          <c:dPt>
            <c:idx val="50"/>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65-B6CB-40FE-B595-C5B0074E28A3}"/>
              </c:ext>
            </c:extLst>
          </c:dPt>
          <c:dPt>
            <c:idx val="51"/>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67-B6CB-40FE-B595-C5B0074E28A3}"/>
              </c:ext>
            </c:extLst>
          </c:dPt>
          <c:dPt>
            <c:idx val="52"/>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69-B6CB-40FE-B595-C5B0074E28A3}"/>
              </c:ext>
            </c:extLst>
          </c:dPt>
          <c:dPt>
            <c:idx val="53"/>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6B-B6CB-40FE-B595-C5B0074E28A3}"/>
              </c:ext>
            </c:extLst>
          </c:dPt>
          <c:dPt>
            <c:idx val="54"/>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6D-B6CB-40FE-B595-C5B0074E28A3}"/>
              </c:ext>
            </c:extLst>
          </c:dPt>
          <c:dPt>
            <c:idx val="55"/>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6F-B6CB-40FE-B595-C5B0074E28A3}"/>
              </c:ext>
            </c:extLst>
          </c:dPt>
          <c:dPt>
            <c:idx val="56"/>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71-B6CB-40FE-B595-C5B0074E28A3}"/>
              </c:ext>
            </c:extLst>
          </c:dPt>
          <c:dPt>
            <c:idx val="57"/>
            <c:bubble3D val="0"/>
            <c:spPr>
              <a:gradFill>
                <a:gsLst>
                  <a:gs pos="48000">
                    <a:srgbClr val="9947F7"/>
                  </a:gs>
                  <a:gs pos="0">
                    <a:srgbClr val="DC25FA"/>
                  </a:gs>
                </a:gsLst>
                <a:lin ang="5400000" scaled="1"/>
              </a:gradFill>
              <a:ln w="120650">
                <a:solidFill>
                  <a:schemeClr val="tx1"/>
                </a:solidFill>
              </a:ln>
              <a:effectLst/>
            </c:spPr>
            <c:extLst>
              <c:ext xmlns:c16="http://schemas.microsoft.com/office/drawing/2014/chart" uri="{C3380CC4-5D6E-409C-BE32-E72D297353CC}">
                <c16:uniqueId val="{00000073-B6CB-40FE-B595-C5B0074E28A3}"/>
              </c:ext>
            </c:extLst>
          </c:dPt>
          <c:val>
            <c:numLit>
              <c:formatCode>General</c:formatCode>
              <c:ptCount val="5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numLit>
          </c:val>
          <c:extLst>
            <c:ext xmlns:c16="http://schemas.microsoft.com/office/drawing/2014/chart" uri="{C3380CC4-5D6E-409C-BE32-E72D297353CC}">
              <c16:uniqueId val="{00000074-B6CB-40FE-B595-C5B0074E28A3}"/>
            </c:ext>
          </c:extLst>
        </c:ser>
        <c:dLbls>
          <c:showLegendKey val="0"/>
          <c:showVal val="0"/>
          <c:showCatName val="0"/>
          <c:showSerName val="0"/>
          <c:showPercent val="0"/>
          <c:showBubbleSize val="0"/>
          <c:showLeaderLines val="1"/>
        </c:dLbls>
        <c:firstSliceAng val="0"/>
        <c:holeSize val="8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467819404418827"/>
          <c:y val="8.758373205741625E-3"/>
          <c:w val="0.60802113352545628"/>
          <c:h val="0.99124162679425842"/>
        </c:manualLayout>
      </c:layout>
      <c:doughnutChart>
        <c:varyColors val="0"/>
        <c:ser>
          <c:idx val="0"/>
          <c:order val="0"/>
          <c:spPr>
            <a:solidFill>
              <a:schemeClr val="accent1"/>
            </a:solidFill>
            <a:ln w="19050">
              <a:solidFill>
                <a:schemeClr val="lt1"/>
              </a:solidFill>
            </a:ln>
            <a:effectLst/>
          </c:spPr>
          <c:dPt>
            <c:idx val="0"/>
            <c:bubble3D val="0"/>
            <c:spPr>
              <a:noFill/>
              <a:ln w="19050">
                <a:noFill/>
              </a:ln>
              <a:effectLst/>
            </c:spPr>
            <c:extLst>
              <c:ext xmlns:c16="http://schemas.microsoft.com/office/drawing/2014/chart" uri="{C3380CC4-5D6E-409C-BE32-E72D297353CC}">
                <c16:uniqueId val="{00000001-21C9-4FC0-A10B-353FCE903C43}"/>
              </c:ext>
            </c:extLst>
          </c:dPt>
          <c:dPt>
            <c:idx val="1"/>
            <c:bubble3D val="0"/>
            <c:spPr>
              <a:solidFill>
                <a:schemeClr val="tx1">
                  <a:alpha val="75000"/>
                </a:schemeClr>
              </a:solidFill>
              <a:ln w="19050">
                <a:noFill/>
              </a:ln>
              <a:effectLst/>
            </c:spPr>
            <c:extLst>
              <c:ext xmlns:c16="http://schemas.microsoft.com/office/drawing/2014/chart" uri="{C3380CC4-5D6E-409C-BE32-E72D297353CC}">
                <c16:uniqueId val="{00000003-21C9-4FC0-A10B-353FCE903C43}"/>
              </c:ext>
            </c:extLst>
          </c:dPt>
          <c:val>
            <c:numRef>
              <c:f>ptsales!$E$3:$F$3</c:f>
              <c:numCache>
                <c:formatCode>0%</c:formatCode>
                <c:ptCount val="2"/>
                <c:pt idx="0">
                  <c:v>0.70301623785988598</c:v>
                </c:pt>
                <c:pt idx="1">
                  <c:v>0.29698376214011402</c:v>
                </c:pt>
              </c:numCache>
            </c:numRef>
          </c:val>
          <c:extLst>
            <c:ext xmlns:c16="http://schemas.microsoft.com/office/drawing/2014/chart" uri="{C3380CC4-5D6E-409C-BE32-E72D297353CC}">
              <c16:uniqueId val="{00000004-21C9-4FC0-A10B-353FCE903C43}"/>
            </c:ext>
          </c:extLst>
        </c:ser>
        <c:dLbls>
          <c:showLegendKey val="0"/>
          <c:showVal val="0"/>
          <c:showCatName val="0"/>
          <c:showSerName val="0"/>
          <c:showPercent val="0"/>
          <c:showBubbleSize val="0"/>
          <c:showLeaderLines val="1"/>
        </c:dLbls>
        <c:firstSliceAng val="0"/>
        <c:holeSize val="8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900" b="0" i="0" u="none" strike="noStrike" kern="1200" baseline="0">
          <a:ln>
            <a:solidFill>
              <a:sysClr val="windowText" lastClr="000000"/>
            </a:solidFill>
          </a:ln>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264315510049299"/>
          <c:y val="3.8805555555555558E-2"/>
          <c:w val="0.78528315004424221"/>
          <c:h val="0.92238888888888892"/>
        </c:manualLayout>
      </c:layout>
      <c:scatterChart>
        <c:scatterStyle val="lineMarker"/>
        <c:varyColors val="0"/>
        <c:ser>
          <c:idx val="0"/>
          <c:order val="0"/>
          <c:spPr>
            <a:ln w="25400" cap="rnd">
              <a:noFill/>
              <a:round/>
            </a:ln>
            <a:effectLst>
              <a:glow rad="63500">
                <a:srgbClr val="FFFF00">
                  <a:alpha val="40000"/>
                </a:srgbClr>
              </a:glow>
            </a:effectLst>
          </c:spPr>
          <c:marker>
            <c:symbol val="circle"/>
            <c:size val="42"/>
            <c:spPr>
              <a:solidFill>
                <a:schemeClr val="tx1"/>
              </a:solidFill>
              <a:ln w="22225">
                <a:gradFill>
                  <a:gsLst>
                    <a:gs pos="0">
                      <a:srgbClr val="00B050"/>
                    </a:gs>
                    <a:gs pos="100000">
                      <a:schemeClr val="accent4">
                        <a:lumMod val="75000"/>
                      </a:schemeClr>
                    </a:gs>
                  </a:gsLst>
                  <a:lin ang="5400000" scaled="1"/>
                </a:gradFill>
              </a:ln>
              <a:effectLst>
                <a:glow rad="63500">
                  <a:srgbClr val="FFFF00">
                    <a:alpha val="40000"/>
                  </a:srgbClr>
                </a:glow>
              </a:effectLst>
            </c:spPr>
          </c:marker>
          <c:dLbls>
            <c:dLbl>
              <c:idx val="0"/>
              <c:tx>
                <c:rich>
                  <a:bodyPr/>
                  <a:lstStyle/>
                  <a:p>
                    <a:fld id="{96FAC44D-ADC6-4503-881A-6F1D3C33EA77}"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4BD-47BE-94A2-7B4445ABAB54}"/>
                </c:ext>
              </c:extLst>
            </c:dLbl>
            <c:dLbl>
              <c:idx val="1"/>
              <c:tx>
                <c:rich>
                  <a:bodyPr/>
                  <a:lstStyle/>
                  <a:p>
                    <a:fld id="{A331595D-1766-4453-9FF6-9D0329AA0EA4}"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4BD-47BE-94A2-7B4445ABAB54}"/>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Avenir LT Std 45 Book" panose="020B0502020203020204" pitchFamily="34" charset="0"/>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ptsales!$E$6:$E$7</c:f>
              <c:numCache>
                <c:formatCode>General</c:formatCode>
                <c:ptCount val="2"/>
                <c:pt idx="0">
                  <c:v>0</c:v>
                </c:pt>
                <c:pt idx="1">
                  <c:v>-0.95674173968486675</c:v>
                </c:pt>
              </c:numCache>
            </c:numRef>
          </c:xVal>
          <c:yVal>
            <c:numRef>
              <c:f>ptsales!$F$6:$F$7</c:f>
              <c:numCache>
                <c:formatCode>General</c:formatCode>
                <c:ptCount val="2"/>
                <c:pt idx="0">
                  <c:v>1</c:v>
                </c:pt>
                <c:pt idx="1">
                  <c:v>-0.29093855630489157</c:v>
                </c:pt>
              </c:numCache>
            </c:numRef>
          </c:yVal>
          <c:smooth val="0"/>
          <c:extLst>
            <c:ext xmlns:c15="http://schemas.microsoft.com/office/drawing/2012/chart" uri="{02D57815-91ED-43cb-92C2-25804820EDAC}">
              <c15:datalabelsRange>
                <c15:f>ptsales!$G$3:$G$4</c15:f>
                <c15:dlblRangeCache>
                  <c:ptCount val="2"/>
                  <c:pt idx="0">
                    <c:v>30%</c:v>
                  </c:pt>
                  <c:pt idx="1">
                    <c:v>70%</c:v>
                  </c:pt>
                </c15:dlblRangeCache>
              </c15:datalabelsRange>
            </c:ext>
            <c:ext xmlns:c16="http://schemas.microsoft.com/office/drawing/2014/chart" uri="{C3380CC4-5D6E-409C-BE32-E72D297353CC}">
              <c16:uniqueId val="{00000002-14BD-47BE-94A2-7B4445ABAB54}"/>
            </c:ext>
          </c:extLst>
        </c:ser>
        <c:dLbls>
          <c:showLegendKey val="0"/>
          <c:showVal val="0"/>
          <c:showCatName val="0"/>
          <c:showSerName val="0"/>
          <c:showPercent val="0"/>
          <c:showBubbleSize val="0"/>
        </c:dLbls>
        <c:axId val="1570893103"/>
        <c:axId val="1286954623"/>
      </c:scatterChart>
      <c:valAx>
        <c:axId val="1570893103"/>
        <c:scaling>
          <c:orientation val="minMax"/>
          <c:max val="1.1500000000000001"/>
          <c:min val="-1.1500000000000001"/>
        </c:scaling>
        <c:delete val="1"/>
        <c:axPos val="b"/>
        <c:numFmt formatCode="General" sourceLinked="1"/>
        <c:majorTickMark val="none"/>
        <c:minorTickMark val="none"/>
        <c:tickLblPos val="nextTo"/>
        <c:crossAx val="1286954623"/>
        <c:crosses val="autoZero"/>
        <c:crossBetween val="midCat"/>
      </c:valAx>
      <c:valAx>
        <c:axId val="1286954623"/>
        <c:scaling>
          <c:orientation val="minMax"/>
          <c:max val="1.1500000000000001"/>
          <c:min val="-1.1500000000000001"/>
        </c:scaling>
        <c:delete val="1"/>
        <c:axPos val="l"/>
        <c:numFmt formatCode="General" sourceLinked="1"/>
        <c:majorTickMark val="none"/>
        <c:minorTickMark val="none"/>
        <c:tickLblPos val="nextTo"/>
        <c:crossAx val="157089310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Statistics - Terminado.xlsx]ptsales!ptsales6</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rgbClr val="9947F7"/>
              </a:gs>
              <a:gs pos="0">
                <a:srgbClr val="00B0F0"/>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Avenir LT Std 45 Book" panose="020B0502020203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ptsales!$J$21</c:f>
              <c:strCache>
                <c:ptCount val="1"/>
                <c:pt idx="0">
                  <c:v>Total</c:v>
                </c:pt>
              </c:strCache>
            </c:strRef>
          </c:tx>
          <c:spPr>
            <a:gradFill flip="none" rotWithShape="1">
              <a:gsLst>
                <a:gs pos="100000">
                  <a:srgbClr val="9947F7"/>
                </a:gs>
                <a:gs pos="0">
                  <a:srgbClr val="00B0F0"/>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Avenir LT Std 45 Book" panose="020B0502020203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ptsales!$I$22:$I$25</c:f>
              <c:strCache>
                <c:ptCount val="3"/>
                <c:pt idx="0">
                  <c:v>Branch </c:v>
                </c:pt>
                <c:pt idx="1">
                  <c:v>Download</c:v>
                </c:pt>
                <c:pt idx="2">
                  <c:v>Shipment</c:v>
                </c:pt>
              </c:strCache>
            </c:strRef>
          </c:cat>
          <c:val>
            <c:numRef>
              <c:f>ptsales!$J$22:$J$25</c:f>
              <c:numCache>
                <c:formatCode>General</c:formatCode>
                <c:ptCount val="3"/>
                <c:pt idx="0">
                  <c:v>215</c:v>
                </c:pt>
                <c:pt idx="1">
                  <c:v>214</c:v>
                </c:pt>
                <c:pt idx="2">
                  <c:v>339</c:v>
                </c:pt>
              </c:numCache>
            </c:numRef>
          </c:val>
          <c:extLst>
            <c:ext xmlns:c16="http://schemas.microsoft.com/office/drawing/2014/chart" uri="{C3380CC4-5D6E-409C-BE32-E72D297353CC}">
              <c16:uniqueId val="{00000000-46AF-48C3-9B14-66129A42627E}"/>
            </c:ext>
          </c:extLst>
        </c:ser>
        <c:dLbls>
          <c:showLegendKey val="0"/>
          <c:showVal val="1"/>
          <c:showCatName val="0"/>
          <c:showSerName val="0"/>
          <c:showPercent val="0"/>
          <c:showBubbleSize val="0"/>
        </c:dLbls>
        <c:gapWidth val="150"/>
        <c:overlap val="100"/>
        <c:axId val="872985408"/>
        <c:axId val="657783584"/>
      </c:barChart>
      <c:catAx>
        <c:axId val="872985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Avenir LT Std 45 Book" panose="020B0502020203020204" pitchFamily="34" charset="0"/>
                <a:ea typeface="+mn-ea"/>
                <a:cs typeface="+mn-cs"/>
              </a:defRPr>
            </a:pPr>
            <a:endParaRPr lang="en-US"/>
          </a:p>
        </c:txPr>
        <c:crossAx val="657783584"/>
        <c:crosses val="autoZero"/>
        <c:auto val="1"/>
        <c:lblAlgn val="ctr"/>
        <c:lblOffset val="100"/>
        <c:noMultiLvlLbl val="0"/>
      </c:catAx>
      <c:valAx>
        <c:axId val="657783584"/>
        <c:scaling>
          <c:orientation val="minMax"/>
        </c:scaling>
        <c:delete val="1"/>
        <c:axPos val="b"/>
        <c:numFmt formatCode="General" sourceLinked="1"/>
        <c:majorTickMark val="none"/>
        <c:minorTickMark val="none"/>
        <c:tickLblPos val="nextTo"/>
        <c:crossAx val="872985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effectLst/>
          </c:spPr>
          <c:dPt>
            <c:idx val="0"/>
            <c:bubble3D val="0"/>
            <c:spPr>
              <a:solidFill>
                <a:schemeClr val="bg1">
                  <a:lumMod val="75000"/>
                </a:schemeClr>
              </a:solidFill>
              <a:ln w="19050">
                <a:noFill/>
              </a:ln>
              <a:effectLst/>
            </c:spPr>
            <c:extLst>
              <c:ext xmlns:c16="http://schemas.microsoft.com/office/drawing/2014/chart" uri="{C3380CC4-5D6E-409C-BE32-E72D297353CC}">
                <c16:uniqueId val="{00000001-F4BA-489F-90C2-174D77327500}"/>
              </c:ext>
            </c:extLst>
          </c:dPt>
          <c:dPt>
            <c:idx val="1"/>
            <c:bubble3D val="0"/>
            <c:spPr>
              <a:noFill/>
              <a:ln w="19050">
                <a:noFill/>
              </a:ln>
              <a:effectLst/>
            </c:spPr>
            <c:extLst>
              <c:ext xmlns:c16="http://schemas.microsoft.com/office/drawing/2014/chart" uri="{C3380CC4-5D6E-409C-BE32-E72D297353CC}">
                <c16:uniqueId val="{00000003-F4BA-489F-90C2-174D77327500}"/>
              </c:ext>
            </c:extLst>
          </c:dPt>
          <c:cat>
            <c:strRef>
              <c:f>ptsales!$O$22:$O$23</c:f>
              <c:strCache>
                <c:ptCount val="2"/>
                <c:pt idx="0">
                  <c:v>Paid</c:v>
                </c:pt>
                <c:pt idx="1">
                  <c:v>Refuned</c:v>
                </c:pt>
              </c:strCache>
            </c:strRef>
          </c:cat>
          <c:val>
            <c:numRef>
              <c:f>ptsales!$P$22:$P$23</c:f>
              <c:numCache>
                <c:formatCode>0.00%</c:formatCode>
                <c:ptCount val="2"/>
                <c:pt idx="0">
                  <c:v>0.81770833333333337</c:v>
                </c:pt>
                <c:pt idx="1">
                  <c:v>0.18229166666666666</c:v>
                </c:pt>
              </c:numCache>
            </c:numRef>
          </c:val>
          <c:extLst>
            <c:ext xmlns:c16="http://schemas.microsoft.com/office/drawing/2014/chart" uri="{C3380CC4-5D6E-409C-BE32-E72D297353CC}">
              <c16:uniqueId val="{00000004-F4BA-489F-90C2-174D7732750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chart" Target="../charts/chart4.xml"/><Relationship Id="rId3" Type="http://schemas.openxmlformats.org/officeDocument/2006/relationships/hyperlink" Target="http://www.linkedin.com/in/fordcfederico" TargetMode="External"/><Relationship Id="rId7" Type="http://schemas.openxmlformats.org/officeDocument/2006/relationships/hyperlink" Target="#Geographically!A1"/><Relationship Id="rId12" Type="http://schemas.openxmlformats.org/officeDocument/2006/relationships/chart" Target="../charts/chart3.xml"/><Relationship Id="rId2" Type="http://schemas.openxmlformats.org/officeDocument/2006/relationships/image" Target="../media/image1.png"/><Relationship Id="rId1" Type="http://schemas.openxmlformats.org/officeDocument/2006/relationships/hyperlink" Target="mailto:fordcesarfederico@gmail.com" TargetMode="External"/><Relationship Id="rId6" Type="http://schemas.openxmlformats.org/officeDocument/2006/relationships/hyperlink" Target="#'Sales Process'!A1"/><Relationship Id="rId11" Type="http://schemas.openxmlformats.org/officeDocument/2006/relationships/chart" Target="../charts/chart2.xml"/><Relationship Id="rId5" Type="http://schemas.openxmlformats.org/officeDocument/2006/relationships/hyperlink" Target="#'Income Sources'!A1"/><Relationship Id="rId15" Type="http://schemas.openxmlformats.org/officeDocument/2006/relationships/chart" Target="../charts/chart6.xml"/><Relationship Id="rId10" Type="http://schemas.openxmlformats.org/officeDocument/2006/relationships/chart" Target="../charts/chart1.xml"/><Relationship Id="rId4" Type="http://schemas.openxmlformats.org/officeDocument/2006/relationships/hyperlink" Target="http://www.google.com" TargetMode="External"/><Relationship Id="rId9" Type="http://schemas.openxmlformats.org/officeDocument/2006/relationships/image" Target="../media/image3.svg"/><Relationship Id="rId14" Type="http://schemas.openxmlformats.org/officeDocument/2006/relationships/chart" Target="../charts/chart5.xml"/></Relationships>
</file>

<file path=xl/drawings/_rels/drawing2.xml.rels><?xml version="1.0" encoding="UTF-8" standalone="yes"?>
<Relationships xmlns="http://schemas.openxmlformats.org/package/2006/relationships"><Relationship Id="rId8" Type="http://schemas.openxmlformats.org/officeDocument/2006/relationships/hyperlink" Target="#'Income Sources'!A1"/><Relationship Id="rId13" Type="http://schemas.openxmlformats.org/officeDocument/2006/relationships/image" Target="../media/image4.png"/><Relationship Id="rId18" Type="http://schemas.openxmlformats.org/officeDocument/2006/relationships/image" Target="../media/image8.svg"/><Relationship Id="rId3" Type="http://schemas.openxmlformats.org/officeDocument/2006/relationships/chart" Target="../charts/chart9.xml"/><Relationship Id="rId7" Type="http://schemas.openxmlformats.org/officeDocument/2006/relationships/hyperlink" Target="http://www.google.com" TargetMode="External"/><Relationship Id="rId12" Type="http://schemas.openxmlformats.org/officeDocument/2006/relationships/image" Target="../media/image3.svg"/><Relationship Id="rId17" Type="http://schemas.openxmlformats.org/officeDocument/2006/relationships/image" Target="../media/image7.svg"/><Relationship Id="rId2" Type="http://schemas.openxmlformats.org/officeDocument/2006/relationships/chart" Target="../charts/chart8.xml"/><Relationship Id="rId16" Type="http://schemas.openxmlformats.org/officeDocument/2006/relationships/image" Target="../media/image6.png"/><Relationship Id="rId1" Type="http://schemas.openxmlformats.org/officeDocument/2006/relationships/chart" Target="../charts/chart7.xml"/><Relationship Id="rId6" Type="http://schemas.openxmlformats.org/officeDocument/2006/relationships/hyperlink" Target="http://www.linkedin.com/in/fordcfederico" TargetMode="External"/><Relationship Id="rId11" Type="http://schemas.openxmlformats.org/officeDocument/2006/relationships/image" Target="../media/image2.png"/><Relationship Id="rId5" Type="http://schemas.openxmlformats.org/officeDocument/2006/relationships/image" Target="../media/image1.png"/><Relationship Id="rId15" Type="http://schemas.openxmlformats.org/officeDocument/2006/relationships/hyperlink" Target="https://svgsilh.com/pt/9e9e9e/image/1837413.html" TargetMode="External"/><Relationship Id="rId10" Type="http://schemas.openxmlformats.org/officeDocument/2006/relationships/hyperlink" Target="#Geographically!A1"/><Relationship Id="rId4" Type="http://schemas.openxmlformats.org/officeDocument/2006/relationships/hyperlink" Target="mailto:fordcesarfederico@gmail.com" TargetMode="External"/><Relationship Id="rId9" Type="http://schemas.openxmlformats.org/officeDocument/2006/relationships/hyperlink" Target="#'Sales Process'!A1"/><Relationship Id="rId14" Type="http://schemas.openxmlformats.org/officeDocument/2006/relationships/image" Target="../media/image5.svg"/></Relationships>
</file>

<file path=xl/drawings/_rels/drawing3.xml.rels><?xml version="1.0" encoding="UTF-8" standalone="yes"?>
<Relationships xmlns="http://schemas.openxmlformats.org/package/2006/relationships"><Relationship Id="rId13" Type="http://schemas.openxmlformats.org/officeDocument/2006/relationships/image" Target="../media/image9.png"/><Relationship Id="rId18" Type="http://schemas.openxmlformats.org/officeDocument/2006/relationships/image" Target="../media/image14.svg"/><Relationship Id="rId26" Type="http://schemas.openxmlformats.org/officeDocument/2006/relationships/image" Target="../media/image22.svg"/><Relationship Id="rId3" Type="http://schemas.openxmlformats.org/officeDocument/2006/relationships/hyperlink" Target="http://www.linkedin.com/in/fordcfederico" TargetMode="External"/><Relationship Id="rId21" Type="http://schemas.openxmlformats.org/officeDocument/2006/relationships/image" Target="../media/image17.png"/><Relationship Id="rId34" Type="http://schemas.openxmlformats.org/officeDocument/2006/relationships/image" Target="../media/image30.svg"/><Relationship Id="rId7" Type="http://schemas.openxmlformats.org/officeDocument/2006/relationships/hyperlink" Target="#Geographically!A1"/><Relationship Id="rId12" Type="http://schemas.openxmlformats.org/officeDocument/2006/relationships/chart" Target="../charts/chart12.xml"/><Relationship Id="rId17" Type="http://schemas.openxmlformats.org/officeDocument/2006/relationships/image" Target="../media/image13.png"/><Relationship Id="rId25" Type="http://schemas.openxmlformats.org/officeDocument/2006/relationships/image" Target="../media/image21.png"/><Relationship Id="rId33" Type="http://schemas.openxmlformats.org/officeDocument/2006/relationships/image" Target="../media/image29.png"/><Relationship Id="rId2" Type="http://schemas.openxmlformats.org/officeDocument/2006/relationships/image" Target="../media/image1.png"/><Relationship Id="rId16" Type="http://schemas.openxmlformats.org/officeDocument/2006/relationships/image" Target="../media/image12.svg"/><Relationship Id="rId20" Type="http://schemas.openxmlformats.org/officeDocument/2006/relationships/image" Target="../media/image16.svg"/><Relationship Id="rId29" Type="http://schemas.openxmlformats.org/officeDocument/2006/relationships/image" Target="../media/image25.png"/><Relationship Id="rId1" Type="http://schemas.openxmlformats.org/officeDocument/2006/relationships/hyperlink" Target="mailto:fordcesarfederico@gmail.com" TargetMode="External"/><Relationship Id="rId6" Type="http://schemas.openxmlformats.org/officeDocument/2006/relationships/hyperlink" Target="#'Sales Process'!A1"/><Relationship Id="rId11" Type="http://schemas.openxmlformats.org/officeDocument/2006/relationships/chart" Target="../charts/chart11.xml"/><Relationship Id="rId24" Type="http://schemas.openxmlformats.org/officeDocument/2006/relationships/image" Target="../media/image20.svg"/><Relationship Id="rId32" Type="http://schemas.openxmlformats.org/officeDocument/2006/relationships/image" Target="../media/image28.svg"/><Relationship Id="rId5" Type="http://schemas.openxmlformats.org/officeDocument/2006/relationships/hyperlink" Target="#'Income Sources'!A1"/><Relationship Id="rId15" Type="http://schemas.openxmlformats.org/officeDocument/2006/relationships/image" Target="../media/image11.png"/><Relationship Id="rId23" Type="http://schemas.openxmlformats.org/officeDocument/2006/relationships/image" Target="../media/image19.png"/><Relationship Id="rId28" Type="http://schemas.openxmlformats.org/officeDocument/2006/relationships/image" Target="../media/image24.svg"/><Relationship Id="rId36" Type="http://schemas.openxmlformats.org/officeDocument/2006/relationships/chart" Target="../charts/chart14.xml"/><Relationship Id="rId10" Type="http://schemas.openxmlformats.org/officeDocument/2006/relationships/chart" Target="../charts/chart10.xml"/><Relationship Id="rId19" Type="http://schemas.openxmlformats.org/officeDocument/2006/relationships/image" Target="../media/image15.png"/><Relationship Id="rId31" Type="http://schemas.openxmlformats.org/officeDocument/2006/relationships/image" Target="../media/image27.png"/><Relationship Id="rId4" Type="http://schemas.openxmlformats.org/officeDocument/2006/relationships/hyperlink" Target="http://www.google.com" TargetMode="External"/><Relationship Id="rId9" Type="http://schemas.openxmlformats.org/officeDocument/2006/relationships/image" Target="../media/image3.svg"/><Relationship Id="rId14" Type="http://schemas.openxmlformats.org/officeDocument/2006/relationships/image" Target="../media/image10.svg"/><Relationship Id="rId22" Type="http://schemas.openxmlformats.org/officeDocument/2006/relationships/image" Target="../media/image18.svg"/><Relationship Id="rId27" Type="http://schemas.openxmlformats.org/officeDocument/2006/relationships/image" Target="../media/image23.png"/><Relationship Id="rId30" Type="http://schemas.openxmlformats.org/officeDocument/2006/relationships/image" Target="../media/image26.svg"/><Relationship Id="rId35" Type="http://schemas.openxmlformats.org/officeDocument/2006/relationships/chart" Target="../charts/chart13.xml"/><Relationship Id="rId8"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42</xdr:col>
      <xdr:colOff>111150</xdr:colOff>
      <xdr:row>2</xdr:row>
      <xdr:rowOff>159000</xdr:rowOff>
    </xdr:to>
    <xdr:grpSp>
      <xdr:nvGrpSpPr>
        <xdr:cNvPr id="46" name="superiorpanel">
          <a:extLst>
            <a:ext uri="{FF2B5EF4-FFF2-40B4-BE49-F238E27FC236}">
              <a16:creationId xmlns:a16="http://schemas.microsoft.com/office/drawing/2014/main" id="{E2DABCF0-071A-5CE1-AD65-9E07CB862D2E}"/>
            </a:ext>
          </a:extLst>
        </xdr:cNvPr>
        <xdr:cNvGrpSpPr>
          <a:grpSpLocks noChangeAspect="1"/>
        </xdr:cNvGrpSpPr>
      </xdr:nvGrpSpPr>
      <xdr:grpSpPr>
        <a:xfrm>
          <a:off x="0" y="0"/>
          <a:ext cx="25066650" cy="540000"/>
          <a:chOff x="0" y="0"/>
          <a:chExt cx="15896999" cy="433930"/>
        </a:xfrm>
      </xdr:grpSpPr>
      <xdr:grpSp>
        <xdr:nvGrpSpPr>
          <xdr:cNvPr id="34" name="Group 33">
            <a:extLst>
              <a:ext uri="{FF2B5EF4-FFF2-40B4-BE49-F238E27FC236}">
                <a16:creationId xmlns:a16="http://schemas.microsoft.com/office/drawing/2014/main" id="{7C13F54E-B382-42EB-8374-8FD10696ED5D}"/>
              </a:ext>
            </a:extLst>
          </xdr:cNvPr>
          <xdr:cNvGrpSpPr/>
        </xdr:nvGrpSpPr>
        <xdr:grpSpPr>
          <a:xfrm>
            <a:off x="0" y="0"/>
            <a:ext cx="15896999" cy="433930"/>
            <a:chOff x="0" y="8255"/>
            <a:chExt cx="15896999" cy="433930"/>
          </a:xfrm>
        </xdr:grpSpPr>
        <xdr:sp macro="" textlink="">
          <xdr:nvSpPr>
            <xdr:cNvPr id="35" name="Rectangle 34">
              <a:extLst>
                <a:ext uri="{FF2B5EF4-FFF2-40B4-BE49-F238E27FC236}">
                  <a16:creationId xmlns:a16="http://schemas.microsoft.com/office/drawing/2014/main" id="{17E6967C-4D76-EF8C-7A3B-34DD28CE8B50}"/>
                </a:ext>
              </a:extLst>
            </xdr:cNvPr>
            <xdr:cNvSpPr/>
          </xdr:nvSpPr>
          <xdr:spPr>
            <a:xfrm>
              <a:off x="0" y="8255"/>
              <a:ext cx="15896999" cy="433930"/>
            </a:xfrm>
            <a:prstGeom prst="rect">
              <a:avLst/>
            </a:prstGeom>
            <a:solidFill>
              <a:srgbClr val="02002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36" name="Picture 35">
              <a:hlinkClick xmlns:r="http://schemas.openxmlformats.org/officeDocument/2006/relationships" r:id="rId1"/>
              <a:extLst>
                <a:ext uri="{FF2B5EF4-FFF2-40B4-BE49-F238E27FC236}">
                  <a16:creationId xmlns:a16="http://schemas.microsoft.com/office/drawing/2014/main" id="{D0ACE68F-F5E6-3544-7BF8-01DB570240F1}"/>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852" t="6525" r="2948" b="6200"/>
            <a:stretch/>
          </xdr:blipFill>
          <xdr:spPr>
            <a:xfrm>
              <a:off x="104993" y="93638"/>
              <a:ext cx="587857" cy="312383"/>
            </a:xfrm>
            <a:prstGeom prst="rect">
              <a:avLst/>
            </a:prstGeom>
          </xdr:spPr>
        </xdr:pic>
        <xdr:sp macro="" textlink="">
          <xdr:nvSpPr>
            <xdr:cNvPr id="37" name="TextBox 36">
              <a:hlinkClick xmlns:r="http://schemas.openxmlformats.org/officeDocument/2006/relationships" r:id="rId3"/>
              <a:extLst>
                <a:ext uri="{FF2B5EF4-FFF2-40B4-BE49-F238E27FC236}">
                  <a16:creationId xmlns:a16="http://schemas.microsoft.com/office/drawing/2014/main" id="{201A7DE0-4560-054A-D78C-F14CCB6532BE}"/>
                </a:ext>
              </a:extLst>
            </xdr:cNvPr>
            <xdr:cNvSpPr txBox="1"/>
          </xdr:nvSpPr>
          <xdr:spPr>
            <a:xfrm>
              <a:off x="708277" y="110420"/>
              <a:ext cx="1119052" cy="242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latin typeface="Avenir LT Std 45 Book" panose="020B0502020203020204" pitchFamily="34" charset="0"/>
                </a:rPr>
                <a:t>Laboratorio</a:t>
              </a:r>
              <a:r>
                <a:rPr lang="en-US" sz="1200" baseline="0">
                  <a:solidFill>
                    <a:schemeClr val="bg1"/>
                  </a:solidFill>
                  <a:latin typeface="Avenir LT Std 45 Book" panose="020B0502020203020204" pitchFamily="34" charset="0"/>
                </a:rPr>
                <a:t> de Datos</a:t>
              </a:r>
              <a:endParaRPr lang="en-US" sz="1200">
                <a:solidFill>
                  <a:schemeClr val="bg1"/>
                </a:solidFill>
                <a:latin typeface="Avenir LT Std 45 Book" panose="020B0502020203020204" pitchFamily="34" charset="0"/>
              </a:endParaRPr>
            </a:p>
          </xdr:txBody>
        </xdr:sp>
        <xdr:sp macro="" textlink="">
          <xdr:nvSpPr>
            <xdr:cNvPr id="38" name="TextBox 37">
              <a:hlinkClick xmlns:r="http://schemas.openxmlformats.org/officeDocument/2006/relationships" r:id="rId4"/>
              <a:extLst>
                <a:ext uri="{FF2B5EF4-FFF2-40B4-BE49-F238E27FC236}">
                  <a16:creationId xmlns:a16="http://schemas.microsoft.com/office/drawing/2014/main" id="{389244E0-9DBB-B89E-3E5C-490F12F858B3}"/>
                </a:ext>
              </a:extLst>
            </xdr:cNvPr>
            <xdr:cNvSpPr txBox="1"/>
          </xdr:nvSpPr>
          <xdr:spPr>
            <a:xfrm>
              <a:off x="2857632" y="110420"/>
              <a:ext cx="1121773" cy="242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latin typeface="Avenir LT Std 45 Book" panose="020B0502020203020204" pitchFamily="34" charset="0"/>
                </a:rPr>
                <a:t>Browse</a:t>
              </a:r>
            </a:p>
          </xdr:txBody>
        </xdr:sp>
        <xdr:sp macro="" textlink="">
          <xdr:nvSpPr>
            <xdr:cNvPr id="39" name="TextBox 38">
              <a:hlinkClick xmlns:r="http://schemas.openxmlformats.org/officeDocument/2006/relationships" r:id="rId5" tooltip="Income Sources"/>
              <a:extLst>
                <a:ext uri="{FF2B5EF4-FFF2-40B4-BE49-F238E27FC236}">
                  <a16:creationId xmlns:a16="http://schemas.microsoft.com/office/drawing/2014/main" id="{7C68EE7E-473E-9CEC-150F-5F69BE243EB5}"/>
                </a:ext>
              </a:extLst>
            </xdr:cNvPr>
            <xdr:cNvSpPr txBox="1"/>
          </xdr:nvSpPr>
          <xdr:spPr>
            <a:xfrm>
              <a:off x="8334125" y="110420"/>
              <a:ext cx="1302748" cy="242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latin typeface="Avenir LT Std 45 Book" panose="020B0502020203020204" pitchFamily="34" charset="0"/>
                </a:rPr>
                <a:t>Income Sources</a:t>
              </a:r>
            </a:p>
          </xdr:txBody>
        </xdr:sp>
        <xdr:sp macro="" textlink="">
          <xdr:nvSpPr>
            <xdr:cNvPr id="41" name="TextBox 40">
              <a:hlinkClick xmlns:r="http://schemas.openxmlformats.org/officeDocument/2006/relationships" r:id="rId6" tooltip="Sales Process"/>
              <a:extLst>
                <a:ext uri="{FF2B5EF4-FFF2-40B4-BE49-F238E27FC236}">
                  <a16:creationId xmlns:a16="http://schemas.microsoft.com/office/drawing/2014/main" id="{35C05101-1ABA-509B-E4F8-6C87C171583A}"/>
                </a:ext>
              </a:extLst>
            </xdr:cNvPr>
            <xdr:cNvSpPr txBox="1"/>
          </xdr:nvSpPr>
          <xdr:spPr>
            <a:xfrm>
              <a:off x="11078235" y="110420"/>
              <a:ext cx="1119052" cy="242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latin typeface="Avenir LT Std 45 Book" panose="020B0502020203020204" pitchFamily="34" charset="0"/>
                </a:rPr>
                <a:t>Sales Process</a:t>
              </a:r>
            </a:p>
          </xdr:txBody>
        </xdr:sp>
        <xdr:sp macro="" textlink="">
          <xdr:nvSpPr>
            <xdr:cNvPr id="42" name="TextBox 41">
              <a:hlinkClick xmlns:r="http://schemas.openxmlformats.org/officeDocument/2006/relationships" r:id="rId7" tooltip="Geographically"/>
              <a:extLst>
                <a:ext uri="{FF2B5EF4-FFF2-40B4-BE49-F238E27FC236}">
                  <a16:creationId xmlns:a16="http://schemas.microsoft.com/office/drawing/2014/main" id="{D65E3BD1-FB6D-F631-A33E-24E971804D9B}"/>
                </a:ext>
              </a:extLst>
            </xdr:cNvPr>
            <xdr:cNvSpPr txBox="1"/>
          </xdr:nvSpPr>
          <xdr:spPr>
            <a:xfrm>
              <a:off x="9663542" y="110420"/>
              <a:ext cx="1334498" cy="242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latin typeface="Avenir LT Std 45 Book" panose="020B0502020203020204" pitchFamily="34" charset="0"/>
                </a:rPr>
                <a:t>Geographicallly</a:t>
              </a:r>
            </a:p>
          </xdr:txBody>
        </xdr:sp>
        <xdr:sp macro="" textlink="">
          <xdr:nvSpPr>
            <xdr:cNvPr id="43" name="Rectangle: Rounded Corners 42">
              <a:extLst>
                <a:ext uri="{FF2B5EF4-FFF2-40B4-BE49-F238E27FC236}">
                  <a16:creationId xmlns:a16="http://schemas.microsoft.com/office/drawing/2014/main" id="{C0BF55DF-96AC-72C3-587E-FAB816306C2A}"/>
                </a:ext>
              </a:extLst>
            </xdr:cNvPr>
            <xdr:cNvSpPr/>
          </xdr:nvSpPr>
          <xdr:spPr>
            <a:xfrm>
              <a:off x="8437078" y="340330"/>
              <a:ext cx="252000" cy="36000"/>
            </a:xfrm>
            <a:prstGeom prst="roundRect">
              <a:avLst>
                <a:gd name="adj" fmla="val 50000"/>
              </a:avLst>
            </a:prstGeom>
            <a:solidFill>
              <a:srgbClr val="0B00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pic>
        <xdr:nvPicPr>
          <xdr:cNvPr id="45" name="Graphic 44" descr="Compass">
            <a:extLst>
              <a:ext uri="{FF2B5EF4-FFF2-40B4-BE49-F238E27FC236}">
                <a16:creationId xmlns:a16="http://schemas.microsoft.com/office/drawing/2014/main" id="{73A1CA5E-6C60-47F1-870D-CC133482E1F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891648" y="91370"/>
            <a:ext cx="269422" cy="266700"/>
          </a:xfrm>
          <a:prstGeom prst="rect">
            <a:avLst/>
          </a:prstGeom>
        </xdr:spPr>
      </xdr:pic>
    </xdr:grpSp>
    <xdr:clientData fLocksWithSheet="0"/>
  </xdr:twoCellAnchor>
  <xdr:twoCellAnchor editAs="absolute">
    <xdr:from>
      <xdr:col>0</xdr:col>
      <xdr:colOff>570074</xdr:colOff>
      <xdr:row>14</xdr:row>
      <xdr:rowOff>132336</xdr:rowOff>
    </xdr:from>
    <xdr:to>
      <xdr:col>10</xdr:col>
      <xdr:colOff>268710</xdr:colOff>
      <xdr:row>19</xdr:row>
      <xdr:rowOff>65435</xdr:rowOff>
    </xdr:to>
    <mc:AlternateContent xmlns:mc="http://schemas.openxmlformats.org/markup-compatibility/2006">
      <mc:Choice xmlns:a14="http://schemas.microsoft.com/office/drawing/2010/main" Requires="a14">
        <xdr:graphicFrame macro="">
          <xdr:nvGraphicFramePr>
            <xdr:cNvPr id="5" name="Year 1">
              <a:extLst>
                <a:ext uri="{FF2B5EF4-FFF2-40B4-BE49-F238E27FC236}">
                  <a16:creationId xmlns:a16="http://schemas.microsoft.com/office/drawing/2014/main" id="{4239763E-5F06-463D-A726-E00B7D618B43}"/>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570074" y="2799336"/>
              <a:ext cx="5760000" cy="885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414864</xdr:colOff>
      <xdr:row>4</xdr:row>
      <xdr:rowOff>85967</xdr:rowOff>
    </xdr:from>
    <xdr:to>
      <xdr:col>7</xdr:col>
      <xdr:colOff>226911</xdr:colOff>
      <xdr:row>54</xdr:row>
      <xdr:rowOff>42184</xdr:rowOff>
    </xdr:to>
    <xdr:grpSp>
      <xdr:nvGrpSpPr>
        <xdr:cNvPr id="114" name="Group 113">
          <a:extLst>
            <a:ext uri="{FF2B5EF4-FFF2-40B4-BE49-F238E27FC236}">
              <a16:creationId xmlns:a16="http://schemas.microsoft.com/office/drawing/2014/main" id="{739AF03A-9290-EC0B-DE60-2C64DC92146B}"/>
            </a:ext>
          </a:extLst>
        </xdr:cNvPr>
        <xdr:cNvGrpSpPr>
          <a:grpSpLocks noChangeAspect="1"/>
        </xdr:cNvGrpSpPr>
      </xdr:nvGrpSpPr>
      <xdr:grpSpPr>
        <a:xfrm>
          <a:off x="414864" y="847967"/>
          <a:ext cx="4055002" cy="9481217"/>
          <a:chOff x="414864" y="847967"/>
          <a:chExt cx="4055002" cy="9481217"/>
        </a:xfrm>
      </xdr:grpSpPr>
      <xdr:grpSp>
        <xdr:nvGrpSpPr>
          <xdr:cNvPr id="442" name="Group 441">
            <a:extLst>
              <a:ext uri="{FF2B5EF4-FFF2-40B4-BE49-F238E27FC236}">
                <a16:creationId xmlns:a16="http://schemas.microsoft.com/office/drawing/2014/main" id="{FDD758DE-86FB-DCC4-63D3-A2F01F6515A4}"/>
              </a:ext>
            </a:extLst>
          </xdr:cNvPr>
          <xdr:cNvGrpSpPr/>
        </xdr:nvGrpSpPr>
        <xdr:grpSpPr>
          <a:xfrm>
            <a:off x="568328" y="847967"/>
            <a:ext cx="3894785" cy="1870988"/>
            <a:chOff x="157162" y="1003010"/>
            <a:chExt cx="3595457" cy="1708818"/>
          </a:xfrm>
        </xdr:grpSpPr>
        <xdr:sp macro="" textlink="">
          <xdr:nvSpPr>
            <xdr:cNvPr id="47" name="Rectangle: Rounded Corners 46">
              <a:extLst>
                <a:ext uri="{FF2B5EF4-FFF2-40B4-BE49-F238E27FC236}">
                  <a16:creationId xmlns:a16="http://schemas.microsoft.com/office/drawing/2014/main" id="{9FF09F2C-E186-429E-9528-BD7FA34FB93D}"/>
                </a:ext>
              </a:extLst>
            </xdr:cNvPr>
            <xdr:cNvSpPr/>
          </xdr:nvSpPr>
          <xdr:spPr>
            <a:xfrm>
              <a:off x="219075" y="1003010"/>
              <a:ext cx="1762743" cy="438150"/>
            </a:xfrm>
            <a:prstGeom prst="roundRect">
              <a:avLst>
                <a:gd name="adj" fmla="val 50000"/>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8" name="TextBox 47">
              <a:extLst>
                <a:ext uri="{FF2B5EF4-FFF2-40B4-BE49-F238E27FC236}">
                  <a16:creationId xmlns:a16="http://schemas.microsoft.com/office/drawing/2014/main" id="{31C43C47-406F-4C4F-BC16-7B42FD2428BE}"/>
                </a:ext>
              </a:extLst>
            </xdr:cNvPr>
            <xdr:cNvSpPr txBox="1"/>
          </xdr:nvSpPr>
          <xdr:spPr>
            <a:xfrm>
              <a:off x="261937" y="1064923"/>
              <a:ext cx="1665003"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chemeClr val="bg1"/>
                  </a:solidFill>
                  <a:latin typeface="Avenir LT Std 45 Book" panose="020B0502020203020204" pitchFamily="34" charset="0"/>
                </a:rPr>
                <a:t>Income Sources</a:t>
              </a:r>
            </a:p>
          </xdr:txBody>
        </xdr:sp>
        <xdr:sp macro="" textlink="">
          <xdr:nvSpPr>
            <xdr:cNvPr id="49" name="TextBox 48">
              <a:extLst>
                <a:ext uri="{FF2B5EF4-FFF2-40B4-BE49-F238E27FC236}">
                  <a16:creationId xmlns:a16="http://schemas.microsoft.com/office/drawing/2014/main" id="{A8EF4787-12ED-A474-F072-8529F71A8A7E}"/>
                </a:ext>
              </a:extLst>
            </xdr:cNvPr>
            <xdr:cNvSpPr txBox="1"/>
          </xdr:nvSpPr>
          <xdr:spPr>
            <a:xfrm>
              <a:off x="157162" y="1462275"/>
              <a:ext cx="3595457" cy="1249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a:solidFill>
                    <a:schemeClr val="bg1"/>
                  </a:solidFill>
                  <a:latin typeface="Avenir LT Std 45 Book" panose="020B0502020203020204" pitchFamily="34" charset="0"/>
                </a:rPr>
                <a:t>Grand total of income, and their breakdowns showing the achievements</a:t>
              </a:r>
              <a:r>
                <a:rPr lang="en-US" sz="1600" baseline="0">
                  <a:solidFill>
                    <a:schemeClr val="bg1"/>
                  </a:solidFill>
                  <a:latin typeface="Avenir LT Std 45 Book" panose="020B0502020203020204" pitchFamily="34" charset="0"/>
                </a:rPr>
                <a:t> percentage and highlight for most valuable source, Marketing strategies, and operating pfofits</a:t>
              </a:r>
              <a:r>
                <a:rPr lang="en-US" sz="1400" baseline="0">
                  <a:solidFill>
                    <a:schemeClr val="bg1"/>
                  </a:solidFill>
                  <a:latin typeface="Avenir LT Std 45 Book" panose="020B0502020203020204" pitchFamily="34" charset="0"/>
                </a:rPr>
                <a:t>.</a:t>
              </a:r>
              <a:endParaRPr lang="en-US" sz="1400">
                <a:solidFill>
                  <a:schemeClr val="bg1"/>
                </a:solidFill>
                <a:latin typeface="Avenir LT Std 45 Book" panose="020B0502020203020204" pitchFamily="34" charset="0"/>
              </a:endParaRPr>
            </a:p>
          </xdr:txBody>
        </xdr:sp>
      </xdr:grpSp>
      <xdr:grpSp>
        <xdr:nvGrpSpPr>
          <xdr:cNvPr id="441" name="Group 440">
            <a:extLst>
              <a:ext uri="{FF2B5EF4-FFF2-40B4-BE49-F238E27FC236}">
                <a16:creationId xmlns:a16="http://schemas.microsoft.com/office/drawing/2014/main" id="{B14AD128-0BF7-81E3-20E2-976BDE6124EC}"/>
              </a:ext>
            </a:extLst>
          </xdr:cNvPr>
          <xdr:cNvGrpSpPr/>
        </xdr:nvGrpSpPr>
        <xdr:grpSpPr>
          <a:xfrm>
            <a:off x="414864" y="3629588"/>
            <a:ext cx="3358414" cy="1332311"/>
            <a:chOff x="16972" y="3543534"/>
            <a:chExt cx="3098544" cy="1216831"/>
          </a:xfrm>
        </xdr:grpSpPr>
        <xdr:sp macro="" textlink="">
          <xdr:nvSpPr>
            <xdr:cNvPr id="50" name="TextBox 49">
              <a:extLst>
                <a:ext uri="{FF2B5EF4-FFF2-40B4-BE49-F238E27FC236}">
                  <a16:creationId xmlns:a16="http://schemas.microsoft.com/office/drawing/2014/main" id="{200257F0-1ADC-6BCE-65B6-D626451D6C20}"/>
                </a:ext>
              </a:extLst>
            </xdr:cNvPr>
            <xdr:cNvSpPr txBox="1"/>
          </xdr:nvSpPr>
          <xdr:spPr>
            <a:xfrm>
              <a:off x="198578" y="3543534"/>
              <a:ext cx="2813613" cy="290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a:solidFill>
                    <a:schemeClr val="bg1"/>
                  </a:solidFill>
                  <a:latin typeface="Avenir LT Std 45 Book" panose="020B0502020203020204" pitchFamily="34" charset="0"/>
                </a:rPr>
                <a:t>Financial Statistics</a:t>
              </a:r>
            </a:p>
          </xdr:txBody>
        </xdr:sp>
        <xdr:sp macro="" textlink="ptincome!P4">
          <xdr:nvSpPr>
            <xdr:cNvPr id="7" name="TextBox 6">
              <a:extLst>
                <a:ext uri="{FF2B5EF4-FFF2-40B4-BE49-F238E27FC236}">
                  <a16:creationId xmlns:a16="http://schemas.microsoft.com/office/drawing/2014/main" id="{0C534545-05CE-F304-CE65-63B218AD8E51}"/>
                </a:ext>
              </a:extLst>
            </xdr:cNvPr>
            <xdr:cNvSpPr txBox="1"/>
          </xdr:nvSpPr>
          <xdr:spPr>
            <a:xfrm>
              <a:off x="16972" y="3748671"/>
              <a:ext cx="3098544" cy="830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657D168-0068-45D8-B76B-D029AC279750}" type="TxLink">
                <a:rPr lang="en-US" sz="4000" b="0" i="0" u="none" strike="noStrike">
                  <a:solidFill>
                    <a:schemeClr val="bg1"/>
                  </a:solidFill>
                  <a:latin typeface="Avenir LT Std 45 Book" panose="020B0502020203020204" pitchFamily="34" charset="0"/>
                  <a:cs typeface="Calibri"/>
                </a:rPr>
                <a:pPr algn="l"/>
                <a:t> $ 773.252 </a:t>
              </a:fld>
              <a:endParaRPr lang="en-US" sz="85700">
                <a:solidFill>
                  <a:schemeClr val="bg1"/>
                </a:solidFill>
                <a:latin typeface="Avenir LT Std 45 Book" panose="020B0502020203020204" pitchFamily="34" charset="0"/>
              </a:endParaRPr>
            </a:p>
          </xdr:txBody>
        </xdr:sp>
        <xdr:grpSp>
          <xdr:nvGrpSpPr>
            <xdr:cNvPr id="10" name="Group 9">
              <a:extLst>
                <a:ext uri="{FF2B5EF4-FFF2-40B4-BE49-F238E27FC236}">
                  <a16:creationId xmlns:a16="http://schemas.microsoft.com/office/drawing/2014/main" id="{00BC1E3F-387E-4943-ED2A-1BA843623DAD}"/>
                </a:ext>
              </a:extLst>
            </xdr:cNvPr>
            <xdr:cNvGrpSpPr/>
          </xdr:nvGrpSpPr>
          <xdr:grpSpPr>
            <a:xfrm>
              <a:off x="219466" y="4426310"/>
              <a:ext cx="2343080" cy="334055"/>
              <a:chOff x="18966" y="4807310"/>
              <a:chExt cx="2337033" cy="334055"/>
            </a:xfrm>
          </xdr:grpSpPr>
          <xdr:sp macro="" textlink="">
            <xdr:nvSpPr>
              <xdr:cNvPr id="8" name="TextBox 7">
                <a:extLst>
                  <a:ext uri="{FF2B5EF4-FFF2-40B4-BE49-F238E27FC236}">
                    <a16:creationId xmlns:a16="http://schemas.microsoft.com/office/drawing/2014/main" id="{A8190EBB-62F9-1A97-CDFA-BC51BEBED228}"/>
                  </a:ext>
                </a:extLst>
              </xdr:cNvPr>
              <xdr:cNvSpPr txBox="1"/>
            </xdr:nvSpPr>
            <xdr:spPr>
              <a:xfrm>
                <a:off x="18966" y="4807310"/>
                <a:ext cx="1472293"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latin typeface="Avenir LT Std 45 Book" panose="020B0502020203020204" pitchFamily="34" charset="0"/>
                  </a:rPr>
                  <a:t>Income Target</a:t>
                </a:r>
              </a:p>
            </xdr:txBody>
          </xdr:sp>
          <xdr:sp macro="" textlink="ptincome!Q4">
            <xdr:nvSpPr>
              <xdr:cNvPr id="9" name="TextBox 8">
                <a:extLst>
                  <a:ext uri="{FF2B5EF4-FFF2-40B4-BE49-F238E27FC236}">
                    <a16:creationId xmlns:a16="http://schemas.microsoft.com/office/drawing/2014/main" id="{559B52B0-02DE-467E-07E5-32C943DD8F5B}"/>
                  </a:ext>
                </a:extLst>
              </xdr:cNvPr>
              <xdr:cNvSpPr txBox="1"/>
            </xdr:nvSpPr>
            <xdr:spPr>
              <a:xfrm>
                <a:off x="1284436" y="4807310"/>
                <a:ext cx="1071563" cy="334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CB48C4-D802-4FB7-A123-F6EC77450A80}" type="TxLink">
                  <a:rPr lang="en-US" sz="1400" b="0" i="0" u="none" strike="noStrike">
                    <a:solidFill>
                      <a:schemeClr val="bg1"/>
                    </a:solidFill>
                    <a:latin typeface="Avenir LT Std 45 Book" panose="020B0502020203020204" pitchFamily="34" charset="0"/>
                    <a:cs typeface="Calibri"/>
                  </a:rPr>
                  <a:pPr algn="ctr"/>
                  <a:t> 898.932 </a:t>
                </a:fld>
                <a:endParaRPr lang="en-US" sz="1800">
                  <a:solidFill>
                    <a:schemeClr val="bg1"/>
                  </a:solidFill>
                  <a:latin typeface="Avenir LT Std 45 Book" panose="020B0502020203020204" pitchFamily="34" charset="0"/>
                </a:endParaRPr>
              </a:p>
            </xdr:txBody>
          </xdr:sp>
        </xdr:grpSp>
      </xdr:grpSp>
      <xdr:graphicFrame macro="">
        <xdr:nvGraphicFramePr>
          <xdr:cNvPr id="14" name="Chart 13">
            <a:extLst>
              <a:ext uri="{FF2B5EF4-FFF2-40B4-BE49-F238E27FC236}">
                <a16:creationId xmlns:a16="http://schemas.microsoft.com/office/drawing/2014/main" id="{5D220054-1047-4152-9981-28C0B3EB1CC2}"/>
              </a:ext>
            </a:extLst>
          </xdr:cNvPr>
          <xdr:cNvGraphicFramePr>
            <a:graphicFrameLocks/>
          </xdr:cNvGraphicFramePr>
        </xdr:nvGraphicFramePr>
        <xdr:xfrm>
          <a:off x="545109" y="4979138"/>
          <a:ext cx="3799924" cy="2297347"/>
        </xdr:xfrm>
        <a:graphic>
          <a:graphicData uri="http://schemas.openxmlformats.org/drawingml/2006/chart">
            <c:chart xmlns:c="http://schemas.openxmlformats.org/drawingml/2006/chart" xmlns:r="http://schemas.openxmlformats.org/officeDocument/2006/relationships" r:id="rId10"/>
          </a:graphicData>
        </a:graphic>
      </xdr:graphicFrame>
      <xdr:grpSp>
        <xdr:nvGrpSpPr>
          <xdr:cNvPr id="443" name="Group 442">
            <a:extLst>
              <a:ext uri="{FF2B5EF4-FFF2-40B4-BE49-F238E27FC236}">
                <a16:creationId xmlns:a16="http://schemas.microsoft.com/office/drawing/2014/main" id="{7C64DDA1-EC80-2849-A77A-EDFC76070DFD}"/>
              </a:ext>
            </a:extLst>
          </xdr:cNvPr>
          <xdr:cNvGrpSpPr/>
        </xdr:nvGrpSpPr>
        <xdr:grpSpPr>
          <a:xfrm>
            <a:off x="590050" y="7586371"/>
            <a:ext cx="3879816" cy="2742813"/>
            <a:chOff x="176893" y="7157357"/>
            <a:chExt cx="3524249" cy="2505077"/>
          </a:xfrm>
        </xdr:grpSpPr>
        <xdr:sp macro="" textlink="">
          <xdr:nvSpPr>
            <xdr:cNvPr id="15" name="TextBox 14">
              <a:extLst>
                <a:ext uri="{FF2B5EF4-FFF2-40B4-BE49-F238E27FC236}">
                  <a16:creationId xmlns:a16="http://schemas.microsoft.com/office/drawing/2014/main" id="{A646705A-2A57-4A09-A015-EBF9CA594641}"/>
                </a:ext>
              </a:extLst>
            </xdr:cNvPr>
            <xdr:cNvSpPr txBox="1"/>
          </xdr:nvSpPr>
          <xdr:spPr>
            <a:xfrm>
              <a:off x="176893" y="7157357"/>
              <a:ext cx="1959430"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a:solidFill>
                    <a:schemeClr val="bg1"/>
                  </a:solidFill>
                  <a:latin typeface="Avenir LT Std 45 Book" panose="020B0502020203020204" pitchFamily="34" charset="0"/>
                </a:rPr>
                <a:t>Items</a:t>
              </a:r>
              <a:r>
                <a:rPr lang="en-US" sz="1800" baseline="0">
                  <a:solidFill>
                    <a:schemeClr val="bg1"/>
                  </a:solidFill>
                  <a:latin typeface="Avenir LT Std 45 Book" panose="020B0502020203020204" pitchFamily="34" charset="0"/>
                </a:rPr>
                <a:t> Quantities</a:t>
              </a:r>
              <a:endParaRPr lang="en-US" sz="1800">
                <a:solidFill>
                  <a:schemeClr val="bg1"/>
                </a:solidFill>
                <a:latin typeface="Avenir LT Std 45 Book" panose="020B0502020203020204" pitchFamily="34" charset="0"/>
              </a:endParaRPr>
            </a:p>
          </xdr:txBody>
        </xdr:sp>
        <xdr:grpSp>
          <xdr:nvGrpSpPr>
            <xdr:cNvPr id="74" name="Group 73">
              <a:extLst>
                <a:ext uri="{FF2B5EF4-FFF2-40B4-BE49-F238E27FC236}">
                  <a16:creationId xmlns:a16="http://schemas.microsoft.com/office/drawing/2014/main" id="{DF45C253-1930-CC1A-06B3-B5756B7447F8}"/>
                </a:ext>
              </a:extLst>
            </xdr:cNvPr>
            <xdr:cNvGrpSpPr/>
          </xdr:nvGrpSpPr>
          <xdr:grpSpPr>
            <a:xfrm>
              <a:off x="328141" y="7551965"/>
              <a:ext cx="3373001" cy="2110469"/>
              <a:chOff x="328141" y="7551965"/>
              <a:chExt cx="3411101" cy="2110469"/>
            </a:xfrm>
          </xdr:grpSpPr>
          <xdr:grpSp>
            <xdr:nvGrpSpPr>
              <xdr:cNvPr id="63" name="Group 62">
                <a:extLst>
                  <a:ext uri="{FF2B5EF4-FFF2-40B4-BE49-F238E27FC236}">
                    <a16:creationId xmlns:a16="http://schemas.microsoft.com/office/drawing/2014/main" id="{34EFF1B0-7717-6EBA-B350-7658B25C13F1}"/>
                  </a:ext>
                </a:extLst>
              </xdr:cNvPr>
              <xdr:cNvGrpSpPr/>
            </xdr:nvGrpSpPr>
            <xdr:grpSpPr>
              <a:xfrm>
                <a:off x="380996" y="7551965"/>
                <a:ext cx="3358246" cy="2110469"/>
                <a:chOff x="380996" y="7551965"/>
                <a:chExt cx="3374575" cy="2110469"/>
              </a:xfrm>
            </xdr:grpSpPr>
            <xdr:grpSp>
              <xdr:nvGrpSpPr>
                <xdr:cNvPr id="62" name="Group 61">
                  <a:extLst>
                    <a:ext uri="{FF2B5EF4-FFF2-40B4-BE49-F238E27FC236}">
                      <a16:creationId xmlns:a16="http://schemas.microsoft.com/office/drawing/2014/main" id="{2AE3CE2D-81CF-003D-3452-731B0DF5EA8D}"/>
                    </a:ext>
                  </a:extLst>
                </xdr:cNvPr>
                <xdr:cNvGrpSpPr/>
              </xdr:nvGrpSpPr>
              <xdr:grpSpPr>
                <a:xfrm>
                  <a:off x="380996" y="7551965"/>
                  <a:ext cx="3333754" cy="341541"/>
                  <a:chOff x="380996" y="7551965"/>
                  <a:chExt cx="3333754" cy="341541"/>
                </a:xfrm>
              </xdr:grpSpPr>
              <xdr:sp macro="" textlink="">
                <xdr:nvSpPr>
                  <xdr:cNvPr id="17" name="TextBox 16">
                    <a:extLst>
                      <a:ext uri="{FF2B5EF4-FFF2-40B4-BE49-F238E27FC236}">
                        <a16:creationId xmlns:a16="http://schemas.microsoft.com/office/drawing/2014/main" id="{DC358E68-82D7-4E5A-BCA2-18DBB7711557}"/>
                      </a:ext>
                    </a:extLst>
                  </xdr:cNvPr>
                  <xdr:cNvSpPr txBox="1"/>
                </xdr:nvSpPr>
                <xdr:spPr>
                  <a:xfrm>
                    <a:off x="380996" y="7551965"/>
                    <a:ext cx="1472293"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a:solidFill>
                          <a:schemeClr val="bg1"/>
                        </a:solidFill>
                        <a:latin typeface="Avenir LT Std 45 Book" panose="020B0502020203020204" pitchFamily="34" charset="0"/>
                      </a:rPr>
                      <a:t>Usage fees</a:t>
                    </a:r>
                  </a:p>
                </xdr:txBody>
              </xdr:sp>
              <xdr:sp macro="" textlink="ptincome!N3">
                <xdr:nvSpPr>
                  <xdr:cNvPr id="23" name="TextBox 22">
                    <a:extLst>
                      <a:ext uri="{FF2B5EF4-FFF2-40B4-BE49-F238E27FC236}">
                        <a16:creationId xmlns:a16="http://schemas.microsoft.com/office/drawing/2014/main" id="{D9D25D33-B53D-7157-0954-EEB29310A5A5}"/>
                      </a:ext>
                    </a:extLst>
                  </xdr:cNvPr>
                  <xdr:cNvSpPr txBox="1"/>
                </xdr:nvSpPr>
                <xdr:spPr>
                  <a:xfrm>
                    <a:off x="1926764" y="7551965"/>
                    <a:ext cx="693969" cy="341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579FB83-DDC2-48C5-846B-3CBE50948A2F}" type="TxLink">
                      <a:rPr lang="en-US" sz="1400" b="0" i="0" u="none" strike="noStrike">
                        <a:solidFill>
                          <a:schemeClr val="bg1"/>
                        </a:solidFill>
                        <a:latin typeface="Avenir LT Std 45 Book" panose="020B0502020203020204" pitchFamily="34" charset="0"/>
                        <a:ea typeface="+mn-ea"/>
                        <a:cs typeface="Calibri"/>
                      </a:rPr>
                      <a:pPr marL="0" indent="0" algn="l"/>
                      <a:t>10,1%</a:t>
                    </a:fld>
                    <a:endParaRPr lang="en-US" sz="1400" b="0" i="0" u="none" strike="noStrike">
                      <a:solidFill>
                        <a:schemeClr val="bg1"/>
                      </a:solidFill>
                      <a:latin typeface="Avenir LT Std 45 Book" panose="020B0502020203020204" pitchFamily="34" charset="0"/>
                      <a:ea typeface="+mn-ea"/>
                      <a:cs typeface="Calibri"/>
                    </a:endParaRPr>
                  </a:p>
                </xdr:txBody>
              </xdr:sp>
              <xdr:sp macro="" textlink="ptincome!M3">
                <xdr:nvSpPr>
                  <xdr:cNvPr id="51" name="TextBox 50">
                    <a:extLst>
                      <a:ext uri="{FF2B5EF4-FFF2-40B4-BE49-F238E27FC236}">
                        <a16:creationId xmlns:a16="http://schemas.microsoft.com/office/drawing/2014/main" id="{E44F7D99-077D-13E0-7B53-64DE5755CA1F}"/>
                      </a:ext>
                    </a:extLst>
                  </xdr:cNvPr>
                  <xdr:cNvSpPr txBox="1"/>
                </xdr:nvSpPr>
                <xdr:spPr>
                  <a:xfrm>
                    <a:off x="2694208" y="7551965"/>
                    <a:ext cx="1020542" cy="341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9B03255-7577-47E3-873B-37C6E8BBDC07}" type="TxLink">
                      <a:rPr lang="en-US" sz="1400" b="0" i="0" u="none" strike="noStrike">
                        <a:solidFill>
                          <a:schemeClr val="bg1"/>
                        </a:solidFill>
                        <a:latin typeface="Avenir LT Std 45 Book" panose="020B0502020203020204" pitchFamily="34" charset="0"/>
                        <a:ea typeface="+mn-ea"/>
                        <a:cs typeface="Calibri"/>
                      </a:rPr>
                      <a:pPr marL="0" indent="0" algn="l"/>
                      <a:t> 11.856 </a:t>
                    </a:fld>
                    <a:endParaRPr lang="en-US" sz="1400" b="0" i="0" u="none" strike="noStrike">
                      <a:solidFill>
                        <a:schemeClr val="bg1"/>
                      </a:solidFill>
                      <a:latin typeface="Avenir LT Std 45 Book" panose="020B0502020203020204" pitchFamily="34" charset="0"/>
                      <a:ea typeface="+mn-ea"/>
                      <a:cs typeface="Calibri"/>
                    </a:endParaRPr>
                  </a:p>
                </xdr:txBody>
              </xdr:sp>
            </xdr:grpSp>
            <xdr:grpSp>
              <xdr:nvGrpSpPr>
                <xdr:cNvPr id="61" name="Group 60">
                  <a:extLst>
                    <a:ext uri="{FF2B5EF4-FFF2-40B4-BE49-F238E27FC236}">
                      <a16:creationId xmlns:a16="http://schemas.microsoft.com/office/drawing/2014/main" id="{DAF0AC20-1651-922D-F85E-8448D0767837}"/>
                    </a:ext>
                  </a:extLst>
                </xdr:cNvPr>
                <xdr:cNvGrpSpPr/>
              </xdr:nvGrpSpPr>
              <xdr:grpSpPr>
                <a:xfrm>
                  <a:off x="380996" y="7905751"/>
                  <a:ext cx="3238504" cy="341541"/>
                  <a:chOff x="380996" y="7864929"/>
                  <a:chExt cx="3238504" cy="341541"/>
                </a:xfrm>
              </xdr:grpSpPr>
              <xdr:sp macro="" textlink="">
                <xdr:nvSpPr>
                  <xdr:cNvPr id="18" name="TextBox 17">
                    <a:extLst>
                      <a:ext uri="{FF2B5EF4-FFF2-40B4-BE49-F238E27FC236}">
                        <a16:creationId xmlns:a16="http://schemas.microsoft.com/office/drawing/2014/main" id="{D6E27AA2-8002-D37D-67EA-73A4D95680C5}"/>
                      </a:ext>
                    </a:extLst>
                  </xdr:cNvPr>
                  <xdr:cNvSpPr txBox="1"/>
                </xdr:nvSpPr>
                <xdr:spPr>
                  <a:xfrm>
                    <a:off x="380996" y="7864929"/>
                    <a:ext cx="1472293"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a:solidFill>
                          <a:schemeClr val="bg1"/>
                        </a:solidFill>
                        <a:latin typeface="Avenir LT Std 45 Book" panose="020B0502020203020204" pitchFamily="34" charset="0"/>
                      </a:rPr>
                      <a:t>Subscription</a:t>
                    </a:r>
                  </a:p>
                </xdr:txBody>
              </xdr:sp>
              <xdr:sp macro="" textlink="ptincome!N4">
                <xdr:nvSpPr>
                  <xdr:cNvPr id="30" name="TextBox 29">
                    <a:extLst>
                      <a:ext uri="{FF2B5EF4-FFF2-40B4-BE49-F238E27FC236}">
                        <a16:creationId xmlns:a16="http://schemas.microsoft.com/office/drawing/2014/main" id="{42A3D08B-390C-3F14-919C-CC55F0795609}"/>
                      </a:ext>
                    </a:extLst>
                  </xdr:cNvPr>
                  <xdr:cNvSpPr txBox="1"/>
                </xdr:nvSpPr>
                <xdr:spPr>
                  <a:xfrm>
                    <a:off x="1926764" y="7864929"/>
                    <a:ext cx="693969" cy="341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0C91802-27F0-413F-AAAF-2869C2312530}" type="TxLink">
                      <a:rPr lang="en-US" sz="1400" b="0" i="0" u="none" strike="noStrike">
                        <a:solidFill>
                          <a:schemeClr val="bg1"/>
                        </a:solidFill>
                        <a:latin typeface="Avenir LT Std 45 Book" panose="020B0502020203020204" pitchFamily="34" charset="0"/>
                        <a:ea typeface="+mn-ea"/>
                        <a:cs typeface="Calibri"/>
                      </a:rPr>
                      <a:pPr marL="0" indent="0" algn="l"/>
                      <a:t>11,3%</a:t>
                    </a:fld>
                    <a:endParaRPr lang="en-US" sz="1400" b="0" i="0" u="none" strike="noStrike">
                      <a:solidFill>
                        <a:schemeClr val="bg1"/>
                      </a:solidFill>
                      <a:latin typeface="Avenir LT Std 45 Book" panose="020B0502020203020204" pitchFamily="34" charset="0"/>
                      <a:ea typeface="+mn-ea"/>
                      <a:cs typeface="Calibri"/>
                    </a:endParaRPr>
                  </a:p>
                </xdr:txBody>
              </xdr:sp>
              <xdr:sp macro="" textlink="ptincome!M4">
                <xdr:nvSpPr>
                  <xdr:cNvPr id="52" name="TextBox 51">
                    <a:extLst>
                      <a:ext uri="{FF2B5EF4-FFF2-40B4-BE49-F238E27FC236}">
                        <a16:creationId xmlns:a16="http://schemas.microsoft.com/office/drawing/2014/main" id="{3E0F54D7-E886-37E6-0FC5-12E1F4A51BFA}"/>
                      </a:ext>
                    </a:extLst>
                  </xdr:cNvPr>
                  <xdr:cNvSpPr txBox="1"/>
                </xdr:nvSpPr>
                <xdr:spPr>
                  <a:xfrm>
                    <a:off x="2694208" y="7864929"/>
                    <a:ext cx="925292" cy="341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4777636-C2EF-40FB-96DC-4563FDD8AE22}" type="TxLink">
                      <a:rPr lang="en-US" sz="1400" b="0" i="0" u="none" strike="noStrike">
                        <a:solidFill>
                          <a:schemeClr val="bg1"/>
                        </a:solidFill>
                        <a:latin typeface="Avenir LT Std 45 Book" panose="020B0502020203020204" pitchFamily="34" charset="0"/>
                        <a:ea typeface="+mn-ea"/>
                        <a:cs typeface="Calibri"/>
                      </a:rPr>
                      <a:pPr marL="0" indent="0" algn="l"/>
                      <a:t> 13.188 </a:t>
                    </a:fld>
                    <a:endParaRPr lang="en-US" sz="1400" b="0" i="0" u="none" strike="noStrike">
                      <a:solidFill>
                        <a:schemeClr val="bg1"/>
                      </a:solidFill>
                      <a:latin typeface="Avenir LT Std 45 Book" panose="020B0502020203020204" pitchFamily="34" charset="0"/>
                      <a:ea typeface="+mn-ea"/>
                      <a:cs typeface="Calibri"/>
                    </a:endParaRPr>
                  </a:p>
                </xdr:txBody>
              </xdr:sp>
            </xdr:grpSp>
            <xdr:grpSp>
              <xdr:nvGrpSpPr>
                <xdr:cNvPr id="60" name="Group 59">
                  <a:extLst>
                    <a:ext uri="{FF2B5EF4-FFF2-40B4-BE49-F238E27FC236}">
                      <a16:creationId xmlns:a16="http://schemas.microsoft.com/office/drawing/2014/main" id="{609027CE-42F4-CB4F-C0F4-C613909C4D08}"/>
                    </a:ext>
                  </a:extLst>
                </xdr:cNvPr>
                <xdr:cNvGrpSpPr/>
              </xdr:nvGrpSpPr>
              <xdr:grpSpPr>
                <a:xfrm>
                  <a:off x="380996" y="8259537"/>
                  <a:ext cx="3292933" cy="341541"/>
                  <a:chOff x="380996" y="8218715"/>
                  <a:chExt cx="3292933" cy="341541"/>
                </a:xfrm>
              </xdr:grpSpPr>
              <xdr:sp macro="" textlink="">
                <xdr:nvSpPr>
                  <xdr:cNvPr id="19" name="TextBox 18">
                    <a:extLst>
                      <a:ext uri="{FF2B5EF4-FFF2-40B4-BE49-F238E27FC236}">
                        <a16:creationId xmlns:a16="http://schemas.microsoft.com/office/drawing/2014/main" id="{2D0E5B2E-93C9-AB9A-6108-A3CAC8C96202}"/>
                      </a:ext>
                    </a:extLst>
                  </xdr:cNvPr>
                  <xdr:cNvSpPr txBox="1"/>
                </xdr:nvSpPr>
                <xdr:spPr>
                  <a:xfrm>
                    <a:off x="380996" y="8218715"/>
                    <a:ext cx="1472293"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a:solidFill>
                          <a:schemeClr val="bg1"/>
                        </a:solidFill>
                        <a:latin typeface="Avenir LT Std 45 Book" panose="020B0502020203020204" pitchFamily="34" charset="0"/>
                      </a:rPr>
                      <a:t>Renting</a:t>
                    </a:r>
                  </a:p>
                </xdr:txBody>
              </xdr:sp>
              <xdr:sp macro="" textlink="ptincome!N5">
                <xdr:nvSpPr>
                  <xdr:cNvPr id="31" name="TextBox 30">
                    <a:extLst>
                      <a:ext uri="{FF2B5EF4-FFF2-40B4-BE49-F238E27FC236}">
                        <a16:creationId xmlns:a16="http://schemas.microsoft.com/office/drawing/2014/main" id="{AAD5D5FC-887C-14F2-090A-3E728E2257E5}"/>
                      </a:ext>
                    </a:extLst>
                  </xdr:cNvPr>
                  <xdr:cNvSpPr txBox="1"/>
                </xdr:nvSpPr>
                <xdr:spPr>
                  <a:xfrm>
                    <a:off x="1926764" y="8218715"/>
                    <a:ext cx="693969" cy="341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4B196C9-0557-4E7F-85C4-E90883D5E49A}" type="TxLink">
                      <a:rPr lang="en-US" sz="1400" b="0" i="0" u="none" strike="noStrike">
                        <a:solidFill>
                          <a:schemeClr val="bg1"/>
                        </a:solidFill>
                        <a:latin typeface="Avenir LT Std 45 Book" panose="020B0502020203020204" pitchFamily="34" charset="0"/>
                        <a:ea typeface="+mn-ea"/>
                        <a:cs typeface="Calibri"/>
                      </a:rPr>
                      <a:pPr marL="0" indent="0" algn="l"/>
                      <a:t>14,1%</a:t>
                    </a:fld>
                    <a:endParaRPr lang="en-US" sz="1400" b="0" i="0" u="none" strike="noStrike">
                      <a:solidFill>
                        <a:schemeClr val="bg1"/>
                      </a:solidFill>
                      <a:latin typeface="Avenir LT Std 45 Book" panose="020B0502020203020204" pitchFamily="34" charset="0"/>
                      <a:ea typeface="+mn-ea"/>
                      <a:cs typeface="Calibri"/>
                    </a:endParaRPr>
                  </a:p>
                </xdr:txBody>
              </xdr:sp>
              <xdr:sp macro="" textlink="ptincome!M5">
                <xdr:nvSpPr>
                  <xdr:cNvPr id="53" name="TextBox 52">
                    <a:extLst>
                      <a:ext uri="{FF2B5EF4-FFF2-40B4-BE49-F238E27FC236}">
                        <a16:creationId xmlns:a16="http://schemas.microsoft.com/office/drawing/2014/main" id="{651E4DD9-9087-4249-929B-EF4B71E701FC}"/>
                      </a:ext>
                    </a:extLst>
                  </xdr:cNvPr>
                  <xdr:cNvSpPr txBox="1"/>
                </xdr:nvSpPr>
                <xdr:spPr>
                  <a:xfrm>
                    <a:off x="2694208" y="8218715"/>
                    <a:ext cx="979721" cy="341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8BF56A2-282B-400F-A91D-71E5563E23DD}" type="TxLink">
                      <a:rPr lang="en-US" sz="1400" b="0" i="0" u="none" strike="noStrike">
                        <a:solidFill>
                          <a:schemeClr val="bg1"/>
                        </a:solidFill>
                        <a:latin typeface="Avenir LT Std 45 Book" panose="020B0502020203020204" pitchFamily="34" charset="0"/>
                        <a:ea typeface="+mn-ea"/>
                        <a:cs typeface="Calibri"/>
                      </a:rPr>
                      <a:pPr marL="0" indent="0" algn="l"/>
                      <a:t> 16.488 </a:t>
                    </a:fld>
                    <a:endParaRPr lang="en-US" sz="1400" b="0" i="0" u="none" strike="noStrike">
                      <a:solidFill>
                        <a:schemeClr val="bg1"/>
                      </a:solidFill>
                      <a:latin typeface="Avenir LT Std 45 Book" panose="020B0502020203020204" pitchFamily="34" charset="0"/>
                      <a:ea typeface="+mn-ea"/>
                      <a:cs typeface="Calibri"/>
                    </a:endParaRPr>
                  </a:p>
                </xdr:txBody>
              </xdr:sp>
            </xdr:grpSp>
            <xdr:grpSp>
              <xdr:nvGrpSpPr>
                <xdr:cNvPr id="59" name="Group 58">
                  <a:extLst>
                    <a:ext uri="{FF2B5EF4-FFF2-40B4-BE49-F238E27FC236}">
                      <a16:creationId xmlns:a16="http://schemas.microsoft.com/office/drawing/2014/main" id="{B92F3BC4-D666-0D7B-86F5-FBB7360B82D4}"/>
                    </a:ext>
                  </a:extLst>
                </xdr:cNvPr>
                <xdr:cNvGrpSpPr/>
              </xdr:nvGrpSpPr>
              <xdr:grpSpPr>
                <a:xfrm>
                  <a:off x="380996" y="8613323"/>
                  <a:ext cx="3265718" cy="341540"/>
                  <a:chOff x="380996" y="8606520"/>
                  <a:chExt cx="3265718" cy="341540"/>
                </a:xfrm>
              </xdr:grpSpPr>
              <xdr:sp macro="" textlink="">
                <xdr:nvSpPr>
                  <xdr:cNvPr id="20" name="TextBox 19">
                    <a:extLst>
                      <a:ext uri="{FF2B5EF4-FFF2-40B4-BE49-F238E27FC236}">
                        <a16:creationId xmlns:a16="http://schemas.microsoft.com/office/drawing/2014/main" id="{6FBB7271-8939-FC51-668B-8C525BCDA557}"/>
                      </a:ext>
                    </a:extLst>
                  </xdr:cNvPr>
                  <xdr:cNvSpPr txBox="1"/>
                </xdr:nvSpPr>
                <xdr:spPr>
                  <a:xfrm>
                    <a:off x="380996" y="8606520"/>
                    <a:ext cx="1472293"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a:solidFill>
                          <a:schemeClr val="bg1"/>
                        </a:solidFill>
                        <a:latin typeface="Avenir LT Std 45 Book" panose="020B0502020203020204" pitchFamily="34" charset="0"/>
                      </a:rPr>
                      <a:t>Licensing</a:t>
                    </a:r>
                  </a:p>
                </xdr:txBody>
              </xdr:sp>
              <xdr:sp macro="" textlink="ptincome!N6">
                <xdr:nvSpPr>
                  <xdr:cNvPr id="32" name="TextBox 31">
                    <a:extLst>
                      <a:ext uri="{FF2B5EF4-FFF2-40B4-BE49-F238E27FC236}">
                        <a16:creationId xmlns:a16="http://schemas.microsoft.com/office/drawing/2014/main" id="{235D2BEC-5A72-E819-A5AB-D3613FFB6E29}"/>
                      </a:ext>
                    </a:extLst>
                  </xdr:cNvPr>
                  <xdr:cNvSpPr txBox="1"/>
                </xdr:nvSpPr>
                <xdr:spPr>
                  <a:xfrm>
                    <a:off x="1926764" y="8606520"/>
                    <a:ext cx="693969" cy="341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DA8C5DD-FD12-40AF-8037-0F6E4FBE4CCC}" type="TxLink">
                      <a:rPr lang="en-US" sz="1400" b="0" i="0" u="none" strike="noStrike">
                        <a:solidFill>
                          <a:schemeClr val="bg1"/>
                        </a:solidFill>
                        <a:latin typeface="Avenir LT Std 45 Book" panose="020B0502020203020204" pitchFamily="34" charset="0"/>
                        <a:ea typeface="+mn-ea"/>
                        <a:cs typeface="Calibri"/>
                      </a:rPr>
                      <a:pPr marL="0" indent="0" algn="l"/>
                      <a:t>62,1%</a:t>
                    </a:fld>
                    <a:endParaRPr lang="en-US" sz="1400" b="0" i="0" u="none" strike="noStrike">
                      <a:solidFill>
                        <a:schemeClr val="bg1"/>
                      </a:solidFill>
                      <a:latin typeface="Avenir LT Std 45 Book" panose="020B0502020203020204" pitchFamily="34" charset="0"/>
                      <a:ea typeface="+mn-ea"/>
                      <a:cs typeface="Calibri"/>
                    </a:endParaRPr>
                  </a:p>
                </xdr:txBody>
              </xdr:sp>
              <xdr:sp macro="" textlink="ptincome!M6">
                <xdr:nvSpPr>
                  <xdr:cNvPr id="54" name="TextBox 53">
                    <a:extLst>
                      <a:ext uri="{FF2B5EF4-FFF2-40B4-BE49-F238E27FC236}">
                        <a16:creationId xmlns:a16="http://schemas.microsoft.com/office/drawing/2014/main" id="{826A470E-8792-2BE4-48E0-CA939979AEC4}"/>
                      </a:ext>
                    </a:extLst>
                  </xdr:cNvPr>
                  <xdr:cNvSpPr txBox="1"/>
                </xdr:nvSpPr>
                <xdr:spPr>
                  <a:xfrm>
                    <a:off x="2694208" y="8606520"/>
                    <a:ext cx="952506" cy="341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274260D-E82E-4341-B2B1-7AE6EAE4A106}" type="TxLink">
                      <a:rPr lang="en-US" sz="1400" b="0" i="0" u="none" strike="noStrike">
                        <a:solidFill>
                          <a:schemeClr val="bg1"/>
                        </a:solidFill>
                        <a:latin typeface="Avenir LT Std 45 Book" panose="020B0502020203020204" pitchFamily="34" charset="0"/>
                        <a:ea typeface="+mn-ea"/>
                        <a:cs typeface="Calibri"/>
                      </a:rPr>
                      <a:pPr marL="0" indent="0" algn="l"/>
                      <a:t> 72.768 </a:t>
                    </a:fld>
                    <a:endParaRPr lang="en-US" sz="1400" b="0" i="0" u="none" strike="noStrike">
                      <a:solidFill>
                        <a:schemeClr val="bg1"/>
                      </a:solidFill>
                      <a:latin typeface="Avenir LT Std 45 Book" panose="020B0502020203020204" pitchFamily="34" charset="0"/>
                      <a:ea typeface="+mn-ea"/>
                      <a:cs typeface="Calibri"/>
                    </a:endParaRPr>
                  </a:p>
                </xdr:txBody>
              </xdr:sp>
            </xdr:grpSp>
            <xdr:grpSp>
              <xdr:nvGrpSpPr>
                <xdr:cNvPr id="58" name="Group 57">
                  <a:extLst>
                    <a:ext uri="{FF2B5EF4-FFF2-40B4-BE49-F238E27FC236}">
                      <a16:creationId xmlns:a16="http://schemas.microsoft.com/office/drawing/2014/main" id="{A9C4E3FA-7B96-09FD-3628-191B6C7D0ACC}"/>
                    </a:ext>
                  </a:extLst>
                </xdr:cNvPr>
                <xdr:cNvGrpSpPr/>
              </xdr:nvGrpSpPr>
              <xdr:grpSpPr>
                <a:xfrm>
                  <a:off x="380996" y="8967108"/>
                  <a:ext cx="3374575" cy="341540"/>
                  <a:chOff x="380996" y="8926287"/>
                  <a:chExt cx="3374575" cy="341540"/>
                </a:xfrm>
              </xdr:grpSpPr>
              <xdr:sp macro="" textlink="">
                <xdr:nvSpPr>
                  <xdr:cNvPr id="21" name="TextBox 20">
                    <a:extLst>
                      <a:ext uri="{FF2B5EF4-FFF2-40B4-BE49-F238E27FC236}">
                        <a16:creationId xmlns:a16="http://schemas.microsoft.com/office/drawing/2014/main" id="{92CA84BE-DD2E-7718-5630-C1D1127ADE06}"/>
                      </a:ext>
                    </a:extLst>
                  </xdr:cNvPr>
                  <xdr:cNvSpPr txBox="1"/>
                </xdr:nvSpPr>
                <xdr:spPr>
                  <a:xfrm>
                    <a:off x="380996" y="8926287"/>
                    <a:ext cx="1472293"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a:solidFill>
                          <a:schemeClr val="bg1"/>
                        </a:solidFill>
                        <a:latin typeface="Avenir LT Std 45 Book" panose="020B0502020203020204" pitchFamily="34" charset="0"/>
                      </a:rPr>
                      <a:t>Asset</a:t>
                    </a:r>
                    <a:r>
                      <a:rPr lang="en-US" sz="1400" baseline="0">
                        <a:solidFill>
                          <a:schemeClr val="bg1"/>
                        </a:solidFill>
                        <a:latin typeface="Avenir LT Std 45 Book" panose="020B0502020203020204" pitchFamily="34" charset="0"/>
                      </a:rPr>
                      <a:t> sale</a:t>
                    </a:r>
                    <a:endParaRPr lang="en-US" sz="1400">
                      <a:solidFill>
                        <a:schemeClr val="bg1"/>
                      </a:solidFill>
                      <a:latin typeface="Avenir LT Std 45 Book" panose="020B0502020203020204" pitchFamily="34" charset="0"/>
                    </a:endParaRPr>
                  </a:p>
                </xdr:txBody>
              </xdr:sp>
              <xdr:sp macro="" textlink="ptincome!N7">
                <xdr:nvSpPr>
                  <xdr:cNvPr id="33" name="TextBox 32">
                    <a:extLst>
                      <a:ext uri="{FF2B5EF4-FFF2-40B4-BE49-F238E27FC236}">
                        <a16:creationId xmlns:a16="http://schemas.microsoft.com/office/drawing/2014/main" id="{760EA131-E95E-9423-A066-ABD00AD319E0}"/>
                      </a:ext>
                    </a:extLst>
                  </xdr:cNvPr>
                  <xdr:cNvSpPr txBox="1"/>
                </xdr:nvSpPr>
                <xdr:spPr>
                  <a:xfrm>
                    <a:off x="1926764" y="8926287"/>
                    <a:ext cx="693969" cy="341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B57D2D3-210F-4176-A3B7-6EE4D254BCF2}" type="TxLink">
                      <a:rPr lang="en-US" sz="1400" b="0" i="0" u="none" strike="noStrike">
                        <a:solidFill>
                          <a:schemeClr val="bg1"/>
                        </a:solidFill>
                        <a:latin typeface="Avenir LT Std 45 Book" panose="020B0502020203020204" pitchFamily="34" charset="0"/>
                        <a:ea typeface="+mn-ea"/>
                        <a:cs typeface="Calibri"/>
                      </a:rPr>
                      <a:pPr marL="0" indent="0" algn="l"/>
                      <a:t>2,4%</a:t>
                    </a:fld>
                    <a:endParaRPr lang="en-US" sz="1400" b="0" i="0" u="none" strike="noStrike">
                      <a:solidFill>
                        <a:schemeClr val="bg1"/>
                      </a:solidFill>
                      <a:latin typeface="Avenir LT Std 45 Book" panose="020B0502020203020204" pitchFamily="34" charset="0"/>
                      <a:ea typeface="+mn-ea"/>
                      <a:cs typeface="Calibri"/>
                    </a:endParaRPr>
                  </a:p>
                </xdr:txBody>
              </xdr:sp>
              <xdr:sp macro="" textlink="ptincome!M7">
                <xdr:nvSpPr>
                  <xdr:cNvPr id="55" name="TextBox 54">
                    <a:extLst>
                      <a:ext uri="{FF2B5EF4-FFF2-40B4-BE49-F238E27FC236}">
                        <a16:creationId xmlns:a16="http://schemas.microsoft.com/office/drawing/2014/main" id="{398BD90D-63A0-4DBB-A9F6-B0DE4565E9CD}"/>
                      </a:ext>
                    </a:extLst>
                  </xdr:cNvPr>
                  <xdr:cNvSpPr txBox="1"/>
                </xdr:nvSpPr>
                <xdr:spPr>
                  <a:xfrm>
                    <a:off x="2694208" y="8926287"/>
                    <a:ext cx="1061363" cy="341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6E7D5A7-F811-4A7B-9332-A8F48061AD90}" type="TxLink">
                      <a:rPr lang="en-US" sz="1400" b="0" i="0" u="none" strike="noStrike">
                        <a:solidFill>
                          <a:schemeClr val="bg1"/>
                        </a:solidFill>
                        <a:latin typeface="Avenir LT Std 45 Book" panose="020B0502020203020204" pitchFamily="34" charset="0"/>
                        <a:ea typeface="+mn-ea"/>
                        <a:cs typeface="Calibri"/>
                      </a:rPr>
                      <a:pPr marL="0" indent="0" algn="l"/>
                      <a:t> 2.844 </a:t>
                    </a:fld>
                    <a:endParaRPr lang="en-US" sz="1400" b="0" i="0" u="none" strike="noStrike">
                      <a:solidFill>
                        <a:schemeClr val="bg1"/>
                      </a:solidFill>
                      <a:latin typeface="Avenir LT Std 45 Book" panose="020B0502020203020204" pitchFamily="34" charset="0"/>
                      <a:ea typeface="+mn-ea"/>
                      <a:cs typeface="Calibri"/>
                    </a:endParaRPr>
                  </a:p>
                </xdr:txBody>
              </xdr:sp>
            </xdr:grpSp>
            <xdr:grpSp>
              <xdr:nvGrpSpPr>
                <xdr:cNvPr id="57" name="Group 56">
                  <a:extLst>
                    <a:ext uri="{FF2B5EF4-FFF2-40B4-BE49-F238E27FC236}">
                      <a16:creationId xmlns:a16="http://schemas.microsoft.com/office/drawing/2014/main" id="{9D3670A1-255D-1BFB-8544-DFFE0BAAA270}"/>
                    </a:ext>
                  </a:extLst>
                </xdr:cNvPr>
                <xdr:cNvGrpSpPr/>
              </xdr:nvGrpSpPr>
              <xdr:grpSpPr>
                <a:xfrm>
                  <a:off x="380996" y="9320894"/>
                  <a:ext cx="3306540" cy="341540"/>
                  <a:chOff x="380996" y="9320894"/>
                  <a:chExt cx="3306540" cy="341540"/>
                </a:xfrm>
              </xdr:grpSpPr>
              <xdr:sp macro="" textlink="">
                <xdr:nvSpPr>
                  <xdr:cNvPr id="22" name="TextBox 21">
                    <a:extLst>
                      <a:ext uri="{FF2B5EF4-FFF2-40B4-BE49-F238E27FC236}">
                        <a16:creationId xmlns:a16="http://schemas.microsoft.com/office/drawing/2014/main" id="{949200A6-036C-4AEB-2D2D-145E2848CBF5}"/>
                      </a:ext>
                    </a:extLst>
                  </xdr:cNvPr>
                  <xdr:cNvSpPr txBox="1"/>
                </xdr:nvSpPr>
                <xdr:spPr>
                  <a:xfrm>
                    <a:off x="380996" y="9320894"/>
                    <a:ext cx="1472293"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a:solidFill>
                          <a:schemeClr val="bg1"/>
                        </a:solidFill>
                        <a:latin typeface="Avenir LT Std 45 Book" panose="020B0502020203020204" pitchFamily="34" charset="0"/>
                      </a:rPr>
                      <a:t>Advertising</a:t>
                    </a:r>
                  </a:p>
                </xdr:txBody>
              </xdr:sp>
              <xdr:sp macro="" textlink="ptincome!N8">
                <xdr:nvSpPr>
                  <xdr:cNvPr id="44" name="TextBox 43">
                    <a:extLst>
                      <a:ext uri="{FF2B5EF4-FFF2-40B4-BE49-F238E27FC236}">
                        <a16:creationId xmlns:a16="http://schemas.microsoft.com/office/drawing/2014/main" id="{09020EEE-89C3-0AE5-FA59-4B4E30A283ED}"/>
                      </a:ext>
                    </a:extLst>
                  </xdr:cNvPr>
                  <xdr:cNvSpPr txBox="1"/>
                </xdr:nvSpPr>
                <xdr:spPr>
                  <a:xfrm>
                    <a:off x="1926764" y="9320894"/>
                    <a:ext cx="693969" cy="341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0491F48-F072-4ADC-BD88-66968404B2B1}" type="TxLink">
                      <a:rPr lang="en-US" sz="1400" b="0" i="0" u="none" strike="noStrike">
                        <a:solidFill>
                          <a:schemeClr val="bg1"/>
                        </a:solidFill>
                        <a:latin typeface="Avenir LT Std 45 Book" panose="020B0502020203020204" pitchFamily="34" charset="0"/>
                        <a:ea typeface="+mn-ea"/>
                        <a:cs typeface="Calibri"/>
                      </a:rPr>
                      <a:pPr marL="0" indent="0" algn="l"/>
                      <a:t>0,0%</a:t>
                    </a:fld>
                    <a:endParaRPr lang="en-US" sz="1400" b="0" i="0" u="none" strike="noStrike">
                      <a:solidFill>
                        <a:schemeClr val="bg1"/>
                      </a:solidFill>
                      <a:latin typeface="Avenir LT Std 45 Book" panose="020B0502020203020204" pitchFamily="34" charset="0"/>
                      <a:ea typeface="+mn-ea"/>
                      <a:cs typeface="Calibri"/>
                    </a:endParaRPr>
                  </a:p>
                </xdr:txBody>
              </xdr:sp>
              <xdr:sp macro="" textlink="ptincome!M8">
                <xdr:nvSpPr>
                  <xdr:cNvPr id="56" name="TextBox 55">
                    <a:extLst>
                      <a:ext uri="{FF2B5EF4-FFF2-40B4-BE49-F238E27FC236}">
                        <a16:creationId xmlns:a16="http://schemas.microsoft.com/office/drawing/2014/main" id="{63AB3A6F-E192-E0F9-FCEF-C6DE7EC5811B}"/>
                      </a:ext>
                    </a:extLst>
                  </xdr:cNvPr>
                  <xdr:cNvSpPr txBox="1"/>
                </xdr:nvSpPr>
                <xdr:spPr>
                  <a:xfrm>
                    <a:off x="2694208" y="9320894"/>
                    <a:ext cx="993328" cy="341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93F169B-AFD9-45DE-9664-6A2DCBB8D96C}" type="TxLink">
                      <a:rPr lang="en-US" sz="1400" b="0" i="0" u="none" strike="noStrike">
                        <a:solidFill>
                          <a:schemeClr val="bg1"/>
                        </a:solidFill>
                        <a:latin typeface="Avenir LT Std 45 Book" panose="020B0502020203020204" pitchFamily="34" charset="0"/>
                        <a:ea typeface="+mn-ea"/>
                        <a:cs typeface="Calibri"/>
                      </a:rPr>
                      <a:pPr marL="0" indent="0" algn="l"/>
                      <a:t> 26 </a:t>
                    </a:fld>
                    <a:endParaRPr lang="en-US" sz="1400" b="0" i="0" u="none" strike="noStrike">
                      <a:solidFill>
                        <a:schemeClr val="bg1"/>
                      </a:solidFill>
                      <a:latin typeface="Avenir LT Std 45 Book" panose="020B0502020203020204" pitchFamily="34" charset="0"/>
                      <a:ea typeface="+mn-ea"/>
                      <a:cs typeface="Calibri"/>
                    </a:endParaRPr>
                  </a:p>
                </xdr:txBody>
              </xdr:sp>
            </xdr:grpSp>
          </xdr:grpSp>
          <xdr:grpSp>
            <xdr:nvGrpSpPr>
              <xdr:cNvPr id="71" name="Group 70">
                <a:extLst>
                  <a:ext uri="{FF2B5EF4-FFF2-40B4-BE49-F238E27FC236}">
                    <a16:creationId xmlns:a16="http://schemas.microsoft.com/office/drawing/2014/main" id="{C3257892-D506-A228-E0B9-932667C7C33F}"/>
                  </a:ext>
                </a:extLst>
              </xdr:cNvPr>
              <xdr:cNvGrpSpPr/>
            </xdr:nvGrpSpPr>
            <xdr:grpSpPr>
              <a:xfrm>
                <a:off x="328141" y="7657111"/>
                <a:ext cx="92444" cy="1864010"/>
                <a:chOff x="328141" y="7712777"/>
                <a:chExt cx="92444" cy="1875143"/>
              </a:xfrm>
            </xdr:grpSpPr>
            <xdr:sp macro="" textlink="">
              <xdr:nvSpPr>
                <xdr:cNvPr id="65" name="Oval 64">
                  <a:extLst>
                    <a:ext uri="{FF2B5EF4-FFF2-40B4-BE49-F238E27FC236}">
                      <a16:creationId xmlns:a16="http://schemas.microsoft.com/office/drawing/2014/main" id="{24932B6C-DEE8-A8FB-2B8C-C0CFD859DCD2}"/>
                    </a:ext>
                  </a:extLst>
                </xdr:cNvPr>
                <xdr:cNvSpPr/>
              </xdr:nvSpPr>
              <xdr:spPr>
                <a:xfrm flipH="1">
                  <a:off x="328141" y="7712777"/>
                  <a:ext cx="92444" cy="93844"/>
                </a:xfrm>
                <a:prstGeom prst="ellipse">
                  <a:avLst/>
                </a:prstGeom>
                <a:solidFill>
                  <a:srgbClr val="DD115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6" name="Oval 65">
                  <a:extLst>
                    <a:ext uri="{FF2B5EF4-FFF2-40B4-BE49-F238E27FC236}">
                      <a16:creationId xmlns:a16="http://schemas.microsoft.com/office/drawing/2014/main" id="{C9CB575F-A11D-878C-D65E-CC2CE31D53B3}"/>
                    </a:ext>
                  </a:extLst>
                </xdr:cNvPr>
                <xdr:cNvSpPr/>
              </xdr:nvSpPr>
              <xdr:spPr>
                <a:xfrm flipH="1">
                  <a:off x="328141" y="8069037"/>
                  <a:ext cx="92444" cy="93844"/>
                </a:xfrm>
                <a:prstGeom prst="ellipse">
                  <a:avLst/>
                </a:prstGeom>
                <a:solidFill>
                  <a:srgbClr val="DD115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7" name="Oval 66">
                  <a:extLst>
                    <a:ext uri="{FF2B5EF4-FFF2-40B4-BE49-F238E27FC236}">
                      <a16:creationId xmlns:a16="http://schemas.microsoft.com/office/drawing/2014/main" id="{8250506C-2FDD-E8D7-2EEB-021E87F3AF42}"/>
                    </a:ext>
                  </a:extLst>
                </xdr:cNvPr>
                <xdr:cNvSpPr/>
              </xdr:nvSpPr>
              <xdr:spPr>
                <a:xfrm flipH="1">
                  <a:off x="328141" y="8425297"/>
                  <a:ext cx="92444" cy="93844"/>
                </a:xfrm>
                <a:prstGeom prst="ellipse">
                  <a:avLst/>
                </a:prstGeom>
                <a:solidFill>
                  <a:srgbClr val="DD115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8" name="Oval 67">
                  <a:extLst>
                    <a:ext uri="{FF2B5EF4-FFF2-40B4-BE49-F238E27FC236}">
                      <a16:creationId xmlns:a16="http://schemas.microsoft.com/office/drawing/2014/main" id="{48684035-A98F-DB48-F10D-FF7757525719}"/>
                    </a:ext>
                  </a:extLst>
                </xdr:cNvPr>
                <xdr:cNvSpPr/>
              </xdr:nvSpPr>
              <xdr:spPr>
                <a:xfrm flipH="1">
                  <a:off x="328141" y="8781557"/>
                  <a:ext cx="92444" cy="93844"/>
                </a:xfrm>
                <a:prstGeom prst="ellipse">
                  <a:avLst/>
                </a:prstGeom>
                <a:solidFill>
                  <a:srgbClr val="DD115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9" name="Oval 68">
                  <a:extLst>
                    <a:ext uri="{FF2B5EF4-FFF2-40B4-BE49-F238E27FC236}">
                      <a16:creationId xmlns:a16="http://schemas.microsoft.com/office/drawing/2014/main" id="{42E53E8D-F159-F7C0-E340-9792380EF860}"/>
                    </a:ext>
                  </a:extLst>
                </xdr:cNvPr>
                <xdr:cNvSpPr/>
              </xdr:nvSpPr>
              <xdr:spPr>
                <a:xfrm flipH="1">
                  <a:off x="328141" y="9137817"/>
                  <a:ext cx="92444" cy="93844"/>
                </a:xfrm>
                <a:prstGeom prst="ellipse">
                  <a:avLst/>
                </a:prstGeom>
                <a:solidFill>
                  <a:srgbClr val="DD115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0" name="Oval 69">
                  <a:extLst>
                    <a:ext uri="{FF2B5EF4-FFF2-40B4-BE49-F238E27FC236}">
                      <a16:creationId xmlns:a16="http://schemas.microsoft.com/office/drawing/2014/main" id="{BCE79FE1-1A41-92D7-F0CB-91B37F15ABB9}"/>
                    </a:ext>
                  </a:extLst>
                </xdr:cNvPr>
                <xdr:cNvSpPr/>
              </xdr:nvSpPr>
              <xdr:spPr>
                <a:xfrm flipH="1">
                  <a:off x="328141" y="9494076"/>
                  <a:ext cx="92444" cy="93844"/>
                </a:xfrm>
                <a:prstGeom prst="ellipse">
                  <a:avLst/>
                </a:prstGeom>
                <a:solidFill>
                  <a:srgbClr val="DD115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grpSp>
    </xdr:grpSp>
    <xdr:clientData/>
  </xdr:twoCellAnchor>
  <xdr:twoCellAnchor editAs="absolute">
    <xdr:from>
      <xdr:col>32</xdr:col>
      <xdr:colOff>173181</xdr:colOff>
      <xdr:row>6</xdr:row>
      <xdr:rowOff>43590</xdr:rowOff>
    </xdr:from>
    <xdr:to>
      <xdr:col>37</xdr:col>
      <xdr:colOff>268526</xdr:colOff>
      <xdr:row>53</xdr:row>
      <xdr:rowOff>87757</xdr:rowOff>
    </xdr:to>
    <xdr:grpSp>
      <xdr:nvGrpSpPr>
        <xdr:cNvPr id="201" name="leftpanel">
          <a:extLst>
            <a:ext uri="{FF2B5EF4-FFF2-40B4-BE49-F238E27FC236}">
              <a16:creationId xmlns:a16="http://schemas.microsoft.com/office/drawing/2014/main" id="{FB4E792D-CA06-BABF-CFC7-EF0F2F526B54}"/>
            </a:ext>
          </a:extLst>
        </xdr:cNvPr>
        <xdr:cNvGrpSpPr>
          <a:grpSpLocks noChangeAspect="1"/>
        </xdr:cNvGrpSpPr>
      </xdr:nvGrpSpPr>
      <xdr:grpSpPr>
        <a:xfrm>
          <a:off x="19067317" y="1186590"/>
          <a:ext cx="3126027" cy="8997667"/>
          <a:chOff x="14283418" y="794658"/>
          <a:chExt cx="1975110" cy="7701642"/>
        </a:xfrm>
      </xdr:grpSpPr>
      <xdr:grpSp>
        <xdr:nvGrpSpPr>
          <xdr:cNvPr id="78" name="Group 77">
            <a:extLst>
              <a:ext uri="{FF2B5EF4-FFF2-40B4-BE49-F238E27FC236}">
                <a16:creationId xmlns:a16="http://schemas.microsoft.com/office/drawing/2014/main" id="{E9628CEA-1705-7D53-FB77-7BBA9D784DD9}"/>
              </a:ext>
            </a:extLst>
          </xdr:cNvPr>
          <xdr:cNvGrpSpPr/>
        </xdr:nvGrpSpPr>
        <xdr:grpSpPr>
          <a:xfrm>
            <a:off x="14569168" y="794658"/>
            <a:ext cx="1345291" cy="906234"/>
            <a:chOff x="15253606" y="1094016"/>
            <a:chExt cx="1345291" cy="906234"/>
          </a:xfrm>
        </xdr:grpSpPr>
        <xdr:sp macro="" textlink="">
          <xdr:nvSpPr>
            <xdr:cNvPr id="75" name="Rectangle: Rounded Corners 74">
              <a:extLst>
                <a:ext uri="{FF2B5EF4-FFF2-40B4-BE49-F238E27FC236}">
                  <a16:creationId xmlns:a16="http://schemas.microsoft.com/office/drawing/2014/main" id="{E9488B6D-38A7-92A8-EAAA-6BF24E9AA74C}"/>
                </a:ext>
              </a:extLst>
            </xdr:cNvPr>
            <xdr:cNvSpPr/>
          </xdr:nvSpPr>
          <xdr:spPr>
            <a:xfrm>
              <a:off x="15416892" y="1143001"/>
              <a:ext cx="1077158" cy="857249"/>
            </a:xfrm>
            <a:prstGeom prst="roundRect">
              <a:avLst/>
            </a:prstGeom>
            <a:solidFill>
              <a:srgbClr val="070E2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6" name="TextBox 75">
              <a:extLst>
                <a:ext uri="{FF2B5EF4-FFF2-40B4-BE49-F238E27FC236}">
                  <a16:creationId xmlns:a16="http://schemas.microsoft.com/office/drawing/2014/main" id="{97E70476-DA0B-49FE-9052-B00B09DF2906}"/>
                </a:ext>
              </a:extLst>
            </xdr:cNvPr>
            <xdr:cNvSpPr txBox="1"/>
          </xdr:nvSpPr>
          <xdr:spPr>
            <a:xfrm>
              <a:off x="15457713" y="1393377"/>
              <a:ext cx="1018721" cy="557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venir LT Std 45 Book" panose="020B0502020203020204" pitchFamily="34" charset="0"/>
                </a:rPr>
                <a:t>Average</a:t>
              </a:r>
            </a:p>
            <a:p>
              <a:pPr algn="ctr"/>
              <a:r>
                <a:rPr lang="en-US" sz="800">
                  <a:solidFill>
                    <a:schemeClr val="bg1"/>
                  </a:solidFill>
                  <a:latin typeface="Avenir LT Std 45 Book" panose="020B0502020203020204" pitchFamily="34" charset="0"/>
                </a:rPr>
                <a:t>monthly income</a:t>
              </a:r>
            </a:p>
          </xdr:txBody>
        </xdr:sp>
        <xdr:sp macro="" textlink="ptincome!V18">
          <xdr:nvSpPr>
            <xdr:cNvPr id="77" name="TextBox 76">
              <a:extLst>
                <a:ext uri="{FF2B5EF4-FFF2-40B4-BE49-F238E27FC236}">
                  <a16:creationId xmlns:a16="http://schemas.microsoft.com/office/drawing/2014/main" id="{742FDF6D-3BA2-B8B7-14A2-081529EBDCC8}"/>
                </a:ext>
              </a:extLst>
            </xdr:cNvPr>
            <xdr:cNvSpPr txBox="1"/>
          </xdr:nvSpPr>
          <xdr:spPr>
            <a:xfrm>
              <a:off x="15253606" y="1094016"/>
              <a:ext cx="1345291" cy="557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B2B5C9F-E047-4607-B013-11735FB1036D}" type="TxLink">
                <a:rPr lang="en-US" sz="1800" b="0" i="0" u="none" strike="noStrike">
                  <a:solidFill>
                    <a:schemeClr val="bg1"/>
                  </a:solidFill>
                  <a:latin typeface="Avenir LT Std 45 Book" panose="020B0502020203020204" pitchFamily="34" charset="0"/>
                  <a:cs typeface="Arial"/>
                </a:rPr>
                <a:pPr algn="ctr"/>
                <a:t> $ 64.438 </a:t>
              </a:fld>
              <a:endParaRPr lang="en-US" sz="1100">
                <a:solidFill>
                  <a:schemeClr val="bg1"/>
                </a:solidFill>
                <a:latin typeface="Avenir LT Std 45 Book" panose="020B0502020203020204" pitchFamily="34" charset="0"/>
              </a:endParaRPr>
            </a:p>
          </xdr:txBody>
        </xdr:sp>
      </xdr:grpSp>
      <xdr:grpSp>
        <xdr:nvGrpSpPr>
          <xdr:cNvPr id="86" name="Group 85">
            <a:extLst>
              <a:ext uri="{FF2B5EF4-FFF2-40B4-BE49-F238E27FC236}">
                <a16:creationId xmlns:a16="http://schemas.microsoft.com/office/drawing/2014/main" id="{4884BB65-88C9-E89D-13C5-9E1773CC2F65}"/>
              </a:ext>
            </a:extLst>
          </xdr:cNvPr>
          <xdr:cNvGrpSpPr/>
        </xdr:nvGrpSpPr>
        <xdr:grpSpPr>
          <a:xfrm>
            <a:off x="14569165" y="1958124"/>
            <a:ext cx="1478363" cy="3547269"/>
            <a:chOff x="15280821" y="2231573"/>
            <a:chExt cx="1475865" cy="3574142"/>
          </a:xfrm>
        </xdr:grpSpPr>
        <xdr:grpSp>
          <xdr:nvGrpSpPr>
            <xdr:cNvPr id="79" name="Group 78">
              <a:extLst>
                <a:ext uri="{FF2B5EF4-FFF2-40B4-BE49-F238E27FC236}">
                  <a16:creationId xmlns:a16="http://schemas.microsoft.com/office/drawing/2014/main" id="{80852B02-F719-46E7-B049-0CF912045231}"/>
                </a:ext>
              </a:extLst>
            </xdr:cNvPr>
            <xdr:cNvGrpSpPr/>
          </xdr:nvGrpSpPr>
          <xdr:grpSpPr>
            <a:xfrm>
              <a:off x="15444108" y="2231573"/>
              <a:ext cx="1074964" cy="3555518"/>
              <a:chOff x="15416893" y="1143001"/>
              <a:chExt cx="1074964" cy="1082695"/>
            </a:xfrm>
          </xdr:grpSpPr>
          <xdr:sp macro="" textlink="">
            <xdr:nvSpPr>
              <xdr:cNvPr id="80" name="Rectangle: Rounded Corners 79">
                <a:extLst>
                  <a:ext uri="{FF2B5EF4-FFF2-40B4-BE49-F238E27FC236}">
                    <a16:creationId xmlns:a16="http://schemas.microsoft.com/office/drawing/2014/main" id="{0A720DAA-3214-32DB-C94C-36159CB4AB86}"/>
                  </a:ext>
                </a:extLst>
              </xdr:cNvPr>
              <xdr:cNvSpPr/>
            </xdr:nvSpPr>
            <xdr:spPr>
              <a:xfrm>
                <a:off x="15416893" y="1143001"/>
                <a:ext cx="1074964" cy="1082695"/>
              </a:xfrm>
              <a:prstGeom prst="roundRect">
                <a:avLst/>
              </a:prstGeom>
              <a:solidFill>
                <a:srgbClr val="070E2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1" name="TextBox 80">
                <a:extLst>
                  <a:ext uri="{FF2B5EF4-FFF2-40B4-BE49-F238E27FC236}">
                    <a16:creationId xmlns:a16="http://schemas.microsoft.com/office/drawing/2014/main" id="{039B4CD1-3C33-5FAC-AD1B-652F0B0C690E}"/>
                  </a:ext>
                </a:extLst>
              </xdr:cNvPr>
              <xdr:cNvSpPr txBox="1"/>
            </xdr:nvSpPr>
            <xdr:spPr>
              <a:xfrm>
                <a:off x="15430499" y="1147463"/>
                <a:ext cx="1018721" cy="2052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venir LT Std 45 Book" panose="020B0502020203020204" pitchFamily="34" charset="0"/>
                  </a:rPr>
                  <a:t>Operative</a:t>
                </a:r>
              </a:p>
              <a:p>
                <a:pPr algn="ctr"/>
                <a:r>
                  <a:rPr lang="en-US" sz="1800">
                    <a:solidFill>
                      <a:schemeClr val="bg1"/>
                    </a:solidFill>
                    <a:latin typeface="Avenir LT Std 45 Book" panose="020B0502020203020204" pitchFamily="34" charset="0"/>
                  </a:rPr>
                  <a:t>Profits</a:t>
                </a:r>
              </a:p>
            </xdr:txBody>
          </xdr:sp>
        </xdr:grpSp>
        <xdr:graphicFrame macro="">
          <xdr:nvGraphicFramePr>
            <xdr:cNvPr id="83" name="Chart 82">
              <a:extLst>
                <a:ext uri="{FF2B5EF4-FFF2-40B4-BE49-F238E27FC236}">
                  <a16:creationId xmlns:a16="http://schemas.microsoft.com/office/drawing/2014/main" id="{A16E8B31-F441-4773-8B92-1E6D6897FBF3}"/>
                </a:ext>
              </a:extLst>
            </xdr:cNvPr>
            <xdr:cNvGraphicFramePr>
              <a:graphicFrameLocks/>
            </xdr:cNvGraphicFramePr>
          </xdr:nvGraphicFramePr>
          <xdr:xfrm>
            <a:off x="15389679" y="2680610"/>
            <a:ext cx="1367007" cy="2743200"/>
          </xdr:xfrm>
          <a:graphic>
            <a:graphicData uri="http://schemas.openxmlformats.org/drawingml/2006/chart">
              <c:chart xmlns:c="http://schemas.openxmlformats.org/drawingml/2006/chart" xmlns:r="http://schemas.openxmlformats.org/officeDocument/2006/relationships" r:id="rId11"/>
            </a:graphicData>
          </a:graphic>
        </xdr:graphicFrame>
        <xdr:sp macro="" textlink="ptincome!E18">
          <xdr:nvSpPr>
            <xdr:cNvPr id="84" name="TextBox 83">
              <a:extLst>
                <a:ext uri="{FF2B5EF4-FFF2-40B4-BE49-F238E27FC236}">
                  <a16:creationId xmlns:a16="http://schemas.microsoft.com/office/drawing/2014/main" id="{6C7E9D16-8744-4762-B9FF-08F4918CF900}"/>
                </a:ext>
              </a:extLst>
            </xdr:cNvPr>
            <xdr:cNvSpPr txBox="1"/>
          </xdr:nvSpPr>
          <xdr:spPr>
            <a:xfrm>
              <a:off x="15280821" y="5247823"/>
              <a:ext cx="1345291" cy="557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2F00FEE-63CA-4B3B-A818-A54A8C4BA8D8}" type="TxLink">
                <a:rPr lang="en-US" sz="1800" b="0" i="0" u="none" strike="noStrike">
                  <a:solidFill>
                    <a:schemeClr val="bg1"/>
                  </a:solidFill>
                  <a:latin typeface="Avenir LT Std 45 Book" panose="020B0502020203020204" pitchFamily="34" charset="0"/>
                  <a:ea typeface="+mn-ea"/>
                  <a:cs typeface="Arial"/>
                </a:rPr>
                <a:pPr marL="0" indent="0" algn="ctr"/>
                <a:t> $ 154.650 </a:t>
              </a:fld>
              <a:endParaRPr lang="en-US" sz="1800" b="0" i="0" u="none" strike="noStrike">
                <a:solidFill>
                  <a:schemeClr val="bg1"/>
                </a:solidFill>
                <a:latin typeface="Avenir LT Std 45 Book" panose="020B0502020203020204" pitchFamily="34" charset="0"/>
                <a:ea typeface="+mn-ea"/>
                <a:cs typeface="Arial"/>
              </a:endParaRPr>
            </a:p>
          </xdr:txBody>
        </xdr:sp>
      </xdr:grpSp>
      <xdr:grpSp>
        <xdr:nvGrpSpPr>
          <xdr:cNvPr id="29" name="Group 28">
            <a:extLst>
              <a:ext uri="{FF2B5EF4-FFF2-40B4-BE49-F238E27FC236}">
                <a16:creationId xmlns:a16="http://schemas.microsoft.com/office/drawing/2014/main" id="{60DEBA24-207F-E37A-3AB6-D6D50B28251B}"/>
              </a:ext>
            </a:extLst>
          </xdr:cNvPr>
          <xdr:cNvGrpSpPr/>
        </xdr:nvGrpSpPr>
        <xdr:grpSpPr>
          <a:xfrm>
            <a:off x="14283418" y="5762626"/>
            <a:ext cx="1975110" cy="2733674"/>
            <a:chOff x="14487525" y="5905501"/>
            <a:chExt cx="1966946" cy="2733674"/>
          </a:xfrm>
        </xdr:grpSpPr>
        <xdr:sp macro="" textlink="">
          <xdr:nvSpPr>
            <xdr:cNvPr id="87" name="Rectangle: Rounded Corners 86">
              <a:extLst>
                <a:ext uri="{FF2B5EF4-FFF2-40B4-BE49-F238E27FC236}">
                  <a16:creationId xmlns:a16="http://schemas.microsoft.com/office/drawing/2014/main" id="{D97A4FE7-3D85-457F-B39F-0B4188F8DFD4}"/>
                </a:ext>
              </a:extLst>
            </xdr:cNvPr>
            <xdr:cNvSpPr/>
          </xdr:nvSpPr>
          <xdr:spPr>
            <a:xfrm>
              <a:off x="14938491" y="5905501"/>
              <a:ext cx="1072800" cy="2733674"/>
            </a:xfrm>
            <a:prstGeom prst="roundRect">
              <a:avLst/>
            </a:prstGeom>
            <a:solidFill>
              <a:srgbClr val="070E2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8" name="Group 27">
              <a:extLst>
                <a:ext uri="{FF2B5EF4-FFF2-40B4-BE49-F238E27FC236}">
                  <a16:creationId xmlns:a16="http://schemas.microsoft.com/office/drawing/2014/main" id="{A3163409-05FE-5FAF-1C03-479BE102E505}"/>
                </a:ext>
              </a:extLst>
            </xdr:cNvPr>
            <xdr:cNvGrpSpPr/>
          </xdr:nvGrpSpPr>
          <xdr:grpSpPr>
            <a:xfrm>
              <a:off x="14487525" y="6065839"/>
              <a:ext cx="1966946" cy="2479674"/>
              <a:chOff x="14487525" y="6083300"/>
              <a:chExt cx="1966946" cy="2479674"/>
            </a:xfrm>
          </xdr:grpSpPr>
          <xdr:graphicFrame macro="">
            <xdr:nvGraphicFramePr>
              <xdr:cNvPr id="85" name="Chart 84">
                <a:extLst>
                  <a:ext uri="{FF2B5EF4-FFF2-40B4-BE49-F238E27FC236}">
                    <a16:creationId xmlns:a16="http://schemas.microsoft.com/office/drawing/2014/main" id="{9C175D44-1806-4035-8D47-540F678F8926}"/>
                  </a:ext>
                </a:extLst>
              </xdr:cNvPr>
              <xdr:cNvGraphicFramePr>
                <a:graphicFrameLocks/>
              </xdr:cNvGraphicFramePr>
            </xdr:nvGraphicFramePr>
            <xdr:xfrm>
              <a:off x="14487525" y="6731001"/>
              <a:ext cx="1966946" cy="1190625"/>
            </xdr:xfrm>
            <a:graphic>
              <a:graphicData uri="http://schemas.openxmlformats.org/drawingml/2006/chart">
                <c:chart xmlns:c="http://schemas.openxmlformats.org/drawingml/2006/chart" xmlns:r="http://schemas.openxmlformats.org/officeDocument/2006/relationships" r:id="rId12"/>
              </a:graphicData>
            </a:graphic>
          </xdr:graphicFrame>
          <xdr:grpSp>
            <xdr:nvGrpSpPr>
              <xdr:cNvPr id="27" name="Group 26">
                <a:extLst>
                  <a:ext uri="{FF2B5EF4-FFF2-40B4-BE49-F238E27FC236}">
                    <a16:creationId xmlns:a16="http://schemas.microsoft.com/office/drawing/2014/main" id="{7C0AE968-2E42-B551-2F2B-B7917E4FE0FD}"/>
                  </a:ext>
                </a:extLst>
              </xdr:cNvPr>
              <xdr:cNvGrpSpPr/>
            </xdr:nvGrpSpPr>
            <xdr:grpSpPr>
              <a:xfrm>
                <a:off x="14875686" y="6083300"/>
                <a:ext cx="1209675" cy="669926"/>
                <a:chOff x="14875686" y="6083300"/>
                <a:chExt cx="1209675" cy="669926"/>
              </a:xfrm>
            </xdr:grpSpPr>
            <xdr:sp macro="" textlink="ptincome!L21">
              <xdr:nvSpPr>
                <xdr:cNvPr id="2" name="TextBox 1">
                  <a:extLst>
                    <a:ext uri="{FF2B5EF4-FFF2-40B4-BE49-F238E27FC236}">
                      <a16:creationId xmlns:a16="http://schemas.microsoft.com/office/drawing/2014/main" id="{3FBA1C9E-9135-47B3-B987-F0BF966E637D}"/>
                    </a:ext>
                  </a:extLst>
                </xdr:cNvPr>
                <xdr:cNvSpPr txBox="1"/>
              </xdr:nvSpPr>
              <xdr:spPr>
                <a:xfrm>
                  <a:off x="14875686" y="6543676"/>
                  <a:ext cx="120967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7443582-5FC9-4F34-B0C8-47B49A4F24AD}" type="TxLink">
                    <a:rPr lang="en-US" sz="1600" b="0" i="0" u="none" strike="noStrike">
                      <a:solidFill>
                        <a:srgbClr val="C240D8"/>
                      </a:solidFill>
                      <a:latin typeface="Avenir LT Std 45 Book" panose="020B0502020203020204" pitchFamily="34" charset="0"/>
                      <a:ea typeface="+mn-ea"/>
                      <a:cs typeface="Arial"/>
                    </a:rPr>
                    <a:pPr marL="0" indent="0" algn="ctr"/>
                    <a:t> $ 261.479 </a:t>
                  </a:fld>
                  <a:endParaRPr lang="en-US" sz="1600" b="0" i="0" u="none" strike="noStrike">
                    <a:solidFill>
                      <a:srgbClr val="C240D8"/>
                    </a:solidFill>
                    <a:latin typeface="Avenir LT Std 45 Book" panose="020B0502020203020204" pitchFamily="34" charset="0"/>
                    <a:ea typeface="+mn-ea"/>
                    <a:cs typeface="Arial"/>
                  </a:endParaRPr>
                </a:p>
              </xdr:txBody>
            </xdr:sp>
            <xdr:sp macro="" textlink="">
              <xdr:nvSpPr>
                <xdr:cNvPr id="3" name="TextBox 2">
                  <a:extLst>
                    <a:ext uri="{FF2B5EF4-FFF2-40B4-BE49-F238E27FC236}">
                      <a16:creationId xmlns:a16="http://schemas.microsoft.com/office/drawing/2014/main" id="{E512BF31-A934-4F7F-8928-C3E49D98C2D9}"/>
                    </a:ext>
                  </a:extLst>
                </xdr:cNvPr>
                <xdr:cNvSpPr txBox="1"/>
              </xdr:nvSpPr>
              <xdr:spPr>
                <a:xfrm>
                  <a:off x="15132861" y="6083300"/>
                  <a:ext cx="695325" cy="212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800" b="0" i="0" u="none" strike="noStrike">
                      <a:solidFill>
                        <a:srgbClr val="C240D8"/>
                      </a:solidFill>
                      <a:latin typeface="Avenir LT Std 45 Book" panose="020B0502020203020204" pitchFamily="34" charset="0"/>
                      <a:ea typeface="+mn-ea"/>
                      <a:cs typeface="Arial"/>
                    </a:rPr>
                    <a:t>B2B</a:t>
                  </a:r>
                </a:p>
              </xdr:txBody>
            </xdr:sp>
            <xdr:sp macro="" textlink="ptincome!M21">
              <xdr:nvSpPr>
                <xdr:cNvPr id="16" name="TextBox 15">
                  <a:extLst>
                    <a:ext uri="{FF2B5EF4-FFF2-40B4-BE49-F238E27FC236}">
                      <a16:creationId xmlns:a16="http://schemas.microsoft.com/office/drawing/2014/main" id="{AC36ACC4-FF65-4981-BDA0-D361DA52A72F}"/>
                    </a:ext>
                  </a:extLst>
                </xdr:cNvPr>
                <xdr:cNvSpPr txBox="1"/>
              </xdr:nvSpPr>
              <xdr:spPr>
                <a:xfrm>
                  <a:off x="15175723" y="6305550"/>
                  <a:ext cx="6096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41D46DD-DBC7-4102-920C-0DF40E2BE94D}" type="TxLink">
                    <a:rPr lang="en-US" sz="1200" b="0" i="0" u="none" strike="noStrike">
                      <a:solidFill>
                        <a:srgbClr val="C240D8"/>
                      </a:solidFill>
                      <a:latin typeface="Avenir LT Std 45 Book" panose="020B0502020203020204" pitchFamily="34" charset="0"/>
                      <a:ea typeface="+mn-ea"/>
                      <a:cs typeface="Arial"/>
                    </a:rPr>
                    <a:pPr marL="0" indent="0" algn="ctr"/>
                    <a:t>33,8%</a:t>
                  </a:fld>
                  <a:endParaRPr lang="en-US" sz="1200" b="0" i="0" u="none" strike="noStrike">
                    <a:solidFill>
                      <a:srgbClr val="C240D8"/>
                    </a:solidFill>
                    <a:latin typeface="Avenir LT Std 45 Book" panose="020B0502020203020204" pitchFamily="34" charset="0"/>
                    <a:ea typeface="+mn-ea"/>
                    <a:cs typeface="Arial"/>
                  </a:endParaRPr>
                </a:p>
              </xdr:txBody>
            </xdr:sp>
          </xdr:grpSp>
          <xdr:grpSp>
            <xdr:nvGrpSpPr>
              <xdr:cNvPr id="26" name="Group 25">
                <a:extLst>
                  <a:ext uri="{FF2B5EF4-FFF2-40B4-BE49-F238E27FC236}">
                    <a16:creationId xmlns:a16="http://schemas.microsoft.com/office/drawing/2014/main" id="{01CB71E1-199B-E757-5D47-A52E60890836}"/>
                  </a:ext>
                </a:extLst>
              </xdr:cNvPr>
              <xdr:cNvGrpSpPr/>
            </xdr:nvGrpSpPr>
            <xdr:grpSpPr>
              <a:xfrm>
                <a:off x="14837586" y="7899401"/>
                <a:ext cx="1209674" cy="663573"/>
                <a:chOff x="14875686" y="8413751"/>
                <a:chExt cx="1209674" cy="663573"/>
              </a:xfrm>
            </xdr:grpSpPr>
            <xdr:sp macro="" textlink="">
              <xdr:nvSpPr>
                <xdr:cNvPr id="6" name="TextBox 5">
                  <a:extLst>
                    <a:ext uri="{FF2B5EF4-FFF2-40B4-BE49-F238E27FC236}">
                      <a16:creationId xmlns:a16="http://schemas.microsoft.com/office/drawing/2014/main" id="{F795A0B0-8489-485D-AE61-408B9E471AB7}"/>
                    </a:ext>
                  </a:extLst>
                </xdr:cNvPr>
                <xdr:cNvSpPr txBox="1"/>
              </xdr:nvSpPr>
              <xdr:spPr>
                <a:xfrm>
                  <a:off x="15123336" y="8413751"/>
                  <a:ext cx="752475"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800" b="0" i="0" u="none" strike="noStrike">
                      <a:solidFill>
                        <a:srgbClr val="9BF8F2"/>
                      </a:solidFill>
                      <a:latin typeface="Avenir LT Std 45 Book" panose="020B0502020203020204" pitchFamily="34" charset="0"/>
                      <a:ea typeface="+mn-ea"/>
                      <a:cs typeface="Arial"/>
                    </a:rPr>
                    <a:t>B2C </a:t>
                  </a:r>
                </a:p>
              </xdr:txBody>
            </xdr:sp>
            <xdr:sp macro="" textlink="ptincome!M22">
              <xdr:nvSpPr>
                <xdr:cNvPr id="24" name="TextBox 23">
                  <a:extLst>
                    <a:ext uri="{FF2B5EF4-FFF2-40B4-BE49-F238E27FC236}">
                      <a16:creationId xmlns:a16="http://schemas.microsoft.com/office/drawing/2014/main" id="{14379E49-72A1-C484-6B98-5BD1C2206B6C}"/>
                    </a:ext>
                  </a:extLst>
                </xdr:cNvPr>
                <xdr:cNvSpPr txBox="1"/>
              </xdr:nvSpPr>
              <xdr:spPr>
                <a:xfrm>
                  <a:off x="15190011" y="8678862"/>
                  <a:ext cx="619125" cy="187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9A7FA3B-71FD-40B5-A93F-F6E10C885289}" type="TxLink">
                    <a:rPr lang="en-US" sz="1200" b="0" i="0" u="none" strike="noStrike">
                      <a:solidFill>
                        <a:srgbClr val="9BF8F2"/>
                      </a:solidFill>
                      <a:latin typeface="Avenir LT Std 45 Book" panose="020B0502020203020204" pitchFamily="34" charset="0"/>
                      <a:ea typeface="+mn-ea"/>
                      <a:cs typeface="Arial"/>
                    </a:rPr>
                    <a:pPr marL="0" indent="0" algn="ctr"/>
                    <a:t>66,2%</a:t>
                  </a:fld>
                  <a:endParaRPr lang="en-US" sz="1200" b="0" i="0" u="none" strike="noStrike">
                    <a:solidFill>
                      <a:srgbClr val="9BF8F2"/>
                    </a:solidFill>
                    <a:latin typeface="Avenir LT Std 45 Book" panose="020B0502020203020204" pitchFamily="34" charset="0"/>
                    <a:ea typeface="+mn-ea"/>
                    <a:cs typeface="Arial"/>
                  </a:endParaRPr>
                </a:p>
              </xdr:txBody>
            </xdr:sp>
            <xdr:sp macro="" textlink="ptincome!L22">
              <xdr:nvSpPr>
                <xdr:cNvPr id="25" name="TextBox 24">
                  <a:extLst>
                    <a:ext uri="{FF2B5EF4-FFF2-40B4-BE49-F238E27FC236}">
                      <a16:creationId xmlns:a16="http://schemas.microsoft.com/office/drawing/2014/main" id="{FCA7A0C4-9217-11D0-EA52-9A8FE2D18C42}"/>
                    </a:ext>
                  </a:extLst>
                </xdr:cNvPr>
                <xdr:cNvSpPr txBox="1"/>
              </xdr:nvSpPr>
              <xdr:spPr>
                <a:xfrm>
                  <a:off x="14875686" y="8877299"/>
                  <a:ext cx="1209674"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C2C0991-1501-46EB-9D14-A69152210683}" type="TxLink">
                    <a:rPr lang="en-US" sz="1600" b="0" i="0" u="none" strike="noStrike">
                      <a:solidFill>
                        <a:srgbClr val="9BF8F2"/>
                      </a:solidFill>
                      <a:latin typeface="Avenir LT Std 45 Book" panose="020B0502020203020204" pitchFamily="34" charset="0"/>
                      <a:ea typeface="+mn-ea"/>
                      <a:cs typeface="Arial"/>
                    </a:rPr>
                    <a:pPr marL="0" indent="0" algn="ctr"/>
                    <a:t> $ 511.773 </a:t>
                  </a:fld>
                  <a:endParaRPr lang="en-US" sz="1600" b="0" i="0" u="none" strike="noStrike">
                    <a:solidFill>
                      <a:srgbClr val="9BF8F2"/>
                    </a:solidFill>
                    <a:latin typeface="Avenir LT Std 45 Book" panose="020B0502020203020204" pitchFamily="34" charset="0"/>
                    <a:ea typeface="+mn-ea"/>
                    <a:cs typeface="Arial"/>
                  </a:endParaRPr>
                </a:p>
              </xdr:txBody>
            </xdr:sp>
          </xdr:grpSp>
        </xdr:grpSp>
      </xdr:grpSp>
    </xdr:grpSp>
    <xdr:clientData/>
  </xdr:twoCellAnchor>
  <xdr:twoCellAnchor editAs="absolute">
    <xdr:from>
      <xdr:col>12</xdr:col>
      <xdr:colOff>573256</xdr:colOff>
      <xdr:row>19</xdr:row>
      <xdr:rowOff>62321</xdr:rowOff>
    </xdr:from>
    <xdr:to>
      <xdr:col>23</xdr:col>
      <xdr:colOff>150110</xdr:colOff>
      <xdr:row>39</xdr:row>
      <xdr:rowOff>14290</xdr:rowOff>
    </xdr:to>
    <xdr:grpSp>
      <xdr:nvGrpSpPr>
        <xdr:cNvPr id="64" name="disc">
          <a:extLst>
            <a:ext uri="{FF2B5EF4-FFF2-40B4-BE49-F238E27FC236}">
              <a16:creationId xmlns:a16="http://schemas.microsoft.com/office/drawing/2014/main" id="{1B4308CA-152F-4930-AC4A-D12888764C41}"/>
            </a:ext>
          </a:extLst>
        </xdr:cNvPr>
        <xdr:cNvGrpSpPr/>
      </xdr:nvGrpSpPr>
      <xdr:grpSpPr>
        <a:xfrm>
          <a:off x="7846892" y="3681821"/>
          <a:ext cx="6244354" cy="3761969"/>
          <a:chOff x="13795189" y="6490745"/>
          <a:chExt cx="4500000" cy="2700000"/>
        </a:xfrm>
      </xdr:grpSpPr>
      <xdr:graphicFrame macro="">
        <xdr:nvGraphicFramePr>
          <xdr:cNvPr id="72" name="Chart 71">
            <a:extLst>
              <a:ext uri="{FF2B5EF4-FFF2-40B4-BE49-F238E27FC236}">
                <a16:creationId xmlns:a16="http://schemas.microsoft.com/office/drawing/2014/main" id="{32E7A56E-BDF7-D942-18A2-A4362F9E0624}"/>
              </a:ext>
            </a:extLst>
          </xdr:cNvPr>
          <xdr:cNvGraphicFramePr/>
        </xdr:nvGraphicFramePr>
        <xdr:xfrm>
          <a:off x="13795189" y="6490745"/>
          <a:ext cx="4500000" cy="2700000"/>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73" name="Chart 72">
            <a:extLst>
              <a:ext uri="{FF2B5EF4-FFF2-40B4-BE49-F238E27FC236}">
                <a16:creationId xmlns:a16="http://schemas.microsoft.com/office/drawing/2014/main" id="{FFBEE6B1-ED8F-AC42-BF2A-D0772A810084}"/>
              </a:ext>
            </a:extLst>
          </xdr:cNvPr>
          <xdr:cNvGraphicFramePr/>
        </xdr:nvGraphicFramePr>
        <xdr:xfrm>
          <a:off x="13795189" y="6490745"/>
          <a:ext cx="4500000" cy="2700000"/>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editAs="absolute">
    <xdr:from>
      <xdr:col>13</xdr:col>
      <xdr:colOff>423863</xdr:colOff>
      <xdr:row>13</xdr:row>
      <xdr:rowOff>68716</xdr:rowOff>
    </xdr:from>
    <xdr:to>
      <xdr:col>24</xdr:col>
      <xdr:colOff>192088</xdr:colOff>
      <xdr:row>41</xdr:row>
      <xdr:rowOff>163966</xdr:rowOff>
    </xdr:to>
    <xdr:grpSp>
      <xdr:nvGrpSpPr>
        <xdr:cNvPr id="130" name="branches">
          <a:extLst>
            <a:ext uri="{FF2B5EF4-FFF2-40B4-BE49-F238E27FC236}">
              <a16:creationId xmlns:a16="http://schemas.microsoft.com/office/drawing/2014/main" id="{E54816EA-2DE7-7D11-A098-C4D62F2910E0}"/>
            </a:ext>
          </a:extLst>
        </xdr:cNvPr>
        <xdr:cNvGrpSpPr/>
      </xdr:nvGrpSpPr>
      <xdr:grpSpPr>
        <a:xfrm>
          <a:off x="8303636" y="2545216"/>
          <a:ext cx="6435725" cy="5429250"/>
          <a:chOff x="5111750" y="1292679"/>
          <a:chExt cx="6397625" cy="5429250"/>
        </a:xfrm>
      </xdr:grpSpPr>
      <xdr:cxnSp macro="">
        <xdr:nvCxnSpPr>
          <xdr:cNvPr id="96" name="Straight Connector 95">
            <a:extLst>
              <a:ext uri="{FF2B5EF4-FFF2-40B4-BE49-F238E27FC236}">
                <a16:creationId xmlns:a16="http://schemas.microsoft.com/office/drawing/2014/main" id="{667309B3-EAF6-9639-0440-1F2B7DFB2177}"/>
              </a:ext>
            </a:extLst>
          </xdr:cNvPr>
          <xdr:cNvCxnSpPr/>
        </xdr:nvCxnSpPr>
        <xdr:spPr>
          <a:xfrm flipV="1">
            <a:off x="8260320" y="1292679"/>
            <a:ext cx="1125446" cy="2231571"/>
          </a:xfrm>
          <a:prstGeom prst="line">
            <a:avLst/>
          </a:prstGeom>
          <a:ln w="15875">
            <a:gradFill>
              <a:gsLst>
                <a:gs pos="11000">
                  <a:srgbClr val="DC25FA"/>
                </a:gs>
                <a:gs pos="81000">
                  <a:srgbClr val="070060"/>
                </a:gs>
              </a:gsLst>
              <a:lin ang="5400000" scaled="1"/>
            </a:gradFill>
          </a:ln>
        </xdr:spPr>
        <xdr:style>
          <a:lnRef idx="1">
            <a:schemeClr val="accent1"/>
          </a:lnRef>
          <a:fillRef idx="0">
            <a:schemeClr val="accent1"/>
          </a:fillRef>
          <a:effectRef idx="0">
            <a:schemeClr val="accent1"/>
          </a:effectRef>
          <a:fontRef idx="minor">
            <a:schemeClr val="tx1"/>
          </a:fontRef>
        </xdr:style>
      </xdr:cxnSp>
      <xdr:cxnSp macro="">
        <xdr:nvCxnSpPr>
          <xdr:cNvPr id="107" name="Straight Connector 106">
            <a:extLst>
              <a:ext uri="{FF2B5EF4-FFF2-40B4-BE49-F238E27FC236}">
                <a16:creationId xmlns:a16="http://schemas.microsoft.com/office/drawing/2014/main" id="{523DC575-65C0-497A-8FFD-D4931F2278DE}"/>
              </a:ext>
            </a:extLst>
          </xdr:cNvPr>
          <xdr:cNvCxnSpPr/>
        </xdr:nvCxnSpPr>
        <xdr:spPr>
          <a:xfrm flipV="1">
            <a:off x="8595274" y="3333750"/>
            <a:ext cx="1714965" cy="598714"/>
          </a:xfrm>
          <a:prstGeom prst="line">
            <a:avLst/>
          </a:prstGeom>
          <a:ln w="15875">
            <a:gradFill>
              <a:gsLst>
                <a:gs pos="11000">
                  <a:srgbClr val="DC25FA"/>
                </a:gs>
                <a:gs pos="81000">
                  <a:srgbClr val="070060"/>
                </a:gs>
              </a:gsLst>
              <a:lin ang="5400000" scaled="1"/>
            </a:gradFill>
          </a:ln>
        </xdr:spPr>
        <xdr:style>
          <a:lnRef idx="1">
            <a:schemeClr val="accent1"/>
          </a:lnRef>
          <a:fillRef idx="0">
            <a:schemeClr val="accent1"/>
          </a:fillRef>
          <a:effectRef idx="0">
            <a:schemeClr val="accent1"/>
          </a:effectRef>
          <a:fontRef idx="minor">
            <a:schemeClr val="tx1"/>
          </a:fontRef>
        </xdr:style>
      </xdr:cxnSp>
      <xdr:cxnSp macro="">
        <xdr:nvCxnSpPr>
          <xdr:cNvPr id="110" name="Straight Connector 109">
            <a:extLst>
              <a:ext uri="{FF2B5EF4-FFF2-40B4-BE49-F238E27FC236}">
                <a16:creationId xmlns:a16="http://schemas.microsoft.com/office/drawing/2014/main" id="{7D4E5C67-2727-42EC-947A-812D30B89BC3}"/>
              </a:ext>
            </a:extLst>
          </xdr:cNvPr>
          <xdr:cNvCxnSpPr/>
        </xdr:nvCxnSpPr>
        <xdr:spPr>
          <a:xfrm flipH="1" flipV="1">
            <a:off x="6130011" y="2122714"/>
            <a:ext cx="1018261" cy="1374322"/>
          </a:xfrm>
          <a:prstGeom prst="line">
            <a:avLst/>
          </a:prstGeom>
          <a:ln w="15875">
            <a:gradFill>
              <a:gsLst>
                <a:gs pos="11000">
                  <a:srgbClr val="DC25FA"/>
                </a:gs>
                <a:gs pos="81000">
                  <a:srgbClr val="070060"/>
                </a:gs>
              </a:gsLst>
              <a:lin ang="5400000" scaled="1"/>
            </a:gradFill>
          </a:ln>
        </xdr:spPr>
        <xdr:style>
          <a:lnRef idx="1">
            <a:schemeClr val="accent1"/>
          </a:lnRef>
          <a:fillRef idx="0">
            <a:schemeClr val="accent1"/>
          </a:fillRef>
          <a:effectRef idx="0">
            <a:schemeClr val="accent1"/>
          </a:effectRef>
          <a:fontRef idx="minor">
            <a:schemeClr val="tx1"/>
          </a:fontRef>
        </xdr:style>
      </xdr:cxnSp>
      <xdr:cxnSp macro="">
        <xdr:nvCxnSpPr>
          <xdr:cNvPr id="111" name="Straight Connector 110">
            <a:extLst>
              <a:ext uri="{FF2B5EF4-FFF2-40B4-BE49-F238E27FC236}">
                <a16:creationId xmlns:a16="http://schemas.microsoft.com/office/drawing/2014/main" id="{00B52166-7852-4C4A-A6B3-C7B8E8CCE935}"/>
              </a:ext>
            </a:extLst>
          </xdr:cNvPr>
          <xdr:cNvCxnSpPr/>
        </xdr:nvCxnSpPr>
        <xdr:spPr>
          <a:xfrm>
            <a:off x="8461292" y="4721679"/>
            <a:ext cx="3048083" cy="1453696"/>
          </a:xfrm>
          <a:prstGeom prst="line">
            <a:avLst/>
          </a:prstGeom>
          <a:ln w="15875">
            <a:gradFill>
              <a:gsLst>
                <a:gs pos="11000">
                  <a:srgbClr val="DC25FA"/>
                </a:gs>
                <a:gs pos="81000">
                  <a:srgbClr val="070060"/>
                </a:gs>
              </a:gsLst>
              <a:lin ang="5400000" scaled="1"/>
            </a:gradFill>
          </a:ln>
        </xdr:spPr>
        <xdr:style>
          <a:lnRef idx="1">
            <a:schemeClr val="accent1"/>
          </a:lnRef>
          <a:fillRef idx="0">
            <a:schemeClr val="accent1"/>
          </a:fillRef>
          <a:effectRef idx="0">
            <a:schemeClr val="accent1"/>
          </a:effectRef>
          <a:fontRef idx="minor">
            <a:schemeClr val="tx1"/>
          </a:fontRef>
        </xdr:style>
      </xdr:cxnSp>
      <xdr:cxnSp macro="">
        <xdr:nvCxnSpPr>
          <xdr:cNvPr id="120" name="Straight Connector 119">
            <a:extLst>
              <a:ext uri="{FF2B5EF4-FFF2-40B4-BE49-F238E27FC236}">
                <a16:creationId xmlns:a16="http://schemas.microsoft.com/office/drawing/2014/main" id="{E8609DE4-AC93-4DDA-93E6-2DE05D9DDC68}"/>
              </a:ext>
            </a:extLst>
          </xdr:cNvPr>
          <xdr:cNvCxnSpPr/>
        </xdr:nvCxnSpPr>
        <xdr:spPr>
          <a:xfrm flipH="1">
            <a:off x="5111750" y="4599214"/>
            <a:ext cx="1862345" cy="814161"/>
          </a:xfrm>
          <a:prstGeom prst="line">
            <a:avLst/>
          </a:prstGeom>
          <a:ln w="15875">
            <a:gradFill>
              <a:gsLst>
                <a:gs pos="11000">
                  <a:srgbClr val="DC25FA"/>
                </a:gs>
                <a:gs pos="81000">
                  <a:srgbClr val="070060"/>
                </a:gs>
              </a:gsLst>
              <a:lin ang="5400000" scaled="1"/>
            </a:gradFill>
          </a:ln>
        </xdr:spPr>
        <xdr:style>
          <a:lnRef idx="1">
            <a:schemeClr val="accent1"/>
          </a:lnRef>
          <a:fillRef idx="0">
            <a:schemeClr val="accent1"/>
          </a:fillRef>
          <a:effectRef idx="0">
            <a:schemeClr val="accent1"/>
          </a:effectRef>
          <a:fontRef idx="minor">
            <a:schemeClr val="tx1"/>
          </a:fontRef>
        </xdr:style>
      </xdr:cxnSp>
      <xdr:cxnSp macro="">
        <xdr:nvCxnSpPr>
          <xdr:cNvPr id="121" name="Straight Connector 120">
            <a:extLst>
              <a:ext uri="{FF2B5EF4-FFF2-40B4-BE49-F238E27FC236}">
                <a16:creationId xmlns:a16="http://schemas.microsoft.com/office/drawing/2014/main" id="{559A8664-8915-4F7C-B119-38DF6D2DC572}"/>
              </a:ext>
            </a:extLst>
          </xdr:cNvPr>
          <xdr:cNvCxnSpPr/>
        </xdr:nvCxnSpPr>
        <xdr:spPr>
          <a:xfrm>
            <a:off x="7965560" y="5238750"/>
            <a:ext cx="308158" cy="1483179"/>
          </a:xfrm>
          <a:prstGeom prst="line">
            <a:avLst/>
          </a:prstGeom>
          <a:ln w="15875">
            <a:gradFill>
              <a:gsLst>
                <a:gs pos="11000">
                  <a:srgbClr val="DC25FA"/>
                </a:gs>
                <a:gs pos="81000">
                  <a:srgbClr val="070060"/>
                </a:gs>
              </a:gsLst>
              <a:lin ang="5400000" scaled="1"/>
            </a:gra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15</xdr:col>
      <xdr:colOff>534655</xdr:colOff>
      <xdr:row>22</xdr:row>
      <xdr:rowOff>4238</xdr:rowOff>
    </xdr:from>
    <xdr:to>
      <xdr:col>20</xdr:col>
      <xdr:colOff>188711</xdr:colOff>
      <xdr:row>36</xdr:row>
      <xdr:rowOff>72373</xdr:rowOff>
    </xdr:to>
    <xdr:grpSp>
      <xdr:nvGrpSpPr>
        <xdr:cNvPr id="131" name="nucleo">
          <a:extLst>
            <a:ext uri="{FF2B5EF4-FFF2-40B4-BE49-F238E27FC236}">
              <a16:creationId xmlns:a16="http://schemas.microsoft.com/office/drawing/2014/main" id="{2696AC63-658F-DFD3-A900-328769BFF216}"/>
            </a:ext>
          </a:extLst>
        </xdr:cNvPr>
        <xdr:cNvGrpSpPr/>
      </xdr:nvGrpSpPr>
      <xdr:grpSpPr>
        <a:xfrm>
          <a:off x="9626700" y="4195238"/>
          <a:ext cx="2684738" cy="2735135"/>
          <a:chOff x="6429042" y="2942701"/>
          <a:chExt cx="2663956" cy="2735135"/>
        </a:xfrm>
      </xdr:grpSpPr>
      <xdr:grpSp>
        <xdr:nvGrpSpPr>
          <xdr:cNvPr id="92" name="Group 91">
            <a:extLst>
              <a:ext uri="{FF2B5EF4-FFF2-40B4-BE49-F238E27FC236}">
                <a16:creationId xmlns:a16="http://schemas.microsoft.com/office/drawing/2014/main" id="{4B386950-BB05-F6FC-454B-3BD7ADB97DD7}"/>
              </a:ext>
            </a:extLst>
          </xdr:cNvPr>
          <xdr:cNvGrpSpPr/>
        </xdr:nvGrpSpPr>
        <xdr:grpSpPr>
          <a:xfrm>
            <a:off x="6429042" y="2942701"/>
            <a:ext cx="2663956" cy="2735135"/>
            <a:chOff x="6766095" y="2949611"/>
            <a:chExt cx="2304000" cy="2304000"/>
          </a:xfrm>
        </xdr:grpSpPr>
        <xdr:sp macro="" textlink="">
          <xdr:nvSpPr>
            <xdr:cNvPr id="89" name="Oval 88">
              <a:extLst>
                <a:ext uri="{FF2B5EF4-FFF2-40B4-BE49-F238E27FC236}">
                  <a16:creationId xmlns:a16="http://schemas.microsoft.com/office/drawing/2014/main" id="{613509FD-1D89-4443-BBC6-76375AA70142}"/>
                </a:ext>
              </a:extLst>
            </xdr:cNvPr>
            <xdr:cNvSpPr/>
          </xdr:nvSpPr>
          <xdr:spPr>
            <a:xfrm>
              <a:off x="6766095" y="2949611"/>
              <a:ext cx="2304000" cy="2304000"/>
            </a:xfrm>
            <a:prstGeom prst="ellipse">
              <a:avLst/>
            </a:prstGeom>
            <a:gradFill>
              <a:gsLst>
                <a:gs pos="73000">
                  <a:srgbClr val="9947F7">
                    <a:alpha val="20000"/>
                  </a:srgbClr>
                </a:gs>
                <a:gs pos="24000">
                  <a:srgbClr val="DC25FA">
                    <a:alpha val="25000"/>
                  </a:srgb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8" name="Oval 87">
              <a:extLst>
                <a:ext uri="{FF2B5EF4-FFF2-40B4-BE49-F238E27FC236}">
                  <a16:creationId xmlns:a16="http://schemas.microsoft.com/office/drawing/2014/main" id="{F661DFC6-A615-B5FC-2222-71897108C123}"/>
                </a:ext>
              </a:extLst>
            </xdr:cNvPr>
            <xdr:cNvSpPr/>
          </xdr:nvSpPr>
          <xdr:spPr>
            <a:xfrm>
              <a:off x="7018095" y="3201611"/>
              <a:ext cx="1800000" cy="1800000"/>
            </a:xfrm>
            <a:prstGeom prst="ellipse">
              <a:avLst/>
            </a:prstGeom>
            <a:gradFill flip="none" rotWithShape="1">
              <a:gsLst>
                <a:gs pos="73000">
                  <a:srgbClr val="9947F7"/>
                </a:gs>
                <a:gs pos="24000">
                  <a:srgbClr val="DC25FA"/>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0" name="Oval 89">
              <a:extLst>
                <a:ext uri="{FF2B5EF4-FFF2-40B4-BE49-F238E27FC236}">
                  <a16:creationId xmlns:a16="http://schemas.microsoft.com/office/drawing/2014/main" id="{5B8E7FFC-96CF-53F8-693F-D4EBEBFE7DA2}"/>
                </a:ext>
              </a:extLst>
            </xdr:cNvPr>
            <xdr:cNvSpPr/>
          </xdr:nvSpPr>
          <xdr:spPr>
            <a:xfrm>
              <a:off x="7198095" y="3381611"/>
              <a:ext cx="1440000" cy="1440000"/>
            </a:xfrm>
            <a:prstGeom prst="ellipse">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13" name="Group 12">
            <a:extLst>
              <a:ext uri="{FF2B5EF4-FFF2-40B4-BE49-F238E27FC236}">
                <a16:creationId xmlns:a16="http://schemas.microsoft.com/office/drawing/2014/main" id="{EA595D03-DFCB-DB93-5092-5270DC05D0DA}"/>
              </a:ext>
            </a:extLst>
          </xdr:cNvPr>
          <xdr:cNvGrpSpPr/>
        </xdr:nvGrpSpPr>
        <xdr:grpSpPr>
          <a:xfrm>
            <a:off x="6851015" y="3934907"/>
            <a:ext cx="1802700" cy="766998"/>
            <a:chOff x="5473250" y="2606114"/>
            <a:chExt cx="1576053" cy="661123"/>
          </a:xfrm>
        </xdr:grpSpPr>
        <xdr:sp macro="" textlink="ptincome!P7">
          <xdr:nvSpPr>
            <xdr:cNvPr id="11" name="TextBox 10">
              <a:extLst>
                <a:ext uri="{FF2B5EF4-FFF2-40B4-BE49-F238E27FC236}">
                  <a16:creationId xmlns:a16="http://schemas.microsoft.com/office/drawing/2014/main" id="{99111700-7EB1-C297-B980-E5C0C5F9AD0D}"/>
                </a:ext>
              </a:extLst>
            </xdr:cNvPr>
            <xdr:cNvSpPr txBox="1"/>
          </xdr:nvSpPr>
          <xdr:spPr>
            <a:xfrm>
              <a:off x="5783839" y="2606114"/>
              <a:ext cx="1265464" cy="5714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002CCAF-3E89-4414-83C8-0BE244875C6C}" type="TxLink">
                <a:rPr lang="en-US" sz="4000" b="0" i="0" u="none" strike="noStrike">
                  <a:solidFill>
                    <a:schemeClr val="bg1"/>
                  </a:solidFill>
                  <a:latin typeface="Avenir LT Std 45 Book" panose="020B0502020203020204" pitchFamily="34" charset="0"/>
                  <a:ea typeface="+mn-ea"/>
                  <a:cs typeface="Calibri"/>
                </a:rPr>
                <a:pPr marL="0" indent="0" algn="l"/>
                <a:t>86%</a:t>
              </a:fld>
              <a:endParaRPr lang="en-US" sz="11500" b="0" i="0" u="none" strike="noStrike">
                <a:solidFill>
                  <a:schemeClr val="bg1"/>
                </a:solidFill>
                <a:latin typeface="Avenir LT Std 45 Book" panose="020B0502020203020204" pitchFamily="34" charset="0"/>
                <a:ea typeface="+mn-ea"/>
                <a:cs typeface="Calibri"/>
              </a:endParaRPr>
            </a:p>
          </xdr:txBody>
        </xdr:sp>
        <xdr:sp macro="" textlink="">
          <xdr:nvSpPr>
            <xdr:cNvPr id="12" name="TextBox 11">
              <a:extLst>
                <a:ext uri="{FF2B5EF4-FFF2-40B4-BE49-F238E27FC236}">
                  <a16:creationId xmlns:a16="http://schemas.microsoft.com/office/drawing/2014/main" id="{8C22FC19-CC91-4B46-B987-C3E450097348}"/>
                </a:ext>
              </a:extLst>
            </xdr:cNvPr>
            <xdr:cNvSpPr txBox="1"/>
          </xdr:nvSpPr>
          <xdr:spPr>
            <a:xfrm>
              <a:off x="5473250" y="2952912"/>
              <a:ext cx="15677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latin typeface="Avenir LT Std 45 Book" panose="020B0502020203020204" pitchFamily="34" charset="0"/>
                </a:rPr>
                <a:t>Income Achived</a:t>
              </a:r>
            </a:p>
          </xdr:txBody>
        </xdr:sp>
      </xdr:grpSp>
    </xdr:grpSp>
    <xdr:clientData/>
  </xdr:twoCellAnchor>
  <xdr:twoCellAnchor editAs="absolute">
    <xdr:from>
      <xdr:col>21</xdr:col>
      <xdr:colOff>201613</xdr:colOff>
      <xdr:row>8</xdr:row>
      <xdr:rowOff>147637</xdr:rowOff>
    </xdr:from>
    <xdr:to>
      <xdr:col>22</xdr:col>
      <xdr:colOff>594453</xdr:colOff>
      <xdr:row>12</xdr:row>
      <xdr:rowOff>109537</xdr:rowOff>
    </xdr:to>
    <xdr:grpSp>
      <xdr:nvGrpSpPr>
        <xdr:cNvPr id="420" name="10HAnd">
          <a:extLst>
            <a:ext uri="{FF2B5EF4-FFF2-40B4-BE49-F238E27FC236}">
              <a16:creationId xmlns:a16="http://schemas.microsoft.com/office/drawing/2014/main" id="{062BD253-4F8F-8B92-ABCE-29DAAADA1743}"/>
            </a:ext>
          </a:extLst>
        </xdr:cNvPr>
        <xdr:cNvGrpSpPr/>
      </xdr:nvGrpSpPr>
      <xdr:grpSpPr>
        <a:xfrm>
          <a:off x="12930477" y="1671637"/>
          <a:ext cx="998976" cy="723900"/>
          <a:chOff x="10913269" y="838200"/>
          <a:chExt cx="1004027" cy="723900"/>
        </a:xfrm>
      </xdr:grpSpPr>
      <xdr:sp macro="" textlink="">
        <xdr:nvSpPr>
          <xdr:cNvPr id="284" name="Oval 283">
            <a:extLst>
              <a:ext uri="{FF2B5EF4-FFF2-40B4-BE49-F238E27FC236}">
                <a16:creationId xmlns:a16="http://schemas.microsoft.com/office/drawing/2014/main" id="{CA9471EE-851B-7DD2-FB10-A52B957797B6}"/>
              </a:ext>
            </a:extLst>
          </xdr:cNvPr>
          <xdr:cNvSpPr/>
        </xdr:nvSpPr>
        <xdr:spPr>
          <a:xfrm>
            <a:off x="11350900" y="838200"/>
            <a:ext cx="566396" cy="571500"/>
          </a:xfrm>
          <a:prstGeom prst="ellipse">
            <a:avLst/>
          </a:prstGeom>
          <a:noFill/>
          <a:ln w="57150">
            <a:solidFill>
              <a:srgbClr val="9BF8F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285" name="Straight Connector 284">
            <a:extLst>
              <a:ext uri="{FF2B5EF4-FFF2-40B4-BE49-F238E27FC236}">
                <a16:creationId xmlns:a16="http://schemas.microsoft.com/office/drawing/2014/main" id="{5A6C6D34-01FC-BCC4-3918-A0FEA6B89BC6}"/>
              </a:ext>
            </a:extLst>
          </xdr:cNvPr>
          <xdr:cNvCxnSpPr/>
        </xdr:nvCxnSpPr>
        <xdr:spPr>
          <a:xfrm flipH="1">
            <a:off x="10913269" y="1277926"/>
            <a:ext cx="509963" cy="284174"/>
          </a:xfrm>
          <a:prstGeom prst="line">
            <a:avLst/>
          </a:prstGeom>
          <a:ln w="15875">
            <a:gradFill>
              <a:gsLst>
                <a:gs pos="0">
                  <a:srgbClr val="9BF8F2"/>
                </a:gs>
                <a:gs pos="73000">
                  <a:srgbClr val="070060"/>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ptincome!R30">
        <xdr:nvSpPr>
          <xdr:cNvPr id="286" name="TextBox 285">
            <a:extLst>
              <a:ext uri="{FF2B5EF4-FFF2-40B4-BE49-F238E27FC236}">
                <a16:creationId xmlns:a16="http://schemas.microsoft.com/office/drawing/2014/main" id="{C0814FF2-6139-1E26-612A-42D0F085A944}"/>
              </a:ext>
            </a:extLst>
          </xdr:cNvPr>
          <xdr:cNvSpPr txBox="1"/>
        </xdr:nvSpPr>
        <xdr:spPr>
          <a:xfrm>
            <a:off x="11368088" y="983795"/>
            <a:ext cx="539939" cy="322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B7C841B-CBF8-4FF1-9571-BA4853904C04}" type="TxLink">
              <a:rPr lang="en-US" sz="1400" b="0" i="0" u="none" strike="noStrike">
                <a:solidFill>
                  <a:schemeClr val="bg1"/>
                </a:solidFill>
                <a:latin typeface="Avenir LT Std 55 Roman" panose="020B0503020203020204" pitchFamily="34" charset="0"/>
                <a:ea typeface="+mn-ea"/>
                <a:cs typeface="Calibri"/>
              </a:rPr>
              <a:pPr marL="0" indent="0"/>
              <a:t>10%</a:t>
            </a:fld>
            <a:endParaRPr lang="en-US" sz="1400" b="0" i="0" u="none" strike="noStrike">
              <a:solidFill>
                <a:schemeClr val="bg1"/>
              </a:solidFill>
              <a:latin typeface="Avenir LT Std 55 Roman" panose="020B0503020203020204" pitchFamily="34" charset="0"/>
              <a:ea typeface="+mn-ea"/>
              <a:cs typeface="Calibri"/>
            </a:endParaRPr>
          </a:p>
        </xdr:txBody>
      </xdr:sp>
    </xdr:grpSp>
    <xdr:clientData/>
  </xdr:twoCellAnchor>
  <xdr:twoCellAnchor editAs="absolute">
    <xdr:from>
      <xdr:col>24</xdr:col>
      <xdr:colOff>595314</xdr:colOff>
      <xdr:row>33</xdr:row>
      <xdr:rowOff>25479</xdr:rowOff>
    </xdr:from>
    <xdr:to>
      <xdr:col>30</xdr:col>
      <xdr:colOff>419101</xdr:colOff>
      <xdr:row>48</xdr:row>
      <xdr:rowOff>44223</xdr:rowOff>
    </xdr:to>
    <xdr:grpSp>
      <xdr:nvGrpSpPr>
        <xdr:cNvPr id="415" name="18Hand">
          <a:extLst>
            <a:ext uri="{FF2B5EF4-FFF2-40B4-BE49-F238E27FC236}">
              <a16:creationId xmlns:a16="http://schemas.microsoft.com/office/drawing/2014/main" id="{D07BC67D-AFF9-BF81-810F-18CC117DC74E}"/>
            </a:ext>
          </a:extLst>
        </xdr:cNvPr>
        <xdr:cNvGrpSpPr>
          <a:grpSpLocks noChangeAspect="1"/>
        </xdr:cNvGrpSpPr>
      </xdr:nvGrpSpPr>
      <xdr:grpSpPr>
        <a:xfrm>
          <a:off x="15142587" y="6311979"/>
          <a:ext cx="2958378" cy="2876244"/>
          <a:chOff x="13239750" y="5478542"/>
          <a:chExt cx="3526393" cy="2876244"/>
        </a:xfrm>
      </xdr:grpSpPr>
      <xdr:sp macro="" textlink="">
        <xdr:nvSpPr>
          <xdr:cNvPr id="166" name="Oval 165">
            <a:extLst>
              <a:ext uri="{FF2B5EF4-FFF2-40B4-BE49-F238E27FC236}">
                <a16:creationId xmlns:a16="http://schemas.microsoft.com/office/drawing/2014/main" id="{091C151D-8B6D-4079-83F6-70846D672786}"/>
              </a:ext>
            </a:extLst>
          </xdr:cNvPr>
          <xdr:cNvSpPr/>
        </xdr:nvSpPr>
        <xdr:spPr>
          <a:xfrm>
            <a:off x="14599604" y="6438900"/>
            <a:ext cx="626924" cy="571500"/>
          </a:xfrm>
          <a:prstGeom prst="ellipse">
            <a:avLst/>
          </a:prstGeom>
          <a:noFill/>
          <a:ln w="57150">
            <a:solidFill>
              <a:srgbClr val="9BF8F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167" name="Straight Connector 166">
            <a:extLst>
              <a:ext uri="{FF2B5EF4-FFF2-40B4-BE49-F238E27FC236}">
                <a16:creationId xmlns:a16="http://schemas.microsoft.com/office/drawing/2014/main" id="{4EFBD42A-CB51-4389-BD0D-7ACB11479411}"/>
              </a:ext>
            </a:extLst>
          </xdr:cNvPr>
          <xdr:cNvCxnSpPr>
            <a:stCxn id="166" idx="2"/>
          </xdr:cNvCxnSpPr>
        </xdr:nvCxnSpPr>
        <xdr:spPr>
          <a:xfrm flipH="1" flipV="1">
            <a:off x="13239750" y="6701160"/>
            <a:ext cx="1359854" cy="23490"/>
          </a:xfrm>
          <a:prstGeom prst="line">
            <a:avLst/>
          </a:prstGeom>
          <a:ln w="15875">
            <a:gradFill>
              <a:gsLst>
                <a:gs pos="0">
                  <a:srgbClr val="9BF8F2"/>
                </a:gs>
                <a:gs pos="73000">
                  <a:srgbClr val="070060"/>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ptincome!R19">
        <xdr:nvSpPr>
          <xdr:cNvPr id="195" name="TextBox 194">
            <a:extLst>
              <a:ext uri="{FF2B5EF4-FFF2-40B4-BE49-F238E27FC236}">
                <a16:creationId xmlns:a16="http://schemas.microsoft.com/office/drawing/2014/main" id="{E92E472D-DBBA-4CB1-AB61-8FB4DB6246F4}"/>
              </a:ext>
            </a:extLst>
          </xdr:cNvPr>
          <xdr:cNvSpPr txBox="1"/>
        </xdr:nvSpPr>
        <xdr:spPr>
          <a:xfrm>
            <a:off x="14584945" y="6583816"/>
            <a:ext cx="630265" cy="322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6C91023-CFC6-4533-B2FA-65D0A8EC913A}" type="TxLink">
              <a:rPr lang="en-US" sz="1400" b="0" i="0" u="none" strike="noStrike">
                <a:solidFill>
                  <a:schemeClr val="bg1"/>
                </a:solidFill>
                <a:latin typeface="Avenir LT Std 55 Roman" panose="020B0503020203020204" pitchFamily="34" charset="0"/>
                <a:ea typeface="+mn-ea"/>
                <a:cs typeface="Calibri"/>
              </a:rPr>
              <a:pPr marL="0" indent="0"/>
              <a:t>24%</a:t>
            </a:fld>
            <a:endParaRPr lang="en-US" sz="1400" b="0" i="0" u="none" strike="noStrike">
              <a:solidFill>
                <a:schemeClr val="bg1"/>
              </a:solidFill>
              <a:latin typeface="Avenir LT Std 55 Roman" panose="020B0503020203020204" pitchFamily="34" charset="0"/>
              <a:ea typeface="+mn-ea"/>
              <a:cs typeface="Calibri"/>
            </a:endParaRPr>
          </a:p>
        </xdr:txBody>
      </xdr:sp>
      <xdr:sp macro="" textlink="">
        <xdr:nvSpPr>
          <xdr:cNvPr id="259" name="Oval 258">
            <a:extLst>
              <a:ext uri="{FF2B5EF4-FFF2-40B4-BE49-F238E27FC236}">
                <a16:creationId xmlns:a16="http://schemas.microsoft.com/office/drawing/2014/main" id="{154F9662-EB45-4B00-5434-F86F26805BD1}"/>
              </a:ext>
            </a:extLst>
          </xdr:cNvPr>
          <xdr:cNvSpPr/>
        </xdr:nvSpPr>
        <xdr:spPr>
          <a:xfrm rot="4581717">
            <a:off x="15361973" y="5441906"/>
            <a:ext cx="481494" cy="554765"/>
          </a:xfrm>
          <a:prstGeom prst="ellipse">
            <a:avLst/>
          </a:prstGeom>
          <a:solidFill>
            <a:schemeClr val="bg1">
              <a:alpha val="21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1" name="Oval 260">
            <a:extLst>
              <a:ext uri="{FF2B5EF4-FFF2-40B4-BE49-F238E27FC236}">
                <a16:creationId xmlns:a16="http://schemas.microsoft.com/office/drawing/2014/main" id="{45644059-6313-38A2-5F4A-5D81EA2B83AB}"/>
              </a:ext>
            </a:extLst>
          </xdr:cNvPr>
          <xdr:cNvSpPr/>
        </xdr:nvSpPr>
        <xdr:spPr>
          <a:xfrm rot="20396080">
            <a:off x="14962395" y="7653836"/>
            <a:ext cx="563252" cy="480870"/>
          </a:xfrm>
          <a:prstGeom prst="ellipse">
            <a:avLst/>
          </a:prstGeom>
          <a:solidFill>
            <a:schemeClr val="bg1">
              <a:alpha val="21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264" name="Straight Connector 263">
            <a:extLst>
              <a:ext uri="{FF2B5EF4-FFF2-40B4-BE49-F238E27FC236}">
                <a16:creationId xmlns:a16="http://schemas.microsoft.com/office/drawing/2014/main" id="{5F1E289B-7B2F-949C-E0C7-C005A836918E}"/>
              </a:ext>
            </a:extLst>
          </xdr:cNvPr>
          <xdr:cNvCxnSpPr>
            <a:stCxn id="261" idx="0"/>
            <a:endCxn id="166" idx="4"/>
          </xdr:cNvCxnSpPr>
        </xdr:nvCxnSpPr>
        <xdr:spPr>
          <a:xfrm flipH="1" flipV="1">
            <a:off x="14913066" y="7010400"/>
            <a:ext cx="232913" cy="658030"/>
          </a:xfrm>
          <a:prstGeom prst="line">
            <a:avLst/>
          </a:prstGeom>
          <a:ln w="19050">
            <a:solidFill>
              <a:schemeClr val="bg1">
                <a:alpha val="21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66" name="Straight Connector 265">
            <a:extLst>
              <a:ext uri="{FF2B5EF4-FFF2-40B4-BE49-F238E27FC236}">
                <a16:creationId xmlns:a16="http://schemas.microsoft.com/office/drawing/2014/main" id="{D640729A-DFE9-D510-74D2-CCCBEE74B01D}"/>
              </a:ext>
            </a:extLst>
          </xdr:cNvPr>
          <xdr:cNvCxnSpPr>
            <a:stCxn id="166" idx="7"/>
            <a:endCxn id="259" idx="5"/>
          </xdr:cNvCxnSpPr>
        </xdr:nvCxnSpPr>
        <xdr:spPr>
          <a:xfrm flipV="1">
            <a:off x="15134716" y="5923633"/>
            <a:ext cx="325102" cy="598961"/>
          </a:xfrm>
          <a:prstGeom prst="line">
            <a:avLst/>
          </a:prstGeom>
          <a:ln w="19050">
            <a:solidFill>
              <a:schemeClr val="bg1">
                <a:alpha val="21000"/>
              </a:schemeClr>
            </a:solidFill>
          </a:ln>
        </xdr:spPr>
        <xdr:style>
          <a:lnRef idx="1">
            <a:schemeClr val="accent1"/>
          </a:lnRef>
          <a:fillRef idx="0">
            <a:schemeClr val="accent1"/>
          </a:fillRef>
          <a:effectRef idx="0">
            <a:schemeClr val="accent1"/>
          </a:effectRef>
          <a:fontRef idx="minor">
            <a:schemeClr val="tx1"/>
          </a:fontRef>
        </xdr:style>
      </xdr:cxnSp>
      <xdr:sp macro="" textlink="ptincome!R21">
        <xdr:nvSpPr>
          <xdr:cNvPr id="382" name="TextBox 381">
            <a:extLst>
              <a:ext uri="{FF2B5EF4-FFF2-40B4-BE49-F238E27FC236}">
                <a16:creationId xmlns:a16="http://schemas.microsoft.com/office/drawing/2014/main" id="{314EDC07-FCD4-71AA-2054-CE514D7CD0CC}"/>
              </a:ext>
            </a:extLst>
          </xdr:cNvPr>
          <xdr:cNvSpPr txBox="1"/>
        </xdr:nvSpPr>
        <xdr:spPr>
          <a:xfrm>
            <a:off x="14925196" y="7746545"/>
            <a:ext cx="701436" cy="356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294047D-5314-42B2-948C-93A7EC814E7F}" type="TxLink">
              <a:rPr lang="en-US" sz="1400" b="0" i="0" u="none" strike="noStrike">
                <a:solidFill>
                  <a:schemeClr val="bg1"/>
                </a:solidFill>
                <a:latin typeface="Avenir LT Std 55 Roman" panose="020B0503020203020204" pitchFamily="34" charset="0"/>
                <a:ea typeface="+mn-ea"/>
                <a:cs typeface="Calibri"/>
              </a:rPr>
              <a:pPr marL="0" indent="0"/>
              <a:t>14%</a:t>
            </a:fld>
            <a:endParaRPr lang="en-US" sz="1400" b="0" i="0" u="none" strike="noStrike">
              <a:solidFill>
                <a:schemeClr val="bg1"/>
              </a:solidFill>
              <a:latin typeface="Avenir LT Std 55 Roman" panose="020B0503020203020204" pitchFamily="34" charset="0"/>
              <a:ea typeface="+mn-ea"/>
              <a:cs typeface="Calibri"/>
            </a:endParaRPr>
          </a:p>
        </xdr:txBody>
      </xdr:sp>
      <xdr:sp macro="" textlink="ptincome!P21">
        <xdr:nvSpPr>
          <xdr:cNvPr id="385" name="TextBox 384">
            <a:extLst>
              <a:ext uri="{FF2B5EF4-FFF2-40B4-BE49-F238E27FC236}">
                <a16:creationId xmlns:a16="http://schemas.microsoft.com/office/drawing/2014/main" id="{D5D89072-C97A-28B0-7A5E-59054B5BE522}"/>
              </a:ext>
            </a:extLst>
          </xdr:cNvPr>
          <xdr:cNvSpPr txBox="1"/>
        </xdr:nvSpPr>
        <xdr:spPr>
          <a:xfrm>
            <a:off x="15316880" y="8084003"/>
            <a:ext cx="998085" cy="270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CB10835-6B79-4246-8F8D-4CE674D4639E}" type="TxLink">
              <a:rPr lang="en-US" sz="1400" b="0" i="0" u="none" strike="noStrike">
                <a:solidFill>
                  <a:schemeClr val="bg1"/>
                </a:solidFill>
                <a:latin typeface="Avenir LT Std 55 Roman" panose="020B0503020203020204" pitchFamily="34" charset="0"/>
                <a:ea typeface="+mn-ea"/>
                <a:cs typeface="Calibri"/>
              </a:rPr>
              <a:pPr marL="0" indent="0"/>
              <a:t>Prime</a:t>
            </a:fld>
            <a:endParaRPr lang="en-US" sz="1400" b="0" i="0" u="none" strike="noStrike">
              <a:solidFill>
                <a:schemeClr val="bg1"/>
              </a:solidFill>
              <a:latin typeface="Avenir LT Std 55 Roman" panose="020B0503020203020204" pitchFamily="34" charset="0"/>
              <a:ea typeface="+mn-ea"/>
              <a:cs typeface="Calibri"/>
            </a:endParaRPr>
          </a:p>
        </xdr:txBody>
      </xdr:sp>
      <xdr:sp macro="" textlink="ptincome!R20">
        <xdr:nvSpPr>
          <xdr:cNvPr id="386" name="TextBox 385">
            <a:extLst>
              <a:ext uri="{FF2B5EF4-FFF2-40B4-BE49-F238E27FC236}">
                <a16:creationId xmlns:a16="http://schemas.microsoft.com/office/drawing/2014/main" id="{AEB6C09E-C27E-A15C-B01C-CD10F38F01CD}"/>
              </a:ext>
            </a:extLst>
          </xdr:cNvPr>
          <xdr:cNvSpPr txBox="1"/>
        </xdr:nvSpPr>
        <xdr:spPr>
          <a:xfrm>
            <a:off x="15372368" y="5566001"/>
            <a:ext cx="551846" cy="322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FFD1609-9AF1-4CE6-8B36-57CBCB367774}" type="TxLink">
              <a:rPr lang="en-US" sz="1400" b="0" i="0" u="none" strike="noStrike">
                <a:solidFill>
                  <a:schemeClr val="bg1"/>
                </a:solidFill>
                <a:latin typeface="Avenir LT Std 55 Roman" panose="020B0503020203020204" pitchFamily="34" charset="0"/>
                <a:ea typeface="+mn-ea"/>
                <a:cs typeface="Calibri"/>
              </a:rPr>
              <a:pPr marL="0" indent="0"/>
              <a:t>10%</a:t>
            </a:fld>
            <a:endParaRPr lang="en-US" sz="1400" b="0" i="0" u="none" strike="noStrike">
              <a:solidFill>
                <a:schemeClr val="bg1"/>
              </a:solidFill>
              <a:latin typeface="Avenir LT Std 55 Roman" panose="020B0503020203020204" pitchFamily="34" charset="0"/>
              <a:ea typeface="+mn-ea"/>
              <a:cs typeface="Calibri"/>
            </a:endParaRPr>
          </a:p>
        </xdr:txBody>
      </xdr:sp>
      <xdr:sp macro="" textlink="ptincome!P20">
        <xdr:nvSpPr>
          <xdr:cNvPr id="387" name="TextBox 386">
            <a:extLst>
              <a:ext uri="{FF2B5EF4-FFF2-40B4-BE49-F238E27FC236}">
                <a16:creationId xmlns:a16="http://schemas.microsoft.com/office/drawing/2014/main" id="{0305A4DC-6E4C-7862-5457-2E0D956BD5CC}"/>
              </a:ext>
            </a:extLst>
          </xdr:cNvPr>
          <xdr:cNvSpPr txBox="1"/>
        </xdr:nvSpPr>
        <xdr:spPr>
          <a:xfrm>
            <a:off x="15629843" y="5889852"/>
            <a:ext cx="1136300" cy="2741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B53DD97-2D56-465C-BE98-3409CE87EBB2}" type="TxLink">
              <a:rPr lang="en-US" sz="1400" b="0" i="0" u="none" strike="noStrike">
                <a:solidFill>
                  <a:schemeClr val="bg1"/>
                </a:solidFill>
                <a:latin typeface="Avenir LT Std 55 Roman" panose="020B0503020203020204" pitchFamily="34" charset="0"/>
                <a:ea typeface="+mn-ea"/>
                <a:cs typeface="Calibri"/>
              </a:rPr>
              <a:pPr marL="0" indent="0"/>
              <a:t>Premium</a:t>
            </a:fld>
            <a:endParaRPr lang="en-US" sz="1400" b="0" i="0" u="none" strike="noStrike">
              <a:solidFill>
                <a:schemeClr val="bg1"/>
              </a:solidFill>
              <a:latin typeface="Avenir LT Std 55 Roman" panose="020B0503020203020204" pitchFamily="34" charset="0"/>
              <a:ea typeface="+mn-ea"/>
              <a:cs typeface="Calibri"/>
            </a:endParaRPr>
          </a:p>
        </xdr:txBody>
      </xdr:sp>
    </xdr:grpSp>
    <xdr:clientData/>
  </xdr:twoCellAnchor>
  <xdr:twoCellAnchor editAs="absolute">
    <xdr:from>
      <xdr:col>10</xdr:col>
      <xdr:colOff>454821</xdr:colOff>
      <xdr:row>38</xdr:row>
      <xdr:rowOff>115266</xdr:rowOff>
    </xdr:from>
    <xdr:to>
      <xdr:col>14</xdr:col>
      <xdr:colOff>413265</xdr:colOff>
      <xdr:row>55</xdr:row>
      <xdr:rowOff>47927</xdr:rowOff>
    </xdr:to>
    <xdr:grpSp>
      <xdr:nvGrpSpPr>
        <xdr:cNvPr id="82" name="22Hand">
          <a:extLst>
            <a:ext uri="{FF2B5EF4-FFF2-40B4-BE49-F238E27FC236}">
              <a16:creationId xmlns:a16="http://schemas.microsoft.com/office/drawing/2014/main" id="{8C526AE3-86BD-A3DA-1460-E5854507D2A8}"/>
            </a:ext>
          </a:extLst>
        </xdr:cNvPr>
        <xdr:cNvGrpSpPr/>
      </xdr:nvGrpSpPr>
      <xdr:grpSpPr>
        <a:xfrm>
          <a:off x="6516185" y="7354266"/>
          <a:ext cx="2382989" cy="3171161"/>
          <a:chOff x="4483463" y="7409829"/>
          <a:chExt cx="2382989" cy="3171161"/>
        </a:xfrm>
      </xdr:grpSpPr>
      <xdr:sp macro="" textlink="">
        <xdr:nvSpPr>
          <xdr:cNvPr id="262" name="Oval 261">
            <a:extLst>
              <a:ext uri="{FF2B5EF4-FFF2-40B4-BE49-F238E27FC236}">
                <a16:creationId xmlns:a16="http://schemas.microsoft.com/office/drawing/2014/main" id="{FF5EB939-9D3D-AC0E-287E-6F8585B57D4F}"/>
              </a:ext>
            </a:extLst>
          </xdr:cNvPr>
          <xdr:cNvSpPr/>
        </xdr:nvSpPr>
        <xdr:spPr>
          <a:xfrm rot="3744604">
            <a:off x="5990857" y="9793580"/>
            <a:ext cx="479279" cy="474686"/>
          </a:xfrm>
          <a:prstGeom prst="ellipse">
            <a:avLst/>
          </a:prstGeom>
          <a:solidFill>
            <a:schemeClr val="bg1">
              <a:alpha val="21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3" name="Oval 262">
            <a:extLst>
              <a:ext uri="{FF2B5EF4-FFF2-40B4-BE49-F238E27FC236}">
                <a16:creationId xmlns:a16="http://schemas.microsoft.com/office/drawing/2014/main" id="{CD9D514C-2B87-853D-EED4-54631627F2EC}"/>
              </a:ext>
            </a:extLst>
          </xdr:cNvPr>
          <xdr:cNvSpPr/>
        </xdr:nvSpPr>
        <xdr:spPr>
          <a:xfrm rot="2230710">
            <a:off x="4503396" y="9567807"/>
            <a:ext cx="478030" cy="480870"/>
          </a:xfrm>
          <a:prstGeom prst="ellipse">
            <a:avLst/>
          </a:prstGeom>
          <a:solidFill>
            <a:schemeClr val="bg1">
              <a:alpha val="21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14" name="Group 413">
            <a:extLst>
              <a:ext uri="{FF2B5EF4-FFF2-40B4-BE49-F238E27FC236}">
                <a16:creationId xmlns:a16="http://schemas.microsoft.com/office/drawing/2014/main" id="{2D888CCE-5EDD-D8E4-3996-C3617CECF8D7}"/>
              </a:ext>
            </a:extLst>
          </xdr:cNvPr>
          <xdr:cNvGrpSpPr>
            <a:grpSpLocks noChangeAspect="1"/>
          </xdr:cNvGrpSpPr>
        </xdr:nvGrpSpPr>
        <xdr:grpSpPr>
          <a:xfrm>
            <a:off x="4483463" y="7409829"/>
            <a:ext cx="2382989" cy="3171161"/>
            <a:chOff x="4526482" y="6504214"/>
            <a:chExt cx="2405862" cy="3172948"/>
          </a:xfrm>
        </xdr:grpSpPr>
        <xdr:cxnSp macro="">
          <xdr:nvCxnSpPr>
            <xdr:cNvPr id="269" name="Straight Connector 268">
              <a:extLst>
                <a:ext uri="{FF2B5EF4-FFF2-40B4-BE49-F238E27FC236}">
                  <a16:creationId xmlns:a16="http://schemas.microsoft.com/office/drawing/2014/main" id="{334A56E1-94A4-3E01-BD49-F6CE52F4AEE0}"/>
                </a:ext>
              </a:extLst>
            </xdr:cNvPr>
            <xdr:cNvCxnSpPr>
              <a:stCxn id="262" idx="2"/>
              <a:endCxn id="278" idx="5"/>
            </xdr:cNvCxnSpPr>
          </xdr:nvCxnSpPr>
          <xdr:spPr>
            <a:xfrm flipH="1" flipV="1">
              <a:off x="5684850" y="8100143"/>
              <a:ext cx="494226" cy="828648"/>
            </a:xfrm>
            <a:prstGeom prst="line">
              <a:avLst/>
            </a:prstGeom>
            <a:ln w="19050">
              <a:solidFill>
                <a:schemeClr val="bg1">
                  <a:alpha val="21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70" name="Straight Connector 269">
              <a:extLst>
                <a:ext uri="{FF2B5EF4-FFF2-40B4-BE49-F238E27FC236}">
                  <a16:creationId xmlns:a16="http://schemas.microsoft.com/office/drawing/2014/main" id="{8390B5A6-93F0-864E-5AA7-F4D49D68CD50}"/>
                </a:ext>
              </a:extLst>
            </xdr:cNvPr>
            <xdr:cNvCxnSpPr>
              <a:stCxn id="263" idx="0"/>
              <a:endCxn id="278" idx="4"/>
            </xdr:cNvCxnSpPr>
          </xdr:nvCxnSpPr>
          <xdr:spPr>
            <a:xfrm flipV="1">
              <a:off x="4932956" y="8122573"/>
              <a:ext cx="534551" cy="604015"/>
            </a:xfrm>
            <a:prstGeom prst="line">
              <a:avLst/>
            </a:prstGeom>
            <a:ln w="19050">
              <a:solidFill>
                <a:schemeClr val="bg1">
                  <a:alpha val="21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278" name="Oval 277">
              <a:extLst>
                <a:ext uri="{FF2B5EF4-FFF2-40B4-BE49-F238E27FC236}">
                  <a16:creationId xmlns:a16="http://schemas.microsoft.com/office/drawing/2014/main" id="{CE1C2620-34BD-EDFE-B114-6136D73F5B67}"/>
                </a:ext>
              </a:extLst>
            </xdr:cNvPr>
            <xdr:cNvSpPr/>
          </xdr:nvSpPr>
          <xdr:spPr>
            <a:xfrm rot="990436">
              <a:off x="5262383" y="7562850"/>
              <a:ext cx="571500" cy="571500"/>
            </a:xfrm>
            <a:prstGeom prst="ellipse">
              <a:avLst/>
            </a:prstGeom>
            <a:noFill/>
            <a:ln w="57150">
              <a:solidFill>
                <a:srgbClr val="9BF8F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279" name="Straight Connector 278">
              <a:extLst>
                <a:ext uri="{FF2B5EF4-FFF2-40B4-BE49-F238E27FC236}">
                  <a16:creationId xmlns:a16="http://schemas.microsoft.com/office/drawing/2014/main" id="{1843C666-2610-A3B2-6AB6-FFFCA6B0DDD8}"/>
                </a:ext>
              </a:extLst>
            </xdr:cNvPr>
            <xdr:cNvCxnSpPr>
              <a:stCxn id="278" idx="0"/>
            </xdr:cNvCxnSpPr>
          </xdr:nvCxnSpPr>
          <xdr:spPr>
            <a:xfrm flipV="1">
              <a:off x="5636129" y="6504214"/>
              <a:ext cx="595942" cy="1070414"/>
            </a:xfrm>
            <a:prstGeom prst="line">
              <a:avLst/>
            </a:prstGeom>
            <a:ln w="15875">
              <a:gradFill>
                <a:gsLst>
                  <a:gs pos="0">
                    <a:srgbClr val="9BF8F2"/>
                  </a:gs>
                  <a:gs pos="73000">
                    <a:srgbClr val="070060"/>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ptincome!R17">
          <xdr:nvSpPr>
            <xdr:cNvPr id="404" name="TextBox 403">
              <a:extLst>
                <a:ext uri="{FF2B5EF4-FFF2-40B4-BE49-F238E27FC236}">
                  <a16:creationId xmlns:a16="http://schemas.microsoft.com/office/drawing/2014/main" id="{C76E2977-3EBA-093C-A65F-697AC430F988}"/>
                </a:ext>
              </a:extLst>
            </xdr:cNvPr>
            <xdr:cNvSpPr txBox="1"/>
          </xdr:nvSpPr>
          <xdr:spPr>
            <a:xfrm>
              <a:off x="6047517" y="8979461"/>
              <a:ext cx="545042" cy="322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5F7C5CF-F109-4952-8F5A-D582E65FB4D7}" type="TxLink">
                <a:rPr lang="en-US" sz="1400" b="0" i="0" u="none" strike="noStrike">
                  <a:solidFill>
                    <a:schemeClr val="bg1"/>
                  </a:solidFill>
                  <a:latin typeface="Avenir LT Std 55 Roman" panose="020B0503020203020204" pitchFamily="34" charset="0"/>
                  <a:ea typeface="+mn-ea"/>
                  <a:cs typeface="Calibri"/>
                </a:rPr>
                <a:pPr marL="0" indent="0"/>
                <a:t>11%</a:t>
              </a:fld>
              <a:endParaRPr lang="en-US" sz="1400" b="0" i="0" u="none" strike="noStrike">
                <a:solidFill>
                  <a:schemeClr val="bg1"/>
                </a:solidFill>
                <a:latin typeface="Avenir LT Std 55 Roman" panose="020B0503020203020204" pitchFamily="34" charset="0"/>
                <a:ea typeface="+mn-ea"/>
                <a:cs typeface="Calibri"/>
              </a:endParaRPr>
            </a:p>
          </xdr:txBody>
        </xdr:sp>
        <xdr:sp macro="" textlink="ptincome!R18">
          <xdr:nvSpPr>
            <xdr:cNvPr id="405" name="TextBox 404">
              <a:extLst>
                <a:ext uri="{FF2B5EF4-FFF2-40B4-BE49-F238E27FC236}">
                  <a16:creationId xmlns:a16="http://schemas.microsoft.com/office/drawing/2014/main" id="{733FAC0C-A156-7F48-DB14-ABDC50795CBF}"/>
                </a:ext>
              </a:extLst>
            </xdr:cNvPr>
            <xdr:cNvSpPr txBox="1"/>
          </xdr:nvSpPr>
          <xdr:spPr>
            <a:xfrm>
              <a:off x="4526482" y="8760651"/>
              <a:ext cx="545042" cy="322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7A3F597-CD84-406C-9CA8-86205FF1F3D4}" type="TxLink">
                <a:rPr lang="en-US" sz="1400" b="0" i="0" u="none" strike="noStrike">
                  <a:solidFill>
                    <a:schemeClr val="bg1"/>
                  </a:solidFill>
                  <a:latin typeface="Avenir LT Std 55 Roman" panose="020B0503020203020204" pitchFamily="34" charset="0"/>
                  <a:ea typeface="+mn-ea"/>
                  <a:cs typeface="Calibri"/>
                </a:rPr>
                <a:pPr marL="0" indent="0"/>
                <a:t>11%</a:t>
              </a:fld>
              <a:endParaRPr lang="en-US" sz="1400" b="0" i="0" u="none" strike="noStrike">
                <a:solidFill>
                  <a:schemeClr val="bg1"/>
                </a:solidFill>
                <a:latin typeface="Avenir LT Std 55 Roman" panose="020B0503020203020204" pitchFamily="34" charset="0"/>
                <a:ea typeface="+mn-ea"/>
                <a:cs typeface="Calibri"/>
              </a:endParaRPr>
            </a:p>
          </xdr:txBody>
        </xdr:sp>
        <xdr:sp macro="" textlink="ptincome!P18">
          <xdr:nvSpPr>
            <xdr:cNvPr id="406" name="TextBox 405">
              <a:extLst>
                <a:ext uri="{FF2B5EF4-FFF2-40B4-BE49-F238E27FC236}">
                  <a16:creationId xmlns:a16="http://schemas.microsoft.com/office/drawing/2014/main" id="{119E1A62-0BB8-FD7A-E714-9DAA6395C86E}"/>
                </a:ext>
              </a:extLst>
            </xdr:cNvPr>
            <xdr:cNvSpPr txBox="1"/>
          </xdr:nvSpPr>
          <xdr:spPr>
            <a:xfrm>
              <a:off x="4706664" y="9196877"/>
              <a:ext cx="868815" cy="362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955928C-04EE-495E-A7D7-27700875DB97}" type="TxLink">
                <a:rPr lang="en-US" sz="1400" b="0" i="0" u="none" strike="noStrike">
                  <a:solidFill>
                    <a:schemeClr val="bg1"/>
                  </a:solidFill>
                  <a:latin typeface="Avenir LT Std 55 Roman" panose="020B0503020203020204" pitchFamily="34" charset="0"/>
                  <a:ea typeface="+mn-ea"/>
                  <a:cs typeface="Calibri"/>
                </a:rPr>
                <a:pPr marL="0" indent="0"/>
                <a:t>Renewal</a:t>
              </a:fld>
              <a:endParaRPr lang="en-US" sz="1400" b="0" i="0" u="none" strike="noStrike">
                <a:solidFill>
                  <a:schemeClr val="bg1"/>
                </a:solidFill>
                <a:latin typeface="Avenir LT Std 55 Roman" panose="020B0503020203020204" pitchFamily="34" charset="0"/>
                <a:ea typeface="+mn-ea"/>
                <a:cs typeface="Calibri"/>
              </a:endParaRPr>
            </a:p>
          </xdr:txBody>
        </xdr:sp>
        <xdr:sp macro="" textlink="ptincome!R16">
          <xdr:nvSpPr>
            <xdr:cNvPr id="407" name="TextBox 406">
              <a:extLst>
                <a:ext uri="{FF2B5EF4-FFF2-40B4-BE49-F238E27FC236}">
                  <a16:creationId xmlns:a16="http://schemas.microsoft.com/office/drawing/2014/main" id="{2A5BA7CF-6796-D79F-BFA6-BF549D0EF1AD}"/>
                </a:ext>
              </a:extLst>
            </xdr:cNvPr>
            <xdr:cNvSpPr txBox="1"/>
          </xdr:nvSpPr>
          <xdr:spPr>
            <a:xfrm>
              <a:off x="5291819" y="7706391"/>
              <a:ext cx="668110" cy="393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D936FD4-9669-4B14-ABD5-6A5E7ECEA61C}" type="TxLink">
                <a:rPr lang="en-US" sz="1400" b="0" i="0" u="none" strike="noStrike">
                  <a:solidFill>
                    <a:schemeClr val="bg1"/>
                  </a:solidFill>
                  <a:latin typeface="Avenir LT Std 55 Roman" panose="020B0503020203020204" pitchFamily="34" charset="0"/>
                  <a:ea typeface="+mn-ea"/>
                  <a:cs typeface="Calibri"/>
                </a:rPr>
                <a:pPr marL="0" indent="0"/>
                <a:t>23%</a:t>
              </a:fld>
              <a:endParaRPr lang="en-US" sz="1400" b="0" i="0" u="none" strike="noStrike">
                <a:solidFill>
                  <a:schemeClr val="bg1"/>
                </a:solidFill>
                <a:latin typeface="Avenir LT Std 55 Roman" panose="020B0503020203020204" pitchFamily="34" charset="0"/>
                <a:ea typeface="+mn-ea"/>
                <a:cs typeface="Calibri"/>
              </a:endParaRPr>
            </a:p>
          </xdr:txBody>
        </xdr:sp>
        <xdr:sp macro="" textlink="ptincome!P17">
          <xdr:nvSpPr>
            <xdr:cNvPr id="413" name="TextBox 412">
              <a:extLst>
                <a:ext uri="{FF2B5EF4-FFF2-40B4-BE49-F238E27FC236}">
                  <a16:creationId xmlns:a16="http://schemas.microsoft.com/office/drawing/2014/main" id="{72899325-42FF-4376-5AC3-D9D63A7AEFA3}"/>
                </a:ext>
              </a:extLst>
            </xdr:cNvPr>
            <xdr:cNvSpPr txBox="1"/>
          </xdr:nvSpPr>
          <xdr:spPr>
            <a:xfrm>
              <a:off x="6294850" y="9368959"/>
              <a:ext cx="637494" cy="3082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7AFD932-889D-4C58-8086-4D444DE14450}" type="TxLink">
                <a:rPr lang="en-US" sz="1400" b="0" i="0" u="none" strike="noStrike">
                  <a:solidFill>
                    <a:schemeClr val="bg1"/>
                  </a:solidFill>
                  <a:latin typeface="Avenir LT Std 55 Roman" panose="020B0503020203020204" pitchFamily="34" charset="0"/>
                  <a:ea typeface="+mn-ea"/>
                  <a:cs typeface="Calibri"/>
                </a:rPr>
                <a:pPr marL="0" indent="0"/>
                <a:t>New </a:t>
              </a:fld>
              <a:endParaRPr lang="en-US" sz="1400" b="0" i="0" u="none" strike="noStrike">
                <a:solidFill>
                  <a:schemeClr val="bg1"/>
                </a:solidFill>
                <a:latin typeface="Avenir LT Std 55 Roman" panose="020B0503020203020204" pitchFamily="34" charset="0"/>
                <a:ea typeface="+mn-ea"/>
                <a:cs typeface="Calibri"/>
              </a:endParaRPr>
            </a:p>
          </xdr:txBody>
        </xdr:sp>
      </xdr:grpSp>
    </xdr:grpSp>
    <xdr:clientData/>
  </xdr:twoCellAnchor>
  <xdr:twoCellAnchor editAs="absolute">
    <xdr:from>
      <xdr:col>18</xdr:col>
      <xdr:colOff>108747</xdr:colOff>
      <xdr:row>43</xdr:row>
      <xdr:rowOff>136163</xdr:rowOff>
    </xdr:from>
    <xdr:to>
      <xdr:col>24</xdr:col>
      <xdr:colOff>560382</xdr:colOff>
      <xdr:row>61</xdr:row>
      <xdr:rowOff>97181</xdr:rowOff>
    </xdr:to>
    <xdr:grpSp>
      <xdr:nvGrpSpPr>
        <xdr:cNvPr id="91" name="8Hand">
          <a:extLst>
            <a:ext uri="{FF2B5EF4-FFF2-40B4-BE49-F238E27FC236}">
              <a16:creationId xmlns:a16="http://schemas.microsoft.com/office/drawing/2014/main" id="{A98C1019-FF6F-271B-0031-52ABDC72EA8A}"/>
            </a:ext>
          </a:extLst>
        </xdr:cNvPr>
        <xdr:cNvGrpSpPr/>
      </xdr:nvGrpSpPr>
      <xdr:grpSpPr>
        <a:xfrm>
          <a:off x="11019202" y="8327663"/>
          <a:ext cx="4088453" cy="3390018"/>
          <a:chOff x="9165434" y="8383226"/>
          <a:chExt cx="4182260" cy="3390018"/>
        </a:xfrm>
      </xdr:grpSpPr>
      <xdr:grpSp>
        <xdr:nvGrpSpPr>
          <xdr:cNvPr id="419" name="8Hand">
            <a:extLst>
              <a:ext uri="{FF2B5EF4-FFF2-40B4-BE49-F238E27FC236}">
                <a16:creationId xmlns:a16="http://schemas.microsoft.com/office/drawing/2014/main" id="{E8BB7472-6429-D514-4ECE-54D1D5DA3BFA}"/>
              </a:ext>
            </a:extLst>
          </xdr:cNvPr>
          <xdr:cNvGrpSpPr>
            <a:grpSpLocks noChangeAspect="1"/>
          </xdr:cNvGrpSpPr>
        </xdr:nvGrpSpPr>
        <xdr:grpSpPr>
          <a:xfrm>
            <a:off x="9165434" y="8383226"/>
            <a:ext cx="4182260" cy="3390018"/>
            <a:chOff x="9070180" y="7483929"/>
            <a:chExt cx="4135563" cy="3401811"/>
          </a:xfrm>
        </xdr:grpSpPr>
        <xdr:cxnSp macro="">
          <xdr:nvCxnSpPr>
            <xdr:cNvPr id="193" name="Straight Connector 192">
              <a:extLst>
                <a:ext uri="{FF2B5EF4-FFF2-40B4-BE49-F238E27FC236}">
                  <a16:creationId xmlns:a16="http://schemas.microsoft.com/office/drawing/2014/main" id="{132D5FAA-41CB-440C-8832-704FE56B6BBF}"/>
                </a:ext>
              </a:extLst>
            </xdr:cNvPr>
            <xdr:cNvCxnSpPr>
              <a:stCxn id="275" idx="5"/>
              <a:endCxn id="257" idx="1"/>
            </xdr:cNvCxnSpPr>
          </xdr:nvCxnSpPr>
          <xdr:spPr>
            <a:xfrm>
              <a:off x="10397218" y="8878182"/>
              <a:ext cx="338514" cy="1271070"/>
            </a:xfrm>
            <a:prstGeom prst="line">
              <a:avLst/>
            </a:prstGeom>
            <a:ln w="19050">
              <a:solidFill>
                <a:schemeClr val="bg1">
                  <a:alpha val="21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256" name="Oval 255">
              <a:extLst>
                <a:ext uri="{FF2B5EF4-FFF2-40B4-BE49-F238E27FC236}">
                  <a16:creationId xmlns:a16="http://schemas.microsoft.com/office/drawing/2014/main" id="{540479FB-358E-2A70-356A-5AFFD7FD5B96}"/>
                </a:ext>
              </a:extLst>
            </xdr:cNvPr>
            <xdr:cNvSpPr/>
          </xdr:nvSpPr>
          <xdr:spPr>
            <a:xfrm rot="1087319">
              <a:off x="11497694" y="8832736"/>
              <a:ext cx="484215" cy="480870"/>
            </a:xfrm>
            <a:prstGeom prst="ellipse">
              <a:avLst/>
            </a:prstGeom>
            <a:solidFill>
              <a:schemeClr val="bg1">
                <a:alpha val="21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7" name="Oval 256">
              <a:extLst>
                <a:ext uri="{FF2B5EF4-FFF2-40B4-BE49-F238E27FC236}">
                  <a16:creationId xmlns:a16="http://schemas.microsoft.com/office/drawing/2014/main" id="{DB499463-BEC2-8E4A-6FB1-21EDEEBE9A3E}"/>
                </a:ext>
              </a:extLst>
            </xdr:cNvPr>
            <xdr:cNvSpPr/>
          </xdr:nvSpPr>
          <xdr:spPr>
            <a:xfrm rot="1234057">
              <a:off x="10594180" y="10128136"/>
              <a:ext cx="484215" cy="480870"/>
            </a:xfrm>
            <a:prstGeom prst="ellipse">
              <a:avLst/>
            </a:prstGeom>
            <a:solidFill>
              <a:schemeClr val="bg1">
                <a:alpha val="21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8" name="Oval 257">
              <a:extLst>
                <a:ext uri="{FF2B5EF4-FFF2-40B4-BE49-F238E27FC236}">
                  <a16:creationId xmlns:a16="http://schemas.microsoft.com/office/drawing/2014/main" id="{67D5ECCA-C7A0-46DA-D9BA-C8EDBE84B090}"/>
                </a:ext>
              </a:extLst>
            </xdr:cNvPr>
            <xdr:cNvSpPr/>
          </xdr:nvSpPr>
          <xdr:spPr>
            <a:xfrm rot="20607720">
              <a:off x="9070180" y="9570244"/>
              <a:ext cx="484215" cy="480870"/>
            </a:xfrm>
            <a:prstGeom prst="ellipse">
              <a:avLst/>
            </a:prstGeom>
            <a:solidFill>
              <a:schemeClr val="bg1">
                <a:alpha val="21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267" name="Straight Connector 266">
              <a:extLst>
                <a:ext uri="{FF2B5EF4-FFF2-40B4-BE49-F238E27FC236}">
                  <a16:creationId xmlns:a16="http://schemas.microsoft.com/office/drawing/2014/main" id="{A6F16347-E66F-4806-875F-8E196E58427D}"/>
                </a:ext>
              </a:extLst>
            </xdr:cNvPr>
            <xdr:cNvCxnSpPr>
              <a:stCxn id="275" idx="6"/>
              <a:endCxn id="256" idx="2"/>
            </xdr:cNvCxnSpPr>
          </xdr:nvCxnSpPr>
          <xdr:spPr>
            <a:xfrm>
              <a:off x="10531655" y="8705677"/>
              <a:ext cx="978048" cy="292189"/>
            </a:xfrm>
            <a:prstGeom prst="line">
              <a:avLst/>
            </a:prstGeom>
            <a:ln w="19050">
              <a:solidFill>
                <a:schemeClr val="bg1">
                  <a:alpha val="21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68" name="Straight Connector 267">
              <a:extLst>
                <a:ext uri="{FF2B5EF4-FFF2-40B4-BE49-F238E27FC236}">
                  <a16:creationId xmlns:a16="http://schemas.microsoft.com/office/drawing/2014/main" id="{843275C3-88DB-09FE-1C8A-11266982038A}"/>
                </a:ext>
              </a:extLst>
            </xdr:cNvPr>
            <xdr:cNvCxnSpPr>
              <a:stCxn id="258" idx="7"/>
              <a:endCxn id="275" idx="4"/>
            </xdr:cNvCxnSpPr>
          </xdr:nvCxnSpPr>
          <xdr:spPr>
            <a:xfrm flipV="1">
              <a:off x="9428006" y="8905101"/>
              <a:ext cx="752172" cy="693867"/>
            </a:xfrm>
            <a:prstGeom prst="line">
              <a:avLst/>
            </a:prstGeom>
            <a:ln w="19050">
              <a:solidFill>
                <a:schemeClr val="bg1">
                  <a:alpha val="21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275" name="Oval 274">
              <a:extLst>
                <a:ext uri="{FF2B5EF4-FFF2-40B4-BE49-F238E27FC236}">
                  <a16:creationId xmlns:a16="http://schemas.microsoft.com/office/drawing/2014/main" id="{A79C166B-8B21-C737-1FD7-29408DC92308}"/>
                </a:ext>
              </a:extLst>
            </xdr:cNvPr>
            <xdr:cNvSpPr/>
          </xdr:nvSpPr>
          <xdr:spPr>
            <a:xfrm rot="925799">
              <a:off x="9970455" y="8343900"/>
              <a:ext cx="571499" cy="571500"/>
            </a:xfrm>
            <a:prstGeom prst="ellipse">
              <a:avLst/>
            </a:prstGeom>
            <a:noFill/>
            <a:ln w="57150">
              <a:solidFill>
                <a:srgbClr val="9BF8F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276" name="Straight Connector 275">
              <a:extLst>
                <a:ext uri="{FF2B5EF4-FFF2-40B4-BE49-F238E27FC236}">
                  <a16:creationId xmlns:a16="http://schemas.microsoft.com/office/drawing/2014/main" id="{834C78E8-4BF7-EC4B-EACB-859B010CC1E9}"/>
                </a:ext>
              </a:extLst>
            </xdr:cNvPr>
            <xdr:cNvCxnSpPr>
              <a:stCxn id="275" idx="1"/>
            </xdr:cNvCxnSpPr>
          </xdr:nvCxnSpPr>
          <xdr:spPr>
            <a:xfrm flipH="1" flipV="1">
              <a:off x="9756321" y="7483929"/>
              <a:ext cx="356704" cy="898469"/>
            </a:xfrm>
            <a:prstGeom prst="line">
              <a:avLst/>
            </a:prstGeom>
            <a:ln w="15875">
              <a:gradFill>
                <a:gsLst>
                  <a:gs pos="0">
                    <a:srgbClr val="9BF8F2"/>
                  </a:gs>
                  <a:gs pos="73000">
                    <a:srgbClr val="070060"/>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ptincome!R22">
          <xdr:nvSpPr>
            <xdr:cNvPr id="277" name="TextBox 276">
              <a:extLst>
                <a:ext uri="{FF2B5EF4-FFF2-40B4-BE49-F238E27FC236}">
                  <a16:creationId xmlns:a16="http://schemas.microsoft.com/office/drawing/2014/main" id="{017F3465-6771-C22C-F0D4-9BD76C2AA60D}"/>
                </a:ext>
              </a:extLst>
            </xdr:cNvPr>
            <xdr:cNvSpPr txBox="1"/>
          </xdr:nvSpPr>
          <xdr:spPr>
            <a:xfrm>
              <a:off x="10047514" y="8496298"/>
              <a:ext cx="545042" cy="322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8A2EBCA-898C-483B-9531-A58CC9AEBC11}" type="TxLink">
                <a:rPr lang="en-US" sz="1400" b="0" i="0" u="none" strike="noStrike">
                  <a:solidFill>
                    <a:schemeClr val="bg1"/>
                  </a:solidFill>
                  <a:latin typeface="Avenir LT Std 55 Roman" panose="020B0503020203020204" pitchFamily="34" charset="0"/>
                  <a:ea typeface="+mn-ea"/>
                  <a:cs typeface="Calibri"/>
                </a:rPr>
                <a:pPr marL="0" indent="0"/>
                <a:t>8%</a:t>
              </a:fld>
              <a:endParaRPr lang="en-US" sz="1400" b="0" i="0" u="none" strike="noStrike">
                <a:solidFill>
                  <a:schemeClr val="bg1"/>
                </a:solidFill>
                <a:latin typeface="Avenir LT Std 55 Roman" panose="020B0503020203020204" pitchFamily="34" charset="0"/>
                <a:ea typeface="+mn-ea"/>
                <a:cs typeface="Calibri"/>
              </a:endParaRPr>
            </a:p>
          </xdr:txBody>
        </xdr:sp>
        <xdr:sp macro="" textlink="ptincome!R25">
          <xdr:nvSpPr>
            <xdr:cNvPr id="384" name="TextBox 383">
              <a:extLst>
                <a:ext uri="{FF2B5EF4-FFF2-40B4-BE49-F238E27FC236}">
                  <a16:creationId xmlns:a16="http://schemas.microsoft.com/office/drawing/2014/main" id="{DDD3D70F-7667-F48F-C4CD-B511DEB3203D}"/>
                </a:ext>
              </a:extLst>
            </xdr:cNvPr>
            <xdr:cNvSpPr txBox="1"/>
          </xdr:nvSpPr>
          <xdr:spPr>
            <a:xfrm>
              <a:off x="9088211" y="9683522"/>
              <a:ext cx="545042" cy="322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6A9F566-ACE3-4CB6-AB24-3A329758259E}" type="TxLink">
                <a:rPr lang="en-US" sz="1400" b="0" i="0" u="none" strike="noStrike">
                  <a:solidFill>
                    <a:schemeClr val="bg1"/>
                  </a:solidFill>
                  <a:latin typeface="Avenir LT Std 55 Roman" panose="020B0503020203020204" pitchFamily="34" charset="0"/>
                  <a:ea typeface="+mn-ea"/>
                  <a:cs typeface="Calibri"/>
                </a:rPr>
                <a:pPr marL="0" indent="0"/>
                <a:t>0%</a:t>
              </a:fld>
              <a:endParaRPr lang="en-US" sz="1400" b="0" i="0" u="none" strike="noStrike">
                <a:solidFill>
                  <a:schemeClr val="bg1"/>
                </a:solidFill>
                <a:latin typeface="Avenir LT Std 55 Roman" panose="020B0503020203020204" pitchFamily="34" charset="0"/>
                <a:ea typeface="+mn-ea"/>
                <a:cs typeface="Calibri"/>
              </a:endParaRPr>
            </a:p>
          </xdr:txBody>
        </xdr:sp>
        <xdr:sp macro="" textlink="ptincome!R24">
          <xdr:nvSpPr>
            <xdr:cNvPr id="408" name="TextBox 407">
              <a:extLst>
                <a:ext uri="{FF2B5EF4-FFF2-40B4-BE49-F238E27FC236}">
                  <a16:creationId xmlns:a16="http://schemas.microsoft.com/office/drawing/2014/main" id="{21D5FA47-289C-7F2B-608D-32350076A426}"/>
                </a:ext>
              </a:extLst>
            </xdr:cNvPr>
            <xdr:cNvSpPr txBox="1"/>
          </xdr:nvSpPr>
          <xdr:spPr>
            <a:xfrm>
              <a:off x="10625818" y="10230530"/>
              <a:ext cx="545043" cy="322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AD1B270-524C-4836-AE2A-40D3A1C6DA0C}" type="TxLink">
                <a:rPr lang="en-US" sz="1400" b="0" i="0" u="none" strike="noStrike">
                  <a:solidFill>
                    <a:schemeClr val="bg1"/>
                  </a:solidFill>
                  <a:latin typeface="Avenir LT Std 55 Roman" panose="020B0503020203020204" pitchFamily="34" charset="0"/>
                  <a:ea typeface="+mn-ea"/>
                  <a:cs typeface="Calibri"/>
                </a:rPr>
                <a:pPr marL="0" indent="0"/>
                <a:t>0%</a:t>
              </a:fld>
              <a:endParaRPr lang="en-US" sz="1400" b="0" i="0" u="none" strike="noStrike">
                <a:solidFill>
                  <a:schemeClr val="bg1"/>
                </a:solidFill>
                <a:latin typeface="Avenir LT Std 55 Roman" panose="020B0503020203020204" pitchFamily="34" charset="0"/>
                <a:ea typeface="+mn-ea"/>
                <a:cs typeface="Calibri"/>
              </a:endParaRPr>
            </a:p>
          </xdr:txBody>
        </xdr:sp>
        <xdr:sp macro="" textlink="ptincome!R23">
          <xdr:nvSpPr>
            <xdr:cNvPr id="409" name="TextBox 408">
              <a:extLst>
                <a:ext uri="{FF2B5EF4-FFF2-40B4-BE49-F238E27FC236}">
                  <a16:creationId xmlns:a16="http://schemas.microsoft.com/office/drawing/2014/main" id="{136A9BC5-4C24-FCD0-E6C2-710352836AB4}"/>
                </a:ext>
              </a:extLst>
            </xdr:cNvPr>
            <xdr:cNvSpPr txBox="1"/>
          </xdr:nvSpPr>
          <xdr:spPr>
            <a:xfrm>
              <a:off x="11537497" y="8941253"/>
              <a:ext cx="545042" cy="322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4305F50-6F98-4818-98FF-A77AA8855E2A}" type="TxLink">
                <a:rPr lang="en-US" sz="1400" b="0" i="0" u="none" strike="noStrike">
                  <a:solidFill>
                    <a:schemeClr val="bg1"/>
                  </a:solidFill>
                  <a:latin typeface="Avenir LT Std 55 Roman" panose="020B0503020203020204" pitchFamily="34" charset="0"/>
                  <a:ea typeface="+mn-ea"/>
                  <a:cs typeface="Calibri"/>
                </a:rPr>
                <a:pPr marL="0" indent="0"/>
                <a:t>7%</a:t>
              </a:fld>
              <a:endParaRPr lang="en-US" sz="1400" b="0" i="0" u="none" strike="noStrike">
                <a:solidFill>
                  <a:schemeClr val="bg1"/>
                </a:solidFill>
                <a:latin typeface="Avenir LT Std 55 Roman" panose="020B0503020203020204" pitchFamily="34" charset="0"/>
                <a:ea typeface="+mn-ea"/>
                <a:cs typeface="Calibri"/>
              </a:endParaRPr>
            </a:p>
          </xdr:txBody>
        </xdr:sp>
        <xdr:sp macro="" textlink="ptincome!P24">
          <xdr:nvSpPr>
            <xdr:cNvPr id="416" name="TextBox 415">
              <a:extLst>
                <a:ext uri="{FF2B5EF4-FFF2-40B4-BE49-F238E27FC236}">
                  <a16:creationId xmlns:a16="http://schemas.microsoft.com/office/drawing/2014/main" id="{808D4A3A-2336-7791-E103-8D7CEA3C6D13}"/>
                </a:ext>
              </a:extLst>
            </xdr:cNvPr>
            <xdr:cNvSpPr txBox="1"/>
          </xdr:nvSpPr>
          <xdr:spPr>
            <a:xfrm>
              <a:off x="10903071" y="10570734"/>
              <a:ext cx="817789" cy="315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8AAD809-6BC9-445B-9E14-7342AEB6847C}" type="TxLink">
                <a:rPr lang="en-US" sz="1400" b="0" i="0" u="none" strike="noStrike">
                  <a:solidFill>
                    <a:schemeClr val="bg1"/>
                  </a:solidFill>
                  <a:latin typeface="Avenir LT Std 55 Roman" panose="020B0503020203020204" pitchFamily="34" charset="0"/>
                  <a:ea typeface="+mn-ea"/>
                  <a:cs typeface="Calibri"/>
                </a:rPr>
                <a:pPr marL="0" indent="0"/>
                <a:t>Lands</a:t>
              </a:fld>
              <a:endParaRPr lang="en-US" sz="1400" b="0" i="0" u="none" strike="noStrike">
                <a:solidFill>
                  <a:schemeClr val="bg1"/>
                </a:solidFill>
                <a:latin typeface="Avenir LT Std 55 Roman" panose="020B0503020203020204" pitchFamily="34" charset="0"/>
                <a:ea typeface="+mn-ea"/>
                <a:cs typeface="Calibri"/>
              </a:endParaRPr>
            </a:p>
          </xdr:txBody>
        </xdr:sp>
        <xdr:sp macro="" textlink="ptincome!P23">
          <xdr:nvSpPr>
            <xdr:cNvPr id="417" name="TextBox 416">
              <a:extLst>
                <a:ext uri="{FF2B5EF4-FFF2-40B4-BE49-F238E27FC236}">
                  <a16:creationId xmlns:a16="http://schemas.microsoft.com/office/drawing/2014/main" id="{E95CCCDF-67E5-A33E-2C7C-780ADC83A012}"/>
                </a:ext>
              </a:extLst>
            </xdr:cNvPr>
            <xdr:cNvSpPr txBox="1"/>
          </xdr:nvSpPr>
          <xdr:spPr>
            <a:xfrm>
              <a:off x="11843668" y="9199788"/>
              <a:ext cx="13620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7977416-E1B4-4B1F-94B4-9FB776F16496}" type="TxLink">
                <a:rPr lang="en-US" sz="1400" b="0" i="0" u="none" strike="noStrike">
                  <a:solidFill>
                    <a:schemeClr val="bg1"/>
                  </a:solidFill>
                  <a:latin typeface="Avenir LT Std 55 Roman" panose="020B0503020203020204" pitchFamily="34" charset="0"/>
                  <a:ea typeface="+mn-ea"/>
                  <a:cs typeface="Calibri"/>
                </a:rPr>
                <a:pPr marL="0" indent="0"/>
                <a:t>Equipments</a:t>
              </a:fld>
              <a:endParaRPr lang="en-US" sz="1400" b="0" i="0" u="none" strike="noStrike">
                <a:solidFill>
                  <a:schemeClr val="bg1"/>
                </a:solidFill>
                <a:latin typeface="Avenir LT Std 55 Roman" panose="020B0503020203020204" pitchFamily="34" charset="0"/>
                <a:ea typeface="+mn-ea"/>
                <a:cs typeface="Calibri"/>
              </a:endParaRPr>
            </a:p>
          </xdr:txBody>
        </xdr:sp>
      </xdr:grpSp>
      <xdr:sp macro="" textlink="ptincome!P25">
        <xdr:nvSpPr>
          <xdr:cNvPr id="418" name="TextBox 417">
            <a:extLst>
              <a:ext uri="{FF2B5EF4-FFF2-40B4-BE49-F238E27FC236}">
                <a16:creationId xmlns:a16="http://schemas.microsoft.com/office/drawing/2014/main" id="{F33BAD8D-16E5-CF3B-0C7E-EDEF87AA72E6}"/>
              </a:ext>
            </a:extLst>
          </xdr:cNvPr>
          <xdr:cNvSpPr txBox="1"/>
        </xdr:nvSpPr>
        <xdr:spPr>
          <a:xfrm>
            <a:off x="9316367" y="10954051"/>
            <a:ext cx="1069520" cy="372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87ADF9E-AF1A-4902-A324-4B5AA7F18E88}" type="TxLink">
              <a:rPr lang="en-US" sz="1400" b="0" i="0" u="none" strike="noStrike">
                <a:solidFill>
                  <a:schemeClr val="bg1"/>
                </a:solidFill>
                <a:latin typeface="Avenir LT Std 55 Roman" panose="020B0503020203020204" pitchFamily="34" charset="0"/>
                <a:ea typeface="+mn-ea"/>
                <a:cs typeface="Calibri"/>
              </a:rPr>
              <a:pPr marL="0" indent="0"/>
              <a:t>Offices</a:t>
            </a:fld>
            <a:endParaRPr lang="en-US" sz="1400" b="0" i="0" u="none" strike="noStrike">
              <a:solidFill>
                <a:schemeClr val="bg1"/>
              </a:solidFill>
              <a:latin typeface="Avenir LT Std 55 Roman" panose="020B0503020203020204" pitchFamily="34" charset="0"/>
              <a:ea typeface="+mn-ea"/>
              <a:cs typeface="Calibri"/>
            </a:endParaRPr>
          </a:p>
        </xdr:txBody>
      </xdr:sp>
    </xdr:grpSp>
    <xdr:clientData/>
  </xdr:twoCellAnchor>
  <xdr:twoCellAnchor editAs="absolute">
    <xdr:from>
      <xdr:col>9</xdr:col>
      <xdr:colOff>213521</xdr:colOff>
      <xdr:row>5</xdr:row>
      <xdr:rowOff>152740</xdr:rowOff>
    </xdr:from>
    <xdr:to>
      <xdr:col>15</xdr:col>
      <xdr:colOff>535783</xdr:colOff>
      <xdr:row>15</xdr:row>
      <xdr:rowOff>51026</xdr:rowOff>
    </xdr:to>
    <xdr:grpSp>
      <xdr:nvGrpSpPr>
        <xdr:cNvPr id="426" name="20Hand">
          <a:extLst>
            <a:ext uri="{FF2B5EF4-FFF2-40B4-BE49-F238E27FC236}">
              <a16:creationId xmlns:a16="http://schemas.microsoft.com/office/drawing/2014/main" id="{6EC80772-DD20-5F2D-E433-276352644167}"/>
            </a:ext>
          </a:extLst>
        </xdr:cNvPr>
        <xdr:cNvGrpSpPr>
          <a:grpSpLocks noChangeAspect="1"/>
        </xdr:cNvGrpSpPr>
      </xdr:nvGrpSpPr>
      <xdr:grpSpPr>
        <a:xfrm>
          <a:off x="5668748" y="1105240"/>
          <a:ext cx="3959080" cy="1803286"/>
          <a:chOff x="3602833" y="319428"/>
          <a:chExt cx="3969543" cy="1803286"/>
        </a:xfrm>
      </xdr:grpSpPr>
      <xdr:sp macro="" textlink="">
        <xdr:nvSpPr>
          <xdr:cNvPr id="254" name="Oval 253">
            <a:extLst>
              <a:ext uri="{FF2B5EF4-FFF2-40B4-BE49-F238E27FC236}">
                <a16:creationId xmlns:a16="http://schemas.microsoft.com/office/drawing/2014/main" id="{BE9F59BF-3FC1-E4EB-425A-0D1C09952E09}"/>
              </a:ext>
            </a:extLst>
          </xdr:cNvPr>
          <xdr:cNvSpPr/>
        </xdr:nvSpPr>
        <xdr:spPr>
          <a:xfrm rot="21214081">
            <a:off x="5260180" y="635794"/>
            <a:ext cx="479113" cy="480870"/>
          </a:xfrm>
          <a:prstGeom prst="ellipse">
            <a:avLst/>
          </a:prstGeom>
          <a:solidFill>
            <a:schemeClr val="bg1">
              <a:alpha val="21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5" name="Oval 254">
            <a:extLst>
              <a:ext uri="{FF2B5EF4-FFF2-40B4-BE49-F238E27FC236}">
                <a16:creationId xmlns:a16="http://schemas.microsoft.com/office/drawing/2014/main" id="{1397C6CA-63FC-D739-808D-118680FEB933}"/>
              </a:ext>
            </a:extLst>
          </xdr:cNvPr>
          <xdr:cNvSpPr/>
        </xdr:nvSpPr>
        <xdr:spPr>
          <a:xfrm rot="2994094">
            <a:off x="4315504" y="826294"/>
            <a:ext cx="481494" cy="480870"/>
          </a:xfrm>
          <a:prstGeom prst="ellipse">
            <a:avLst/>
          </a:prstGeom>
          <a:solidFill>
            <a:schemeClr val="bg1">
              <a:alpha val="21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271" name="Straight Connector 270">
            <a:extLst>
              <a:ext uri="{FF2B5EF4-FFF2-40B4-BE49-F238E27FC236}">
                <a16:creationId xmlns:a16="http://schemas.microsoft.com/office/drawing/2014/main" id="{BDABDC5D-D32E-C3A1-690E-273E08A57F4C}"/>
              </a:ext>
            </a:extLst>
          </xdr:cNvPr>
          <xdr:cNvCxnSpPr>
            <a:stCxn id="255" idx="6"/>
            <a:endCxn id="281" idx="1"/>
          </xdr:cNvCxnSpPr>
        </xdr:nvCxnSpPr>
        <xdr:spPr>
          <a:xfrm>
            <a:off x="4711317" y="1250886"/>
            <a:ext cx="699299" cy="364867"/>
          </a:xfrm>
          <a:prstGeom prst="line">
            <a:avLst/>
          </a:prstGeom>
          <a:ln w="19050">
            <a:solidFill>
              <a:schemeClr val="bg1">
                <a:alpha val="21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72" name="Straight Connector 271">
            <a:extLst>
              <a:ext uri="{FF2B5EF4-FFF2-40B4-BE49-F238E27FC236}">
                <a16:creationId xmlns:a16="http://schemas.microsoft.com/office/drawing/2014/main" id="{A9A36303-6297-EE3D-4FFB-2D19DF39934F}"/>
              </a:ext>
            </a:extLst>
          </xdr:cNvPr>
          <xdr:cNvCxnSpPr>
            <a:stCxn id="281" idx="0"/>
            <a:endCxn id="254" idx="4"/>
          </xdr:cNvCxnSpPr>
        </xdr:nvCxnSpPr>
        <xdr:spPr>
          <a:xfrm flipH="1" flipV="1">
            <a:off x="5524119" y="1115151"/>
            <a:ext cx="29757" cy="339917"/>
          </a:xfrm>
          <a:prstGeom prst="line">
            <a:avLst/>
          </a:prstGeom>
          <a:ln w="19050">
            <a:solidFill>
              <a:schemeClr val="bg1">
                <a:alpha val="21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281" name="Oval 280">
            <a:extLst>
              <a:ext uri="{FF2B5EF4-FFF2-40B4-BE49-F238E27FC236}">
                <a16:creationId xmlns:a16="http://schemas.microsoft.com/office/drawing/2014/main" id="{CD92FAF9-BBD8-9C93-D072-5BCE3D7F7CA9}"/>
              </a:ext>
            </a:extLst>
          </xdr:cNvPr>
          <xdr:cNvSpPr/>
        </xdr:nvSpPr>
        <xdr:spPr>
          <a:xfrm rot="20112994">
            <a:off x="5393012" y="1428750"/>
            <a:ext cx="566397" cy="571500"/>
          </a:xfrm>
          <a:prstGeom prst="ellipse">
            <a:avLst/>
          </a:prstGeom>
          <a:noFill/>
          <a:ln w="57150">
            <a:solidFill>
              <a:srgbClr val="9BF8F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282" name="Straight Connector 281">
            <a:extLst>
              <a:ext uri="{FF2B5EF4-FFF2-40B4-BE49-F238E27FC236}">
                <a16:creationId xmlns:a16="http://schemas.microsoft.com/office/drawing/2014/main" id="{C66EC05C-FCF0-E9A1-57EF-8E00C3C8FE36}"/>
              </a:ext>
            </a:extLst>
          </xdr:cNvPr>
          <xdr:cNvCxnSpPr>
            <a:stCxn id="281" idx="5"/>
          </xdr:cNvCxnSpPr>
        </xdr:nvCxnSpPr>
        <xdr:spPr>
          <a:xfrm>
            <a:off x="5944240" y="1815264"/>
            <a:ext cx="816809" cy="307450"/>
          </a:xfrm>
          <a:prstGeom prst="line">
            <a:avLst/>
          </a:prstGeom>
          <a:ln w="15875">
            <a:gradFill>
              <a:gsLst>
                <a:gs pos="0">
                  <a:srgbClr val="9BF8F2"/>
                </a:gs>
                <a:gs pos="73000">
                  <a:srgbClr val="070060"/>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ptincome!R26">
        <xdr:nvSpPr>
          <xdr:cNvPr id="283" name="TextBox 282">
            <a:extLst>
              <a:ext uri="{FF2B5EF4-FFF2-40B4-BE49-F238E27FC236}">
                <a16:creationId xmlns:a16="http://schemas.microsoft.com/office/drawing/2014/main" id="{1C9DBDEC-7950-08E1-4383-999004B02FEF}"/>
              </a:ext>
            </a:extLst>
          </xdr:cNvPr>
          <xdr:cNvSpPr txBox="1"/>
        </xdr:nvSpPr>
        <xdr:spPr>
          <a:xfrm>
            <a:off x="5417343" y="1564820"/>
            <a:ext cx="530415" cy="322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F2D5C11-00DB-496D-BDFD-3DD94577C9B3}" type="TxLink">
              <a:rPr lang="en-US" sz="1400" b="0" i="0" u="none" strike="noStrike">
                <a:solidFill>
                  <a:schemeClr val="bg1"/>
                </a:solidFill>
                <a:latin typeface="Avenir LT Std 55 Roman" panose="020B0503020203020204" pitchFamily="34" charset="0"/>
                <a:ea typeface="+mn-ea"/>
                <a:cs typeface="Calibri"/>
              </a:rPr>
              <a:pPr marL="0" indent="0"/>
              <a:t>20%</a:t>
            </a:fld>
            <a:endParaRPr lang="en-US" sz="1400" b="0" i="0" u="none" strike="noStrike">
              <a:solidFill>
                <a:schemeClr val="bg1"/>
              </a:solidFill>
              <a:latin typeface="Avenir LT Std 55 Roman" panose="020B0503020203020204" pitchFamily="34" charset="0"/>
              <a:ea typeface="+mn-ea"/>
              <a:cs typeface="Calibri"/>
            </a:endParaRPr>
          </a:p>
        </xdr:txBody>
      </xdr:sp>
      <xdr:sp macro="" textlink="ptincome!R27">
        <xdr:nvSpPr>
          <xdr:cNvPr id="398" name="TextBox 397">
            <a:extLst>
              <a:ext uri="{FF2B5EF4-FFF2-40B4-BE49-F238E27FC236}">
                <a16:creationId xmlns:a16="http://schemas.microsoft.com/office/drawing/2014/main" id="{F25167B7-417C-EA8B-7FC2-412BF9D5ECBE}"/>
              </a:ext>
            </a:extLst>
          </xdr:cNvPr>
          <xdr:cNvSpPr txBox="1"/>
        </xdr:nvSpPr>
        <xdr:spPr>
          <a:xfrm>
            <a:off x="4305302" y="914740"/>
            <a:ext cx="539940" cy="322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8A268D2-A02C-4EE3-8C80-DA5E0724DF38}" type="TxLink">
              <a:rPr lang="en-US" sz="1400" b="0" i="0" u="none" strike="noStrike">
                <a:solidFill>
                  <a:schemeClr val="bg1"/>
                </a:solidFill>
                <a:latin typeface="Avenir LT Std 55 Roman" panose="020B0503020203020204" pitchFamily="34" charset="0"/>
                <a:ea typeface="+mn-ea"/>
                <a:cs typeface="Calibri"/>
              </a:rPr>
              <a:pPr marL="0" indent="0"/>
              <a:t>13%</a:t>
            </a:fld>
            <a:endParaRPr lang="en-US" sz="1400" b="0" i="0" u="none" strike="noStrike">
              <a:solidFill>
                <a:schemeClr val="bg1"/>
              </a:solidFill>
              <a:latin typeface="Avenir LT Std 55 Roman" panose="020B0503020203020204" pitchFamily="34" charset="0"/>
              <a:ea typeface="+mn-ea"/>
              <a:cs typeface="Calibri"/>
            </a:endParaRPr>
          </a:p>
        </xdr:txBody>
      </xdr:sp>
      <xdr:sp macro="" textlink="ptincome!R28">
        <xdr:nvSpPr>
          <xdr:cNvPr id="402" name="TextBox 401">
            <a:extLst>
              <a:ext uri="{FF2B5EF4-FFF2-40B4-BE49-F238E27FC236}">
                <a16:creationId xmlns:a16="http://schemas.microsoft.com/office/drawing/2014/main" id="{A1A7E5B4-EA70-DA61-D269-DAA8FEA289E8}"/>
              </a:ext>
            </a:extLst>
          </xdr:cNvPr>
          <xdr:cNvSpPr txBox="1"/>
        </xdr:nvSpPr>
        <xdr:spPr>
          <a:xfrm>
            <a:off x="5305426" y="724240"/>
            <a:ext cx="539940" cy="322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F6245C4-8E5B-4542-B8A9-2F1B6A29CE7F}" type="TxLink">
              <a:rPr lang="en-US" sz="1400" b="0" i="0" u="none" strike="noStrike">
                <a:solidFill>
                  <a:schemeClr val="bg1"/>
                </a:solidFill>
                <a:latin typeface="Avenir LT Std 55 Roman" panose="020B0503020203020204" pitchFamily="34" charset="0"/>
                <a:ea typeface="+mn-ea"/>
                <a:cs typeface="Calibri"/>
              </a:rPr>
              <a:pPr marL="0" indent="0"/>
              <a:t>7%</a:t>
            </a:fld>
            <a:endParaRPr lang="en-US" sz="1400" b="0" i="0" u="none" strike="noStrike">
              <a:solidFill>
                <a:schemeClr val="bg1"/>
              </a:solidFill>
              <a:latin typeface="Avenir LT Std 55 Roman" panose="020B0503020203020204" pitchFamily="34" charset="0"/>
              <a:ea typeface="+mn-ea"/>
              <a:cs typeface="Calibri"/>
            </a:endParaRPr>
          </a:p>
        </xdr:txBody>
      </xdr:sp>
      <xdr:sp macro="" textlink="ptincome!P27">
        <xdr:nvSpPr>
          <xdr:cNvPr id="421" name="TextBox 420">
            <a:extLst>
              <a:ext uri="{FF2B5EF4-FFF2-40B4-BE49-F238E27FC236}">
                <a16:creationId xmlns:a16="http://schemas.microsoft.com/office/drawing/2014/main" id="{69CDC88E-C3AC-4A34-5D14-F673745EDE12}"/>
              </a:ext>
            </a:extLst>
          </xdr:cNvPr>
          <xdr:cNvSpPr txBox="1"/>
        </xdr:nvSpPr>
        <xdr:spPr>
          <a:xfrm>
            <a:off x="3602833" y="521834"/>
            <a:ext cx="1493041" cy="299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F22AA8D-14B0-4FE9-A0D1-31E26D55B4FD}" type="TxLink">
              <a:rPr lang="en-US" sz="1400" b="0" i="0" u="none" strike="noStrike">
                <a:solidFill>
                  <a:schemeClr val="bg1"/>
                </a:solidFill>
                <a:latin typeface="Avenir LT Std 55 Roman" panose="020B0503020203020204" pitchFamily="34" charset="0"/>
                <a:ea typeface="+mn-ea"/>
                <a:cs typeface="Calibri"/>
              </a:rPr>
              <a:pPr marL="0" indent="0"/>
              <a:t>Floating License</a:t>
            </a:fld>
            <a:endParaRPr lang="en-US" sz="1400" b="0" i="0" u="none" strike="noStrike">
              <a:solidFill>
                <a:schemeClr val="bg1"/>
              </a:solidFill>
              <a:latin typeface="Avenir LT Std 55 Roman" panose="020B0503020203020204" pitchFamily="34" charset="0"/>
              <a:ea typeface="+mn-ea"/>
              <a:cs typeface="Calibri"/>
            </a:endParaRPr>
          </a:p>
        </xdr:txBody>
      </xdr:sp>
      <xdr:sp macro="" textlink="ptincome!P28">
        <xdr:nvSpPr>
          <xdr:cNvPr id="423" name="TextBox 422">
            <a:extLst>
              <a:ext uri="{FF2B5EF4-FFF2-40B4-BE49-F238E27FC236}">
                <a16:creationId xmlns:a16="http://schemas.microsoft.com/office/drawing/2014/main" id="{F64CBE2B-F346-D7FE-60C0-F0CDD18E0EF7}"/>
              </a:ext>
            </a:extLst>
          </xdr:cNvPr>
          <xdr:cNvSpPr txBox="1"/>
        </xdr:nvSpPr>
        <xdr:spPr>
          <a:xfrm>
            <a:off x="4757740" y="319428"/>
            <a:ext cx="2814636" cy="323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5155895-93F0-4174-8B8A-599E9BE29B1A}" type="TxLink">
              <a:rPr lang="en-US" sz="1400" b="0" i="0" u="none" strike="noStrike">
                <a:solidFill>
                  <a:schemeClr val="bg1"/>
                </a:solidFill>
                <a:latin typeface="Avenir LT Std 55 Roman" panose="020B0503020203020204" pitchFamily="34" charset="0"/>
                <a:ea typeface="+mn-ea"/>
                <a:cs typeface="Calibri"/>
              </a:rPr>
              <a:pPr marL="0" indent="0"/>
              <a:t>Software Metered License</a:t>
            </a:fld>
            <a:endParaRPr lang="en-US" sz="1400" b="0" i="0" u="none" strike="noStrike">
              <a:solidFill>
                <a:schemeClr val="bg1"/>
              </a:solidFill>
              <a:latin typeface="Avenir LT Std 55 Roman" panose="020B0503020203020204" pitchFamily="34" charset="0"/>
              <a:ea typeface="+mn-ea"/>
              <a:cs typeface="Calibri"/>
            </a:endParaRPr>
          </a:p>
        </xdr:txBody>
      </xdr:sp>
    </xdr:grpSp>
    <xdr:clientData/>
  </xdr:twoCellAnchor>
  <xdr:twoCellAnchor editAs="absolute">
    <xdr:from>
      <xdr:col>23</xdr:col>
      <xdr:colOff>216402</xdr:colOff>
      <xdr:row>6</xdr:row>
      <xdr:rowOff>9867</xdr:rowOff>
    </xdr:from>
    <xdr:to>
      <xdr:col>31</xdr:col>
      <xdr:colOff>345281</xdr:colOff>
      <xdr:row>21</xdr:row>
      <xdr:rowOff>142728</xdr:rowOff>
    </xdr:to>
    <xdr:grpSp>
      <xdr:nvGrpSpPr>
        <xdr:cNvPr id="435" name="23Hand">
          <a:extLst>
            <a:ext uri="{FF2B5EF4-FFF2-40B4-BE49-F238E27FC236}">
              <a16:creationId xmlns:a16="http://schemas.microsoft.com/office/drawing/2014/main" id="{E2DEE985-2E00-C993-F0A5-B80AE0B4F22D}"/>
            </a:ext>
          </a:extLst>
        </xdr:cNvPr>
        <xdr:cNvGrpSpPr>
          <a:grpSpLocks noChangeAspect="1"/>
        </xdr:cNvGrpSpPr>
      </xdr:nvGrpSpPr>
      <xdr:grpSpPr>
        <a:xfrm>
          <a:off x="14157538" y="1152867"/>
          <a:ext cx="4475743" cy="2990361"/>
          <a:chOff x="12142495" y="319430"/>
          <a:chExt cx="4990598" cy="2980063"/>
        </a:xfrm>
      </xdr:grpSpPr>
      <xdr:sp macro="" textlink="">
        <xdr:nvSpPr>
          <xdr:cNvPr id="134" name="Oval 133">
            <a:extLst>
              <a:ext uri="{FF2B5EF4-FFF2-40B4-BE49-F238E27FC236}">
                <a16:creationId xmlns:a16="http://schemas.microsoft.com/office/drawing/2014/main" id="{076F185D-96D2-F161-47AC-1D57B23E6BE2}"/>
              </a:ext>
            </a:extLst>
          </xdr:cNvPr>
          <xdr:cNvSpPr/>
        </xdr:nvSpPr>
        <xdr:spPr>
          <a:xfrm>
            <a:off x="13431897" y="1837083"/>
            <a:ext cx="629240" cy="571500"/>
          </a:xfrm>
          <a:prstGeom prst="ellipse">
            <a:avLst/>
          </a:prstGeom>
          <a:noFill/>
          <a:ln w="57150">
            <a:solidFill>
              <a:srgbClr val="9BF8F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135" name="Straight Connector 134">
            <a:extLst>
              <a:ext uri="{FF2B5EF4-FFF2-40B4-BE49-F238E27FC236}">
                <a16:creationId xmlns:a16="http://schemas.microsoft.com/office/drawing/2014/main" id="{71824F15-067D-42F0-944A-07036696DBB4}"/>
              </a:ext>
            </a:extLst>
          </xdr:cNvPr>
          <xdr:cNvCxnSpPr/>
        </xdr:nvCxnSpPr>
        <xdr:spPr>
          <a:xfrm flipH="1">
            <a:off x="12142495" y="2295859"/>
            <a:ext cx="1361120" cy="1003634"/>
          </a:xfrm>
          <a:prstGeom prst="line">
            <a:avLst/>
          </a:prstGeom>
          <a:ln w="15875">
            <a:gradFill>
              <a:gsLst>
                <a:gs pos="0">
                  <a:srgbClr val="9BF8F2"/>
                </a:gs>
                <a:gs pos="73000">
                  <a:srgbClr val="070060"/>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ptincome!R31">
        <xdr:nvSpPr>
          <xdr:cNvPr id="194" name="TextBox 193">
            <a:extLst>
              <a:ext uri="{FF2B5EF4-FFF2-40B4-BE49-F238E27FC236}">
                <a16:creationId xmlns:a16="http://schemas.microsoft.com/office/drawing/2014/main" id="{24F982D8-77A7-33D1-5C64-09F27200AAE3}"/>
              </a:ext>
            </a:extLst>
          </xdr:cNvPr>
          <xdr:cNvSpPr txBox="1"/>
        </xdr:nvSpPr>
        <xdr:spPr>
          <a:xfrm>
            <a:off x="13473786" y="1982999"/>
            <a:ext cx="609113" cy="322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D1472F-389B-424B-99CF-95A5B4D22F2C}" type="TxLink">
              <a:rPr lang="en-US" sz="1400" b="0" i="0" u="none" strike="noStrike">
                <a:solidFill>
                  <a:schemeClr val="bg1"/>
                </a:solidFill>
                <a:latin typeface="Avenir LT Std 55 Roman" panose="020B0503020203020204" pitchFamily="34" charset="0"/>
                <a:cs typeface="Calibri"/>
              </a:rPr>
              <a:pPr/>
              <a:t>15%</a:t>
            </a:fld>
            <a:endParaRPr lang="en-US" sz="1400">
              <a:solidFill>
                <a:schemeClr val="bg1"/>
              </a:solidFill>
              <a:latin typeface="Avenir LT Std 55 Roman" panose="020B0503020203020204" pitchFamily="34" charset="0"/>
            </a:endParaRPr>
          </a:p>
        </xdr:txBody>
      </xdr:sp>
      <xdr:sp macro="" textlink="">
        <xdr:nvSpPr>
          <xdr:cNvPr id="180" name="Oval 179">
            <a:extLst>
              <a:ext uri="{FF2B5EF4-FFF2-40B4-BE49-F238E27FC236}">
                <a16:creationId xmlns:a16="http://schemas.microsoft.com/office/drawing/2014/main" id="{9679BD45-FA6C-6859-14FB-6AAE34C0EE74}"/>
              </a:ext>
            </a:extLst>
          </xdr:cNvPr>
          <xdr:cNvSpPr/>
        </xdr:nvSpPr>
        <xdr:spPr>
          <a:xfrm rot="20753534">
            <a:off x="14572285" y="764387"/>
            <a:ext cx="523941" cy="480870"/>
          </a:xfrm>
          <a:prstGeom prst="ellipse">
            <a:avLst/>
          </a:prstGeom>
          <a:solidFill>
            <a:schemeClr val="bg1">
              <a:alpha val="21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182" name="Straight Connector 181">
            <a:extLst>
              <a:ext uri="{FF2B5EF4-FFF2-40B4-BE49-F238E27FC236}">
                <a16:creationId xmlns:a16="http://schemas.microsoft.com/office/drawing/2014/main" id="{A9623C4F-1973-4528-2872-7136B4DEC595}"/>
              </a:ext>
            </a:extLst>
          </xdr:cNvPr>
          <xdr:cNvCxnSpPr>
            <a:stCxn id="180" idx="3"/>
            <a:endCxn id="134" idx="7"/>
          </xdr:cNvCxnSpPr>
        </xdr:nvCxnSpPr>
        <xdr:spPr>
          <a:xfrm flipH="1">
            <a:off x="13968988" y="1210203"/>
            <a:ext cx="731820" cy="710574"/>
          </a:xfrm>
          <a:prstGeom prst="line">
            <a:avLst/>
          </a:prstGeom>
          <a:ln w="19050">
            <a:solidFill>
              <a:schemeClr val="bg1">
                <a:alpha val="21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197" name="Oval 196">
            <a:extLst>
              <a:ext uri="{FF2B5EF4-FFF2-40B4-BE49-F238E27FC236}">
                <a16:creationId xmlns:a16="http://schemas.microsoft.com/office/drawing/2014/main" id="{49D77F04-92ED-435E-8F9B-B4B64FBFA816}"/>
              </a:ext>
            </a:extLst>
          </xdr:cNvPr>
          <xdr:cNvSpPr/>
        </xdr:nvSpPr>
        <xdr:spPr>
          <a:xfrm>
            <a:off x="13482298" y="922904"/>
            <a:ext cx="479114" cy="480870"/>
          </a:xfrm>
          <a:prstGeom prst="ellipse">
            <a:avLst/>
          </a:prstGeom>
          <a:solidFill>
            <a:schemeClr val="bg1">
              <a:alpha val="21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8" name="Oval 197">
            <a:extLst>
              <a:ext uri="{FF2B5EF4-FFF2-40B4-BE49-F238E27FC236}">
                <a16:creationId xmlns:a16="http://schemas.microsoft.com/office/drawing/2014/main" id="{B8583306-6D81-4A76-944D-00C2A4DE83DE}"/>
              </a:ext>
            </a:extLst>
          </xdr:cNvPr>
          <xdr:cNvSpPr/>
        </xdr:nvSpPr>
        <xdr:spPr>
          <a:xfrm rot="881676">
            <a:off x="12533515" y="600555"/>
            <a:ext cx="522223" cy="480870"/>
          </a:xfrm>
          <a:prstGeom prst="ellipse">
            <a:avLst/>
          </a:prstGeom>
          <a:solidFill>
            <a:schemeClr val="bg1">
              <a:alpha val="21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9" name="Oval 198">
            <a:extLst>
              <a:ext uri="{FF2B5EF4-FFF2-40B4-BE49-F238E27FC236}">
                <a16:creationId xmlns:a16="http://schemas.microsoft.com/office/drawing/2014/main" id="{8767ABB8-8A2D-44A9-BFE9-7245E0D6EBB8}"/>
              </a:ext>
            </a:extLst>
          </xdr:cNvPr>
          <xdr:cNvSpPr/>
        </xdr:nvSpPr>
        <xdr:spPr>
          <a:xfrm rot="6819526">
            <a:off x="14831248" y="2743359"/>
            <a:ext cx="479114" cy="517579"/>
          </a:xfrm>
          <a:prstGeom prst="ellipse">
            <a:avLst/>
          </a:prstGeom>
          <a:solidFill>
            <a:schemeClr val="bg1">
              <a:alpha val="21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0" name="Oval 199">
            <a:extLst>
              <a:ext uri="{FF2B5EF4-FFF2-40B4-BE49-F238E27FC236}">
                <a16:creationId xmlns:a16="http://schemas.microsoft.com/office/drawing/2014/main" id="{F72614BE-5FF5-49CB-9E8B-FDE5C035FB33}"/>
              </a:ext>
            </a:extLst>
          </xdr:cNvPr>
          <xdr:cNvSpPr/>
        </xdr:nvSpPr>
        <xdr:spPr>
          <a:xfrm rot="21119711">
            <a:off x="15614730" y="1595954"/>
            <a:ext cx="509010" cy="480870"/>
          </a:xfrm>
          <a:prstGeom prst="ellipse">
            <a:avLst/>
          </a:prstGeom>
          <a:solidFill>
            <a:schemeClr val="bg1">
              <a:alpha val="21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211" name="Straight Connector 210">
            <a:extLst>
              <a:ext uri="{FF2B5EF4-FFF2-40B4-BE49-F238E27FC236}">
                <a16:creationId xmlns:a16="http://schemas.microsoft.com/office/drawing/2014/main" id="{55091674-2196-44C7-93DA-17CB348CFF92}"/>
              </a:ext>
            </a:extLst>
          </xdr:cNvPr>
          <xdr:cNvCxnSpPr>
            <a:stCxn id="197" idx="4"/>
            <a:endCxn id="134" idx="0"/>
          </xdr:cNvCxnSpPr>
        </xdr:nvCxnSpPr>
        <xdr:spPr>
          <a:xfrm>
            <a:off x="13721856" y="1403774"/>
            <a:ext cx="24661" cy="433309"/>
          </a:xfrm>
          <a:prstGeom prst="line">
            <a:avLst/>
          </a:prstGeom>
          <a:ln w="19050">
            <a:solidFill>
              <a:schemeClr val="bg1">
                <a:alpha val="21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12" name="Straight Connector 211">
            <a:extLst>
              <a:ext uri="{FF2B5EF4-FFF2-40B4-BE49-F238E27FC236}">
                <a16:creationId xmlns:a16="http://schemas.microsoft.com/office/drawing/2014/main" id="{626E2C37-A687-458D-9C37-DD18BDD7D026}"/>
              </a:ext>
            </a:extLst>
          </xdr:cNvPr>
          <xdr:cNvCxnSpPr>
            <a:stCxn id="198" idx="5"/>
            <a:endCxn id="134" idx="1"/>
          </xdr:cNvCxnSpPr>
        </xdr:nvCxnSpPr>
        <xdr:spPr>
          <a:xfrm>
            <a:off x="12925135" y="1047447"/>
            <a:ext cx="598912" cy="873329"/>
          </a:xfrm>
          <a:prstGeom prst="line">
            <a:avLst/>
          </a:prstGeom>
          <a:ln w="19050">
            <a:solidFill>
              <a:schemeClr val="bg1">
                <a:alpha val="21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13" name="Straight Connector 212">
            <a:extLst>
              <a:ext uri="{FF2B5EF4-FFF2-40B4-BE49-F238E27FC236}">
                <a16:creationId xmlns:a16="http://schemas.microsoft.com/office/drawing/2014/main" id="{45C72354-2C29-4596-BF8E-6B1CE015C793}"/>
              </a:ext>
            </a:extLst>
          </xdr:cNvPr>
          <xdr:cNvCxnSpPr>
            <a:stCxn id="200" idx="2"/>
            <a:endCxn id="134" idx="6"/>
          </xdr:cNvCxnSpPr>
        </xdr:nvCxnSpPr>
        <xdr:spPr>
          <a:xfrm flipH="1">
            <a:off x="14061138" y="1868175"/>
            <a:ext cx="1556072" cy="254658"/>
          </a:xfrm>
          <a:prstGeom prst="line">
            <a:avLst/>
          </a:prstGeom>
          <a:ln w="19050">
            <a:solidFill>
              <a:schemeClr val="bg1">
                <a:alpha val="21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14" name="Straight Connector 213">
            <a:extLst>
              <a:ext uri="{FF2B5EF4-FFF2-40B4-BE49-F238E27FC236}">
                <a16:creationId xmlns:a16="http://schemas.microsoft.com/office/drawing/2014/main" id="{27F0BD0E-6CDD-492F-9E81-9640F27D80EE}"/>
              </a:ext>
            </a:extLst>
          </xdr:cNvPr>
          <xdr:cNvCxnSpPr>
            <a:stCxn id="199" idx="4"/>
            <a:endCxn id="134" idx="4"/>
          </xdr:cNvCxnSpPr>
        </xdr:nvCxnSpPr>
        <xdr:spPr>
          <a:xfrm flipH="1" flipV="1">
            <a:off x="13746517" y="2408583"/>
            <a:ext cx="1087248" cy="500428"/>
          </a:xfrm>
          <a:prstGeom prst="line">
            <a:avLst/>
          </a:prstGeom>
          <a:ln w="19050">
            <a:solidFill>
              <a:schemeClr val="bg1">
                <a:alpha val="21000"/>
              </a:schemeClr>
            </a:solidFill>
          </a:ln>
        </xdr:spPr>
        <xdr:style>
          <a:lnRef idx="1">
            <a:schemeClr val="accent1"/>
          </a:lnRef>
          <a:fillRef idx="0">
            <a:schemeClr val="accent1"/>
          </a:fillRef>
          <a:effectRef idx="0">
            <a:schemeClr val="accent1"/>
          </a:effectRef>
          <a:fontRef idx="minor">
            <a:schemeClr val="tx1"/>
          </a:fontRef>
        </xdr:style>
      </xdr:cxnSp>
      <xdr:sp macro="" textlink="ptincome!R36">
        <xdr:nvSpPr>
          <xdr:cNvPr id="388" name="TextBox 387">
            <a:extLst>
              <a:ext uri="{FF2B5EF4-FFF2-40B4-BE49-F238E27FC236}">
                <a16:creationId xmlns:a16="http://schemas.microsoft.com/office/drawing/2014/main" id="{0BE17AB6-771C-8FD2-AC93-3A5583D34570}"/>
              </a:ext>
            </a:extLst>
          </xdr:cNvPr>
          <xdr:cNvSpPr txBox="1"/>
        </xdr:nvSpPr>
        <xdr:spPr>
          <a:xfrm>
            <a:off x="14605529" y="874193"/>
            <a:ext cx="539940" cy="322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A001D49-97DE-438C-8259-0756FC1CC13B}" type="TxLink">
              <a:rPr lang="en-US" sz="1400" b="0" i="0" u="none" strike="noStrike">
                <a:solidFill>
                  <a:schemeClr val="bg1"/>
                </a:solidFill>
                <a:latin typeface="Avenir LT Std 55 Roman" panose="020B0503020203020204" pitchFamily="34" charset="0"/>
                <a:ea typeface="+mn-ea"/>
                <a:cs typeface="Calibri"/>
              </a:rPr>
              <a:pPr marL="0" indent="0"/>
              <a:t>4%</a:t>
            </a:fld>
            <a:endParaRPr lang="en-US" sz="1400" b="0" i="0" u="none" strike="noStrike">
              <a:solidFill>
                <a:schemeClr val="bg1"/>
              </a:solidFill>
              <a:latin typeface="Avenir LT Std 55 Roman" panose="020B0503020203020204" pitchFamily="34" charset="0"/>
              <a:ea typeface="+mn-ea"/>
              <a:cs typeface="Calibri"/>
            </a:endParaRPr>
          </a:p>
        </xdr:txBody>
      </xdr:sp>
      <xdr:sp macro="" textlink="ptincome!R35">
        <xdr:nvSpPr>
          <xdr:cNvPr id="390" name="TextBox 389">
            <a:extLst>
              <a:ext uri="{FF2B5EF4-FFF2-40B4-BE49-F238E27FC236}">
                <a16:creationId xmlns:a16="http://schemas.microsoft.com/office/drawing/2014/main" id="{9F66EFE0-1164-F362-325F-BE6FB89D8EB2}"/>
              </a:ext>
            </a:extLst>
          </xdr:cNvPr>
          <xdr:cNvSpPr txBox="1"/>
        </xdr:nvSpPr>
        <xdr:spPr>
          <a:xfrm>
            <a:off x="15651954" y="1676742"/>
            <a:ext cx="539940" cy="322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E56F5EE-4858-4044-8F95-3246E427B096}" type="TxLink">
              <a:rPr lang="en-US" sz="1400" b="0" i="0" u="none" strike="noStrike">
                <a:solidFill>
                  <a:schemeClr val="bg1"/>
                </a:solidFill>
                <a:latin typeface="Avenir LT Std 55 Roman" panose="020B0503020203020204" pitchFamily="34" charset="0"/>
                <a:ea typeface="+mn-ea"/>
                <a:cs typeface="Calibri"/>
              </a:rPr>
              <a:pPr marL="0" indent="0"/>
              <a:t>4%</a:t>
            </a:fld>
            <a:endParaRPr lang="en-US" sz="1400" b="0" i="0" u="none" strike="noStrike">
              <a:solidFill>
                <a:schemeClr val="bg1"/>
              </a:solidFill>
              <a:latin typeface="Avenir LT Std 55 Roman" panose="020B0503020203020204" pitchFamily="34" charset="0"/>
              <a:ea typeface="+mn-ea"/>
              <a:cs typeface="Calibri"/>
            </a:endParaRPr>
          </a:p>
        </xdr:txBody>
      </xdr:sp>
      <xdr:sp macro="" textlink="ptincome!R34">
        <xdr:nvSpPr>
          <xdr:cNvPr id="392" name="TextBox 391">
            <a:extLst>
              <a:ext uri="{FF2B5EF4-FFF2-40B4-BE49-F238E27FC236}">
                <a16:creationId xmlns:a16="http://schemas.microsoft.com/office/drawing/2014/main" id="{42F69DFB-D737-0238-FBB2-140BE75B0BBF}"/>
              </a:ext>
            </a:extLst>
          </xdr:cNvPr>
          <xdr:cNvSpPr txBox="1"/>
        </xdr:nvSpPr>
        <xdr:spPr>
          <a:xfrm>
            <a:off x="12568237" y="676615"/>
            <a:ext cx="539940" cy="322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2F6DE16-71BE-47E2-97C7-86C5ADA1B9E1}" type="TxLink">
              <a:rPr lang="en-US" sz="1400" b="0" i="0" u="none" strike="noStrike">
                <a:solidFill>
                  <a:schemeClr val="bg1"/>
                </a:solidFill>
                <a:latin typeface="Avenir LT Std 55 Roman" panose="020B0503020203020204" pitchFamily="34" charset="0"/>
                <a:ea typeface="+mn-ea"/>
                <a:cs typeface="Calibri"/>
              </a:rPr>
              <a:pPr marL="0" indent="0"/>
              <a:t>4%</a:t>
            </a:fld>
            <a:endParaRPr lang="en-US" sz="1400" b="0" i="0" u="none" strike="noStrike">
              <a:solidFill>
                <a:schemeClr val="bg1"/>
              </a:solidFill>
              <a:latin typeface="Avenir LT Std 55 Roman" panose="020B0503020203020204" pitchFamily="34" charset="0"/>
              <a:ea typeface="+mn-ea"/>
              <a:cs typeface="Calibri"/>
            </a:endParaRPr>
          </a:p>
        </xdr:txBody>
      </xdr:sp>
      <xdr:sp macro="" textlink="ptincome!R33">
        <xdr:nvSpPr>
          <xdr:cNvPr id="394" name="TextBox 393">
            <a:extLst>
              <a:ext uri="{FF2B5EF4-FFF2-40B4-BE49-F238E27FC236}">
                <a16:creationId xmlns:a16="http://schemas.microsoft.com/office/drawing/2014/main" id="{316F7461-FF09-BADB-EF06-7E709B94499B}"/>
              </a:ext>
            </a:extLst>
          </xdr:cNvPr>
          <xdr:cNvSpPr txBox="1"/>
        </xdr:nvSpPr>
        <xdr:spPr>
          <a:xfrm>
            <a:off x="13508829" y="1009991"/>
            <a:ext cx="551846" cy="322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20F8EA0-0466-4E6C-96A3-F277DB156053}" type="TxLink">
              <a:rPr lang="en-US" sz="1400" b="0" i="0" u="none" strike="noStrike">
                <a:solidFill>
                  <a:schemeClr val="bg1"/>
                </a:solidFill>
                <a:latin typeface="Avenir LT Std 55 Roman" panose="020B0503020203020204" pitchFamily="34" charset="0"/>
                <a:ea typeface="+mn-ea"/>
                <a:cs typeface="Calibri"/>
              </a:rPr>
              <a:pPr marL="0" indent="0"/>
              <a:t>4%</a:t>
            </a:fld>
            <a:endParaRPr lang="en-US" sz="1400" b="0" i="0" u="none" strike="noStrike">
              <a:solidFill>
                <a:schemeClr val="bg1"/>
              </a:solidFill>
              <a:latin typeface="Avenir LT Std 55 Roman" panose="020B0503020203020204" pitchFamily="34" charset="0"/>
              <a:ea typeface="+mn-ea"/>
              <a:cs typeface="Calibri"/>
            </a:endParaRPr>
          </a:p>
        </xdr:txBody>
      </xdr:sp>
      <xdr:sp macro="" textlink="ptincome!R32">
        <xdr:nvSpPr>
          <xdr:cNvPr id="396" name="TextBox 395">
            <a:extLst>
              <a:ext uri="{FF2B5EF4-FFF2-40B4-BE49-F238E27FC236}">
                <a16:creationId xmlns:a16="http://schemas.microsoft.com/office/drawing/2014/main" id="{8A138450-3B88-F713-5CA5-1831B5A21AF8}"/>
              </a:ext>
            </a:extLst>
          </xdr:cNvPr>
          <xdr:cNvSpPr txBox="1"/>
        </xdr:nvSpPr>
        <xdr:spPr>
          <a:xfrm>
            <a:off x="14854239" y="2843553"/>
            <a:ext cx="539940" cy="322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ABEABD7-9EDF-459B-B00A-DF5D0108F112}" type="TxLink">
              <a:rPr lang="en-US" sz="1400" b="0" i="0" u="none" strike="noStrike">
                <a:solidFill>
                  <a:schemeClr val="bg1"/>
                </a:solidFill>
                <a:latin typeface="Avenir LT Std 55 Roman" panose="020B0503020203020204" pitchFamily="34" charset="0"/>
                <a:ea typeface="+mn-ea"/>
                <a:cs typeface="Calibri"/>
              </a:rPr>
              <a:pPr marL="0" indent="0"/>
              <a:t>0%</a:t>
            </a:fld>
            <a:endParaRPr lang="en-US" sz="1400" b="0" i="0" u="none" strike="noStrike">
              <a:solidFill>
                <a:schemeClr val="bg1"/>
              </a:solidFill>
              <a:latin typeface="Avenir LT Std 55 Roman" panose="020B0503020203020204" pitchFamily="34" charset="0"/>
              <a:ea typeface="+mn-ea"/>
              <a:cs typeface="Calibri"/>
            </a:endParaRPr>
          </a:p>
        </xdr:txBody>
      </xdr:sp>
      <xdr:sp macro="" textlink="ptincome!P36">
        <xdr:nvSpPr>
          <xdr:cNvPr id="427" name="TextBox 426">
            <a:extLst>
              <a:ext uri="{FF2B5EF4-FFF2-40B4-BE49-F238E27FC236}">
                <a16:creationId xmlns:a16="http://schemas.microsoft.com/office/drawing/2014/main" id="{3EF3AFE3-3601-0B09-094A-33F5C9C4B659}"/>
              </a:ext>
            </a:extLst>
          </xdr:cNvPr>
          <xdr:cNvSpPr txBox="1"/>
        </xdr:nvSpPr>
        <xdr:spPr>
          <a:xfrm>
            <a:off x="14306550" y="498023"/>
            <a:ext cx="1850185" cy="442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0D3E437-09C8-4B82-BD64-42928A6EC658}" type="TxLink">
              <a:rPr lang="en-US" sz="1400" b="0" i="0" u="none" strike="noStrike">
                <a:solidFill>
                  <a:schemeClr val="bg1"/>
                </a:solidFill>
                <a:latin typeface="Avenir LT Std 55 Roman" panose="020B0503020203020204" pitchFamily="34" charset="0"/>
                <a:ea typeface="+mn-ea"/>
                <a:cs typeface="Calibri"/>
              </a:rPr>
              <a:pPr marL="0" indent="0"/>
              <a:t>Youtube Channel</a:t>
            </a:fld>
            <a:endParaRPr lang="en-US" sz="1400" b="0" i="0" u="none" strike="noStrike">
              <a:solidFill>
                <a:schemeClr val="bg1"/>
              </a:solidFill>
              <a:latin typeface="Avenir LT Std 55 Roman" panose="020B0503020203020204" pitchFamily="34" charset="0"/>
              <a:ea typeface="+mn-ea"/>
              <a:cs typeface="Calibri"/>
            </a:endParaRPr>
          </a:p>
        </xdr:txBody>
      </xdr:sp>
      <xdr:sp macro="" textlink="ptincome!P35">
        <xdr:nvSpPr>
          <xdr:cNvPr id="428" name="TextBox 427">
            <a:extLst>
              <a:ext uri="{FF2B5EF4-FFF2-40B4-BE49-F238E27FC236}">
                <a16:creationId xmlns:a16="http://schemas.microsoft.com/office/drawing/2014/main" id="{18A3E4AB-E8DD-0C5A-E04C-4C7E752B1455}"/>
              </a:ext>
            </a:extLst>
          </xdr:cNvPr>
          <xdr:cNvSpPr txBox="1"/>
        </xdr:nvSpPr>
        <xdr:spPr>
          <a:xfrm>
            <a:off x="15223331" y="1343365"/>
            <a:ext cx="1909762" cy="323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A2A3E71-2A4D-4F4B-A34B-652625EC6F21}" type="TxLink">
              <a:rPr lang="en-US" sz="1400" b="0" i="0" u="none" strike="noStrike">
                <a:solidFill>
                  <a:schemeClr val="bg1"/>
                </a:solidFill>
                <a:latin typeface="Avenir LT Std 55 Roman" panose="020B0503020203020204" pitchFamily="34" charset="0"/>
                <a:ea typeface="+mn-ea"/>
                <a:cs typeface="Calibri"/>
              </a:rPr>
              <a:pPr marL="0" indent="0"/>
              <a:t>Television Ad</a:t>
            </a:fld>
            <a:endParaRPr lang="en-US" sz="1400" b="0" i="0" u="none" strike="noStrike">
              <a:solidFill>
                <a:schemeClr val="bg1"/>
              </a:solidFill>
              <a:latin typeface="Avenir LT Std 55 Roman" panose="020B0503020203020204" pitchFamily="34" charset="0"/>
              <a:ea typeface="+mn-ea"/>
              <a:cs typeface="Calibri"/>
            </a:endParaRPr>
          </a:p>
        </xdr:txBody>
      </xdr:sp>
      <xdr:sp macro="" textlink="ptincome!P34">
        <xdr:nvSpPr>
          <xdr:cNvPr id="429" name="TextBox 428">
            <a:extLst>
              <a:ext uri="{FF2B5EF4-FFF2-40B4-BE49-F238E27FC236}">
                <a16:creationId xmlns:a16="http://schemas.microsoft.com/office/drawing/2014/main" id="{F458891D-37CC-CC5E-ADDC-D08186B98A97}"/>
              </a:ext>
            </a:extLst>
          </xdr:cNvPr>
          <xdr:cNvSpPr txBox="1"/>
        </xdr:nvSpPr>
        <xdr:spPr>
          <a:xfrm>
            <a:off x="12306302" y="319430"/>
            <a:ext cx="1278564" cy="275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943894D-867F-4F90-ACCC-3D2C5654B8DC}" type="TxLink">
              <a:rPr lang="en-US" sz="1400" b="0" i="0" u="none" strike="noStrike">
                <a:solidFill>
                  <a:schemeClr val="bg1"/>
                </a:solidFill>
                <a:latin typeface="Avenir LT Std 55 Roman" panose="020B0503020203020204" pitchFamily="34" charset="0"/>
                <a:ea typeface="+mn-ea"/>
                <a:cs typeface="Calibri"/>
              </a:rPr>
              <a:pPr marL="0" indent="0"/>
              <a:t>Google Ad</a:t>
            </a:fld>
            <a:endParaRPr lang="en-US" sz="1400" b="0" i="0" u="none" strike="noStrike">
              <a:solidFill>
                <a:schemeClr val="bg1"/>
              </a:solidFill>
              <a:latin typeface="Avenir LT Std 55 Roman" panose="020B0503020203020204" pitchFamily="34" charset="0"/>
              <a:ea typeface="+mn-ea"/>
              <a:cs typeface="Calibri"/>
            </a:endParaRPr>
          </a:p>
        </xdr:txBody>
      </xdr:sp>
      <xdr:sp macro="" textlink="ptincome!P33">
        <xdr:nvSpPr>
          <xdr:cNvPr id="433" name="TextBox 432">
            <a:extLst>
              <a:ext uri="{FF2B5EF4-FFF2-40B4-BE49-F238E27FC236}">
                <a16:creationId xmlns:a16="http://schemas.microsoft.com/office/drawing/2014/main" id="{274CB751-D2D3-6FB2-FEF5-B9256CE1D92D}"/>
              </a:ext>
            </a:extLst>
          </xdr:cNvPr>
          <xdr:cNvSpPr txBox="1"/>
        </xdr:nvSpPr>
        <xdr:spPr>
          <a:xfrm>
            <a:off x="13080206" y="652803"/>
            <a:ext cx="1584209" cy="335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F00D302-E567-4720-9DB5-C7EB5BCB5E1B}" type="TxLink">
              <a:rPr lang="en-US" sz="1400" b="0" i="0" u="none" strike="noStrike">
                <a:solidFill>
                  <a:schemeClr val="bg1"/>
                </a:solidFill>
                <a:latin typeface="Avenir LT Std 55 Roman" panose="020B0503020203020204" pitchFamily="34" charset="0"/>
                <a:ea typeface="+mn-ea"/>
                <a:cs typeface="Calibri"/>
              </a:rPr>
              <a:pPr marL="0" indent="0"/>
              <a:t>Facebook Page</a:t>
            </a:fld>
            <a:endParaRPr lang="en-US" sz="1400" b="0" i="0" u="none" strike="noStrike">
              <a:solidFill>
                <a:schemeClr val="bg1"/>
              </a:solidFill>
              <a:latin typeface="Avenir LT Std 55 Roman" panose="020B0503020203020204" pitchFamily="34" charset="0"/>
              <a:ea typeface="+mn-ea"/>
              <a:cs typeface="Calibri"/>
            </a:endParaRPr>
          </a:p>
        </xdr:txBody>
      </xdr:sp>
      <xdr:sp macro="" textlink="ptincome!P32">
        <xdr:nvSpPr>
          <xdr:cNvPr id="434" name="TextBox 433">
            <a:extLst>
              <a:ext uri="{FF2B5EF4-FFF2-40B4-BE49-F238E27FC236}">
                <a16:creationId xmlns:a16="http://schemas.microsoft.com/office/drawing/2014/main" id="{2698736F-7BBB-47D7-2F1C-232342B024B9}"/>
              </a:ext>
            </a:extLst>
          </xdr:cNvPr>
          <xdr:cNvSpPr txBox="1"/>
        </xdr:nvSpPr>
        <xdr:spPr>
          <a:xfrm>
            <a:off x="14330365" y="2379207"/>
            <a:ext cx="1874042" cy="323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25E0CF8-1796-4D5D-ABD0-99045E971B38}" type="TxLink">
              <a:rPr lang="en-US" sz="1400" b="0" i="0" u="none" strike="noStrike">
                <a:solidFill>
                  <a:schemeClr val="bg1"/>
                </a:solidFill>
                <a:latin typeface="Avenir LT Std 55 Roman" panose="020B0503020203020204" pitchFamily="34" charset="0"/>
                <a:ea typeface="+mn-ea"/>
                <a:cs typeface="Calibri"/>
              </a:rPr>
              <a:pPr marL="0" indent="0"/>
              <a:t>Company Website</a:t>
            </a:fld>
            <a:endParaRPr lang="en-US" sz="1400" b="0" i="0" u="none" strike="noStrike">
              <a:solidFill>
                <a:schemeClr val="bg1"/>
              </a:solidFill>
              <a:latin typeface="Avenir LT Std 55 Roman" panose="020B0503020203020204" pitchFamily="34" charset="0"/>
              <a:ea typeface="+mn-ea"/>
              <a:cs typeface="Calibri"/>
            </a:endParaRPr>
          </a:p>
        </xdr:txBody>
      </xdr:sp>
    </xdr:grpSp>
    <xdr:clientData/>
  </xdr:twoCellAnchor>
  <xdr:twoCellAnchor editAs="absolute">
    <xdr:from>
      <xdr:col>9</xdr:col>
      <xdr:colOff>417119</xdr:colOff>
      <xdr:row>1</xdr:row>
      <xdr:rowOff>186467</xdr:rowOff>
    </xdr:from>
    <xdr:to>
      <xdr:col>26</xdr:col>
      <xdr:colOff>458532</xdr:colOff>
      <xdr:row>55</xdr:row>
      <xdr:rowOff>50987</xdr:rowOff>
    </xdr:to>
    <xdr:grpSp>
      <xdr:nvGrpSpPr>
        <xdr:cNvPr id="440" name="Orbitas">
          <a:extLst>
            <a:ext uri="{FF2B5EF4-FFF2-40B4-BE49-F238E27FC236}">
              <a16:creationId xmlns:a16="http://schemas.microsoft.com/office/drawing/2014/main" id="{7884D86E-D9F7-3732-603E-D966D7FB3CBF}"/>
            </a:ext>
          </a:extLst>
        </xdr:cNvPr>
        <xdr:cNvGrpSpPr>
          <a:grpSpLocks noChangeAspect="1"/>
        </xdr:cNvGrpSpPr>
      </xdr:nvGrpSpPr>
      <xdr:grpSpPr>
        <a:xfrm>
          <a:off x="5872346" y="376967"/>
          <a:ext cx="9983781" cy="10151520"/>
          <a:chOff x="21569570" y="3296892"/>
          <a:chExt cx="10601739" cy="10611264"/>
        </a:xfrm>
      </xdr:grpSpPr>
      <xdr:sp macro="" textlink="">
        <xdr:nvSpPr>
          <xdr:cNvPr id="437" name="Oval 436">
            <a:extLst>
              <a:ext uri="{FF2B5EF4-FFF2-40B4-BE49-F238E27FC236}">
                <a16:creationId xmlns:a16="http://schemas.microsoft.com/office/drawing/2014/main" id="{01C012B3-549E-8C29-05DE-94F09A20280A}"/>
              </a:ext>
            </a:extLst>
          </xdr:cNvPr>
          <xdr:cNvSpPr/>
        </xdr:nvSpPr>
        <xdr:spPr>
          <a:xfrm>
            <a:off x="22968088" y="4714460"/>
            <a:ext cx="7795178" cy="7785653"/>
          </a:xfrm>
          <a:prstGeom prst="ellipse">
            <a:avLst/>
          </a:prstGeom>
          <a:noFill/>
          <a:ln>
            <a:solidFill>
              <a:srgbClr val="9947F7">
                <a:alpha val="1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38" name="Oval 437">
            <a:extLst>
              <a:ext uri="{FF2B5EF4-FFF2-40B4-BE49-F238E27FC236}">
                <a16:creationId xmlns:a16="http://schemas.microsoft.com/office/drawing/2014/main" id="{A108A873-8A4A-4873-B66E-EB584BE5C84B}"/>
              </a:ext>
            </a:extLst>
          </xdr:cNvPr>
          <xdr:cNvSpPr/>
        </xdr:nvSpPr>
        <xdr:spPr>
          <a:xfrm>
            <a:off x="21569570" y="3296892"/>
            <a:ext cx="10601739" cy="10611264"/>
          </a:xfrm>
          <a:prstGeom prst="ellipse">
            <a:avLst/>
          </a:prstGeom>
          <a:noFill/>
          <a:ln>
            <a:solidFill>
              <a:srgbClr val="9947F7">
                <a:alpha val="1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11</xdr:col>
      <xdr:colOff>447675</xdr:colOff>
      <xdr:row>9</xdr:row>
      <xdr:rowOff>27894</xdr:rowOff>
    </xdr:from>
    <xdr:to>
      <xdr:col>29</xdr:col>
      <xdr:colOff>464685</xdr:colOff>
      <xdr:row>46</xdr:row>
      <xdr:rowOff>61912</xdr:rowOff>
    </xdr:to>
    <xdr:grpSp>
      <xdr:nvGrpSpPr>
        <xdr:cNvPr id="93" name="princpalchart">
          <a:extLst>
            <a:ext uri="{FF2B5EF4-FFF2-40B4-BE49-F238E27FC236}">
              <a16:creationId xmlns:a16="http://schemas.microsoft.com/office/drawing/2014/main" id="{A5BF8E4A-9A45-27F8-38BC-343CA17429FE}"/>
            </a:ext>
          </a:extLst>
        </xdr:cNvPr>
        <xdr:cNvGrpSpPr/>
      </xdr:nvGrpSpPr>
      <xdr:grpSpPr>
        <a:xfrm>
          <a:off x="7115175" y="1742394"/>
          <a:ext cx="10425237" cy="7082518"/>
          <a:chOff x="5059362" y="1797957"/>
          <a:chExt cx="10875510" cy="7082518"/>
        </a:xfrm>
      </xdr:grpSpPr>
      <xdr:graphicFrame macro="">
        <xdr:nvGraphicFramePr>
          <xdr:cNvPr id="4" name="Chart 3">
            <a:extLst>
              <a:ext uri="{FF2B5EF4-FFF2-40B4-BE49-F238E27FC236}">
                <a16:creationId xmlns:a16="http://schemas.microsoft.com/office/drawing/2014/main" id="{75639703-A93C-4C10-8BC7-EA061B46296C}"/>
              </a:ext>
            </a:extLst>
          </xdr:cNvPr>
          <xdr:cNvGraphicFramePr>
            <a:graphicFrameLocks noChangeAspect="1"/>
          </xdr:cNvGraphicFramePr>
        </xdr:nvGraphicFramePr>
        <xdr:xfrm>
          <a:off x="5059362" y="1797957"/>
          <a:ext cx="10875510" cy="7082518"/>
        </xdr:xfrm>
        <a:graphic>
          <a:graphicData uri="http://schemas.openxmlformats.org/drawingml/2006/chart">
            <c:chart xmlns:c="http://schemas.openxmlformats.org/drawingml/2006/chart" xmlns:r="http://schemas.openxmlformats.org/officeDocument/2006/relationships" r:id="rId15"/>
          </a:graphicData>
        </a:graphic>
      </xdr:graphicFrame>
      <xdr:grpSp>
        <xdr:nvGrpSpPr>
          <xdr:cNvPr id="202" name="Principalnames">
            <a:extLst>
              <a:ext uri="{FF2B5EF4-FFF2-40B4-BE49-F238E27FC236}">
                <a16:creationId xmlns:a16="http://schemas.microsoft.com/office/drawing/2014/main" id="{00401D8D-8232-BAED-6D01-664571EDD334}"/>
              </a:ext>
            </a:extLst>
          </xdr:cNvPr>
          <xdr:cNvGrpSpPr/>
        </xdr:nvGrpSpPr>
        <xdr:grpSpPr>
          <a:xfrm>
            <a:off x="5538786" y="2705894"/>
            <a:ext cx="7819405" cy="5641182"/>
            <a:chOff x="4436267" y="1397794"/>
            <a:chExt cx="7870999" cy="5641182"/>
          </a:xfrm>
        </xdr:grpSpPr>
        <xdr:sp macro="" textlink="">
          <xdr:nvSpPr>
            <xdr:cNvPr id="169" name="TextBox 168">
              <a:extLst>
                <a:ext uri="{FF2B5EF4-FFF2-40B4-BE49-F238E27FC236}">
                  <a16:creationId xmlns:a16="http://schemas.microsoft.com/office/drawing/2014/main" id="{4F9CCBC7-1859-49D0-B073-DF69CACEDBF2}"/>
                </a:ext>
              </a:extLst>
            </xdr:cNvPr>
            <xdr:cNvSpPr txBox="1"/>
          </xdr:nvSpPr>
          <xdr:spPr>
            <a:xfrm>
              <a:off x="8720138" y="1397794"/>
              <a:ext cx="1460672" cy="138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0">
                  <a:solidFill>
                    <a:schemeClr val="bg1"/>
                  </a:solidFill>
                  <a:latin typeface="Avenir LT Std 45 Book" panose="020B0502020203020204" pitchFamily="34" charset="0"/>
                </a:rPr>
                <a:t>Asset sale</a:t>
              </a:r>
            </a:p>
          </xdr:txBody>
        </xdr:sp>
        <xdr:sp macro="" textlink="">
          <xdr:nvSpPr>
            <xdr:cNvPr id="175" name="TextBox 174">
              <a:extLst>
                <a:ext uri="{FF2B5EF4-FFF2-40B4-BE49-F238E27FC236}">
                  <a16:creationId xmlns:a16="http://schemas.microsoft.com/office/drawing/2014/main" id="{FAA8BF17-1068-4FB7-AFA3-9211F96DF78E}"/>
                </a:ext>
              </a:extLst>
            </xdr:cNvPr>
            <xdr:cNvSpPr txBox="1"/>
          </xdr:nvSpPr>
          <xdr:spPr>
            <a:xfrm>
              <a:off x="9751218" y="3555208"/>
              <a:ext cx="1460673" cy="219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0">
                  <a:solidFill>
                    <a:schemeClr val="bg1"/>
                  </a:solidFill>
                  <a:latin typeface="Avenir LT Std 45 Book" panose="020B0502020203020204" pitchFamily="34" charset="0"/>
                </a:rPr>
                <a:t>Advertising</a:t>
              </a:r>
              <a:endParaRPr lang="en-US" sz="1200" b="0">
                <a:solidFill>
                  <a:schemeClr val="bg1"/>
                </a:solidFill>
                <a:latin typeface="Avenir LT Std 45 Book" panose="020B0502020203020204" pitchFamily="34" charset="0"/>
              </a:endParaRPr>
            </a:p>
          </xdr:txBody>
        </xdr:sp>
        <xdr:sp macro="" textlink="">
          <xdr:nvSpPr>
            <xdr:cNvPr id="176" name="TextBox 175">
              <a:extLst>
                <a:ext uri="{FF2B5EF4-FFF2-40B4-BE49-F238E27FC236}">
                  <a16:creationId xmlns:a16="http://schemas.microsoft.com/office/drawing/2014/main" id="{1EAA388E-E71D-43E7-A93B-AB6E5EFEF057}"/>
                </a:ext>
              </a:extLst>
            </xdr:cNvPr>
            <xdr:cNvSpPr txBox="1"/>
          </xdr:nvSpPr>
          <xdr:spPr>
            <a:xfrm>
              <a:off x="10848975" y="6143627"/>
              <a:ext cx="1458291" cy="2143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0">
                  <a:solidFill>
                    <a:schemeClr val="bg1"/>
                  </a:solidFill>
                  <a:latin typeface="Avenir LT Std 45 Book" panose="020B0502020203020204" pitchFamily="34" charset="0"/>
                </a:rPr>
                <a:t>Subscription</a:t>
              </a:r>
            </a:p>
          </xdr:txBody>
        </xdr:sp>
        <xdr:sp macro="" textlink="">
          <xdr:nvSpPr>
            <xdr:cNvPr id="177" name="TextBox 176">
              <a:extLst>
                <a:ext uri="{FF2B5EF4-FFF2-40B4-BE49-F238E27FC236}">
                  <a16:creationId xmlns:a16="http://schemas.microsoft.com/office/drawing/2014/main" id="{7597F65F-74F3-47E7-BA81-6192B6717AF9}"/>
                </a:ext>
              </a:extLst>
            </xdr:cNvPr>
            <xdr:cNvSpPr txBox="1"/>
          </xdr:nvSpPr>
          <xdr:spPr>
            <a:xfrm>
              <a:off x="7629525" y="6848476"/>
              <a:ext cx="1463055"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0">
                  <a:solidFill>
                    <a:schemeClr val="bg1"/>
                  </a:solidFill>
                  <a:latin typeface="Avenir LT Std 45 Book" panose="020B0502020203020204" pitchFamily="34" charset="0"/>
                </a:rPr>
                <a:t>Renting</a:t>
              </a:r>
            </a:p>
          </xdr:txBody>
        </xdr:sp>
        <xdr:sp macro="" textlink="">
          <xdr:nvSpPr>
            <xdr:cNvPr id="178" name="TextBox 177">
              <a:extLst>
                <a:ext uri="{FF2B5EF4-FFF2-40B4-BE49-F238E27FC236}">
                  <a16:creationId xmlns:a16="http://schemas.microsoft.com/office/drawing/2014/main" id="{EFFF2E5E-AD01-4D30-85EA-DEEF6B093E00}"/>
                </a:ext>
              </a:extLst>
            </xdr:cNvPr>
            <xdr:cNvSpPr txBox="1"/>
          </xdr:nvSpPr>
          <xdr:spPr>
            <a:xfrm>
              <a:off x="4436267" y="5474497"/>
              <a:ext cx="1460673" cy="180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0">
                  <a:solidFill>
                    <a:schemeClr val="bg1"/>
                  </a:solidFill>
                  <a:latin typeface="Avenir LT Std 45 Book" panose="020B0502020203020204" pitchFamily="34" charset="0"/>
                </a:rPr>
                <a:t>Usage fees</a:t>
              </a:r>
            </a:p>
          </xdr:txBody>
        </xdr:sp>
        <xdr:sp macro="" textlink="">
          <xdr:nvSpPr>
            <xdr:cNvPr id="179" name="TextBox 178">
              <a:extLst>
                <a:ext uri="{FF2B5EF4-FFF2-40B4-BE49-F238E27FC236}">
                  <a16:creationId xmlns:a16="http://schemas.microsoft.com/office/drawing/2014/main" id="{167A1C0C-DA2C-47F0-949E-F578F05CB837}"/>
                </a:ext>
              </a:extLst>
            </xdr:cNvPr>
            <xdr:cNvSpPr txBox="1"/>
          </xdr:nvSpPr>
          <xdr:spPr>
            <a:xfrm>
              <a:off x="5514975" y="2040733"/>
              <a:ext cx="1460672"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0">
                  <a:solidFill>
                    <a:schemeClr val="bg1"/>
                  </a:solidFill>
                  <a:latin typeface="Avenir LT Std 45 Book" panose="020B0502020203020204" pitchFamily="34" charset="0"/>
                </a:rPr>
                <a:t>Licensing</a:t>
              </a:r>
              <a:endParaRPr lang="en-US" sz="1200" b="0">
                <a:solidFill>
                  <a:schemeClr val="bg1"/>
                </a:solidFill>
                <a:latin typeface="Avenir LT Std 45 Book" panose="020B0502020203020204" pitchFamily="34" charset="0"/>
              </a:endParaRPr>
            </a:p>
          </xdr:txBody>
        </xdr:sp>
      </xdr:grpSp>
    </xdr:grpSp>
    <xdr:clientData/>
  </xdr:twoCellAnchor>
</xdr:wsDr>
</file>

<file path=xl/drawings/drawing2.xml><?xml version="1.0" encoding="utf-8"?>
<xdr:wsDr xmlns:xdr="http://schemas.openxmlformats.org/drawingml/2006/spreadsheetDrawing" xmlns:a="http://schemas.openxmlformats.org/drawingml/2006/main">
  <xdr:twoCellAnchor editAs="absolute">
    <xdr:from>
      <xdr:col>12</xdr:col>
      <xdr:colOff>454739</xdr:colOff>
      <xdr:row>9</xdr:row>
      <xdr:rowOff>169686</xdr:rowOff>
    </xdr:from>
    <xdr:to>
      <xdr:col>29</xdr:col>
      <xdr:colOff>15515</xdr:colOff>
      <xdr:row>36</xdr:row>
      <xdr:rowOff>132475</xdr:rowOff>
    </xdr:to>
    <xdr:grpSp>
      <xdr:nvGrpSpPr>
        <xdr:cNvPr id="411" name="Lineas">
          <a:extLst>
            <a:ext uri="{FF2B5EF4-FFF2-40B4-BE49-F238E27FC236}">
              <a16:creationId xmlns:a16="http://schemas.microsoft.com/office/drawing/2014/main" id="{43ECC612-2444-0787-A1C3-FF5A3DCF1498}"/>
            </a:ext>
          </a:extLst>
        </xdr:cNvPr>
        <xdr:cNvGrpSpPr/>
      </xdr:nvGrpSpPr>
      <xdr:grpSpPr>
        <a:xfrm>
          <a:off x="7728375" y="1884186"/>
          <a:ext cx="9865095" cy="5106289"/>
          <a:chOff x="4576683" y="1360311"/>
          <a:chExt cx="8641273" cy="4598973"/>
        </a:xfrm>
      </xdr:grpSpPr>
      <xdr:sp macro="" textlink="">
        <xdr:nvSpPr>
          <xdr:cNvPr id="54" name="Arc 53">
            <a:extLst>
              <a:ext uri="{FF2B5EF4-FFF2-40B4-BE49-F238E27FC236}">
                <a16:creationId xmlns:a16="http://schemas.microsoft.com/office/drawing/2014/main" id="{DBF97070-DB97-48DE-9D8B-003A4C6569A6}"/>
              </a:ext>
            </a:extLst>
          </xdr:cNvPr>
          <xdr:cNvSpPr/>
        </xdr:nvSpPr>
        <xdr:spPr>
          <a:xfrm rot="1521833">
            <a:off x="6098694" y="2619390"/>
            <a:ext cx="4469773" cy="2530445"/>
          </a:xfrm>
          <a:prstGeom prst="arc">
            <a:avLst>
              <a:gd name="adj1" fmla="val 10730852"/>
              <a:gd name="adj2" fmla="val 18901103"/>
            </a:avLst>
          </a:prstGeom>
          <a:noFill/>
          <a:ln w="12700">
            <a:gradFill flip="none" rotWithShape="1">
              <a:gsLst>
                <a:gs pos="77000">
                  <a:schemeClr val="accent1">
                    <a:lumMod val="50000"/>
                    <a:lumOff val="50000"/>
                    <a:alpha val="70000"/>
                  </a:schemeClr>
                </a:gs>
                <a:gs pos="100000">
                  <a:srgbClr val="9947F7">
                    <a:alpha val="70000"/>
                  </a:srgbClr>
                </a:gs>
              </a:gsLst>
              <a:lin ang="0" scaled="1"/>
              <a:tileRect/>
            </a:gra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nvGrpSpPr>
          <xdr:cNvPr id="409" name="Group 408">
            <a:extLst>
              <a:ext uri="{FF2B5EF4-FFF2-40B4-BE49-F238E27FC236}">
                <a16:creationId xmlns:a16="http://schemas.microsoft.com/office/drawing/2014/main" id="{FB209499-11B7-B197-D691-0179018FFBDA}"/>
              </a:ext>
            </a:extLst>
          </xdr:cNvPr>
          <xdr:cNvGrpSpPr/>
        </xdr:nvGrpSpPr>
        <xdr:grpSpPr>
          <a:xfrm>
            <a:off x="4576683" y="1360311"/>
            <a:ext cx="8641273" cy="4598973"/>
            <a:chOff x="4576683" y="1360311"/>
            <a:chExt cx="8641273" cy="4598973"/>
          </a:xfrm>
        </xdr:grpSpPr>
        <xdr:sp macro="" textlink="">
          <xdr:nvSpPr>
            <xdr:cNvPr id="19" name="Arc 18">
              <a:extLst>
                <a:ext uri="{FF2B5EF4-FFF2-40B4-BE49-F238E27FC236}">
                  <a16:creationId xmlns:a16="http://schemas.microsoft.com/office/drawing/2014/main" id="{81AA299D-75DE-4EF3-8CDF-24A5EA0F8F5C}"/>
                </a:ext>
              </a:extLst>
            </xdr:cNvPr>
            <xdr:cNvSpPr/>
          </xdr:nvSpPr>
          <xdr:spPr>
            <a:xfrm>
              <a:off x="5955506" y="1587500"/>
              <a:ext cx="3576638" cy="1144588"/>
            </a:xfrm>
            <a:prstGeom prst="arc">
              <a:avLst>
                <a:gd name="adj1" fmla="val 11087686"/>
                <a:gd name="adj2" fmla="val 21302338"/>
              </a:avLst>
            </a:prstGeom>
            <a:noFill/>
            <a:ln w="12700">
              <a:gradFill flip="none" rotWithShape="1">
                <a:gsLst>
                  <a:gs pos="51000">
                    <a:schemeClr val="accent1">
                      <a:lumMod val="50000"/>
                      <a:lumOff val="50000"/>
                      <a:alpha val="70000"/>
                    </a:schemeClr>
                  </a:gs>
                  <a:gs pos="100000">
                    <a:srgbClr val="9947F7">
                      <a:alpha val="70000"/>
                    </a:srgbClr>
                  </a:gs>
                </a:gsLst>
                <a:lin ang="0" scaled="1"/>
                <a:tileRect/>
              </a:gra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44" name="Arc 43">
              <a:extLst>
                <a:ext uri="{FF2B5EF4-FFF2-40B4-BE49-F238E27FC236}">
                  <a16:creationId xmlns:a16="http://schemas.microsoft.com/office/drawing/2014/main" id="{610A4E2A-A15D-439A-9CE8-01875FB1E6DE}"/>
                </a:ext>
              </a:extLst>
            </xdr:cNvPr>
            <xdr:cNvSpPr/>
          </xdr:nvSpPr>
          <xdr:spPr>
            <a:xfrm>
              <a:off x="6303963" y="1742368"/>
              <a:ext cx="3906651" cy="2501019"/>
            </a:xfrm>
            <a:prstGeom prst="arc">
              <a:avLst>
                <a:gd name="adj1" fmla="val 10887934"/>
                <a:gd name="adj2" fmla="val 19254058"/>
              </a:avLst>
            </a:prstGeom>
            <a:noFill/>
            <a:ln w="12700">
              <a:gradFill flip="none" rotWithShape="1">
                <a:gsLst>
                  <a:gs pos="51000">
                    <a:schemeClr val="accent1">
                      <a:lumMod val="50000"/>
                      <a:lumOff val="50000"/>
                      <a:alpha val="70000"/>
                    </a:schemeClr>
                  </a:gs>
                  <a:gs pos="100000">
                    <a:srgbClr val="9947F7">
                      <a:alpha val="70000"/>
                    </a:srgbClr>
                  </a:gs>
                </a:gsLst>
                <a:lin ang="0" scaled="1"/>
                <a:tileRect/>
              </a:gra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45" name="Arc 44">
              <a:extLst>
                <a:ext uri="{FF2B5EF4-FFF2-40B4-BE49-F238E27FC236}">
                  <a16:creationId xmlns:a16="http://schemas.microsoft.com/office/drawing/2014/main" id="{6648FFEE-C7A0-4454-A6B1-A32272534DF5}"/>
                </a:ext>
              </a:extLst>
            </xdr:cNvPr>
            <xdr:cNvSpPr/>
          </xdr:nvSpPr>
          <xdr:spPr>
            <a:xfrm rot="13439656" flipV="1">
              <a:off x="4576683" y="3054178"/>
              <a:ext cx="3455731" cy="2905106"/>
            </a:xfrm>
            <a:prstGeom prst="arc">
              <a:avLst>
                <a:gd name="adj1" fmla="val 11955841"/>
                <a:gd name="adj2" fmla="val 18859472"/>
              </a:avLst>
            </a:prstGeom>
            <a:noFill/>
            <a:ln w="12700">
              <a:gradFill flip="none" rotWithShape="1">
                <a:gsLst>
                  <a:gs pos="58000">
                    <a:schemeClr val="accent1">
                      <a:lumMod val="50000"/>
                      <a:lumOff val="50000"/>
                      <a:alpha val="70000"/>
                    </a:schemeClr>
                  </a:gs>
                  <a:gs pos="0">
                    <a:srgbClr val="9947F7">
                      <a:alpha val="70000"/>
                    </a:srgbClr>
                  </a:gs>
                </a:gsLst>
                <a:lin ang="0" scaled="1"/>
                <a:tileRect/>
              </a:gra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68" name="Arc 67">
              <a:extLst>
                <a:ext uri="{FF2B5EF4-FFF2-40B4-BE49-F238E27FC236}">
                  <a16:creationId xmlns:a16="http://schemas.microsoft.com/office/drawing/2014/main" id="{F7B91A67-798F-4110-812A-B4F1A2BEB5D2}"/>
                </a:ext>
              </a:extLst>
            </xdr:cNvPr>
            <xdr:cNvSpPr/>
          </xdr:nvSpPr>
          <xdr:spPr>
            <a:xfrm rot="10639903" flipV="1">
              <a:off x="9046536" y="1360311"/>
              <a:ext cx="4171420" cy="2777320"/>
            </a:xfrm>
            <a:prstGeom prst="arc">
              <a:avLst>
                <a:gd name="adj1" fmla="val 11994396"/>
                <a:gd name="adj2" fmla="val 20035568"/>
              </a:avLst>
            </a:prstGeom>
            <a:noFill/>
            <a:ln w="12700">
              <a:gradFill flip="none" rotWithShape="1">
                <a:gsLst>
                  <a:gs pos="48000">
                    <a:schemeClr val="accent1">
                      <a:lumMod val="50000"/>
                      <a:lumOff val="50000"/>
                      <a:alpha val="70000"/>
                    </a:schemeClr>
                  </a:gs>
                  <a:gs pos="100000">
                    <a:srgbClr val="9947F7"/>
                  </a:gs>
                </a:gsLst>
                <a:lin ang="0" scaled="1"/>
                <a:tileRect/>
              </a:gra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grpSp>
    <xdr:clientData/>
  </xdr:twoCellAnchor>
  <xdr:twoCellAnchor editAs="absolute">
    <xdr:from>
      <xdr:col>1</xdr:col>
      <xdr:colOff>248330</xdr:colOff>
      <xdr:row>6</xdr:row>
      <xdr:rowOff>81643</xdr:rowOff>
    </xdr:from>
    <xdr:to>
      <xdr:col>8</xdr:col>
      <xdr:colOff>450273</xdr:colOff>
      <xdr:row>12</xdr:row>
      <xdr:rowOff>104687</xdr:rowOff>
    </xdr:to>
    <xdr:grpSp>
      <xdr:nvGrpSpPr>
        <xdr:cNvPr id="61" name="Titulo">
          <a:extLst>
            <a:ext uri="{FF2B5EF4-FFF2-40B4-BE49-F238E27FC236}">
              <a16:creationId xmlns:a16="http://schemas.microsoft.com/office/drawing/2014/main" id="{3B993A31-9868-7BC9-8235-751F8E18C61E}"/>
            </a:ext>
          </a:extLst>
        </xdr:cNvPr>
        <xdr:cNvGrpSpPr/>
      </xdr:nvGrpSpPr>
      <xdr:grpSpPr>
        <a:xfrm>
          <a:off x="854466" y="1224643"/>
          <a:ext cx="4444898" cy="1166044"/>
          <a:chOff x="280988" y="857250"/>
          <a:chExt cx="3232787" cy="1166044"/>
        </a:xfrm>
      </xdr:grpSpPr>
      <xdr:sp macro="" textlink="">
        <xdr:nvSpPr>
          <xdr:cNvPr id="41" name="TextBox 40">
            <a:extLst>
              <a:ext uri="{FF2B5EF4-FFF2-40B4-BE49-F238E27FC236}">
                <a16:creationId xmlns:a16="http://schemas.microsoft.com/office/drawing/2014/main" id="{FEF67CD0-83E5-443E-9A3A-32F85F23E128}"/>
              </a:ext>
            </a:extLst>
          </xdr:cNvPr>
          <xdr:cNvSpPr txBox="1"/>
        </xdr:nvSpPr>
        <xdr:spPr>
          <a:xfrm>
            <a:off x="485092" y="857250"/>
            <a:ext cx="3028683" cy="465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3600" b="0" i="0" u="none" strike="noStrike">
                <a:solidFill>
                  <a:schemeClr val="bg1"/>
                </a:solidFill>
                <a:latin typeface="Avenir LT Std 45 Book" panose="020B0502020203020204" pitchFamily="34" charset="0"/>
                <a:ea typeface="+mn-ea"/>
                <a:cs typeface="Calibri"/>
              </a:rPr>
              <a:t>Total Sales</a:t>
            </a:r>
          </a:p>
        </xdr:txBody>
      </xdr:sp>
      <xdr:sp macro="" textlink="ptgeog!D11">
        <xdr:nvSpPr>
          <xdr:cNvPr id="43" name="TextBox 42">
            <a:extLst>
              <a:ext uri="{FF2B5EF4-FFF2-40B4-BE49-F238E27FC236}">
                <a16:creationId xmlns:a16="http://schemas.microsoft.com/office/drawing/2014/main" id="{B9900C2C-28A3-43B9-97C1-EDE772AC9774}"/>
              </a:ext>
            </a:extLst>
          </xdr:cNvPr>
          <xdr:cNvSpPr txBox="1"/>
        </xdr:nvSpPr>
        <xdr:spPr>
          <a:xfrm>
            <a:off x="280988" y="1238252"/>
            <a:ext cx="3137733" cy="7850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C244A2A-D580-4A30-B7FF-60AD08383EC8}" type="TxLink">
              <a:rPr lang="en-US" sz="5400" b="0" i="0" u="none" strike="noStrike">
                <a:solidFill>
                  <a:schemeClr val="bg1"/>
                </a:solidFill>
                <a:latin typeface="Avenir LT Std 45 Book" panose="020B0502020203020204" pitchFamily="34" charset="0"/>
                <a:ea typeface="+mn-ea"/>
                <a:cs typeface="Calibri"/>
              </a:rPr>
              <a:pPr marL="0" indent="0" algn="l"/>
              <a:t> $ 1.169.400 </a:t>
            </a:fld>
            <a:endParaRPr lang="en-US" sz="5400" b="0" i="0" u="none" strike="noStrike">
              <a:solidFill>
                <a:schemeClr val="bg1"/>
              </a:solidFill>
              <a:latin typeface="Avenir LT Std 45 Book" panose="020B0502020203020204" pitchFamily="34" charset="0"/>
              <a:ea typeface="+mn-ea"/>
              <a:cs typeface="Calibri"/>
            </a:endParaRPr>
          </a:p>
        </xdr:txBody>
      </xdr:sp>
    </xdr:grpSp>
    <xdr:clientData/>
  </xdr:twoCellAnchor>
  <xdr:twoCellAnchor editAs="absolute">
    <xdr:from>
      <xdr:col>0</xdr:col>
      <xdr:colOff>315683</xdr:colOff>
      <xdr:row>14</xdr:row>
      <xdr:rowOff>189140</xdr:rowOff>
    </xdr:from>
    <xdr:to>
      <xdr:col>9</xdr:col>
      <xdr:colOff>515035</xdr:colOff>
      <xdr:row>18</xdr:row>
      <xdr:rowOff>147140</xdr:rowOff>
    </xdr:to>
    <mc:AlternateContent xmlns:mc="http://schemas.openxmlformats.org/markup-compatibility/2006" xmlns:a14="http://schemas.microsoft.com/office/drawing/2010/main">
      <mc:Choice Requires="a14">
        <xdr:graphicFrame macro="">
          <xdr:nvGraphicFramePr>
            <xdr:cNvPr id="46" name="Year">
              <a:extLst>
                <a:ext uri="{FF2B5EF4-FFF2-40B4-BE49-F238E27FC236}">
                  <a16:creationId xmlns:a16="http://schemas.microsoft.com/office/drawing/2014/main" id="{6246D757-906E-43C1-BEA1-333A49670C2B}"/>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15683" y="2856140"/>
              <a:ext cx="5654579" cy="72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438150</xdr:colOff>
      <xdr:row>20</xdr:row>
      <xdr:rowOff>2722</xdr:rowOff>
    </xdr:from>
    <xdr:to>
      <xdr:col>8</xdr:col>
      <xdr:colOff>533399</xdr:colOff>
      <xdr:row>20</xdr:row>
      <xdr:rowOff>152400</xdr:rowOff>
    </xdr:to>
    <xdr:graphicFrame macro="">
      <xdr:nvGraphicFramePr>
        <xdr:cNvPr id="47" name="barra colores">
          <a:extLst>
            <a:ext uri="{FF2B5EF4-FFF2-40B4-BE49-F238E27FC236}">
              <a16:creationId xmlns:a16="http://schemas.microsoft.com/office/drawing/2014/main" id="{3CA7CB44-4678-44AA-BAAA-F3A428E94D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100694</xdr:colOff>
      <xdr:row>23</xdr:row>
      <xdr:rowOff>121102</xdr:rowOff>
    </xdr:from>
    <xdr:to>
      <xdr:col>11</xdr:col>
      <xdr:colOff>247650</xdr:colOff>
      <xdr:row>39</xdr:row>
      <xdr:rowOff>95250</xdr:rowOff>
    </xdr:to>
    <xdr:grpSp>
      <xdr:nvGrpSpPr>
        <xdr:cNvPr id="62" name="Otra tabla">
          <a:extLst>
            <a:ext uri="{FF2B5EF4-FFF2-40B4-BE49-F238E27FC236}">
              <a16:creationId xmlns:a16="http://schemas.microsoft.com/office/drawing/2014/main" id="{3B6375EC-9D2B-6AAC-3F25-6EE7CBE40332}"/>
            </a:ext>
          </a:extLst>
        </xdr:cNvPr>
        <xdr:cNvGrpSpPr/>
      </xdr:nvGrpSpPr>
      <xdr:grpSpPr>
        <a:xfrm>
          <a:off x="706830" y="4502602"/>
          <a:ext cx="6208320" cy="3022148"/>
          <a:chOff x="367394" y="2085975"/>
          <a:chExt cx="3687535" cy="2228850"/>
        </a:xfrm>
      </xdr:grpSpPr>
      <xdr:grpSp>
        <xdr:nvGrpSpPr>
          <xdr:cNvPr id="42" name="Group 41">
            <a:extLst>
              <a:ext uri="{FF2B5EF4-FFF2-40B4-BE49-F238E27FC236}">
                <a16:creationId xmlns:a16="http://schemas.microsoft.com/office/drawing/2014/main" id="{D41B1894-8D59-9244-5380-478C9DB0303A}"/>
              </a:ext>
            </a:extLst>
          </xdr:cNvPr>
          <xdr:cNvGrpSpPr/>
        </xdr:nvGrpSpPr>
        <xdr:grpSpPr>
          <a:xfrm>
            <a:off x="466724" y="2085975"/>
            <a:ext cx="3588205" cy="2228850"/>
            <a:chOff x="1200149" y="1209675"/>
            <a:chExt cx="3571876" cy="2228850"/>
          </a:xfrm>
        </xdr:grpSpPr>
        <xdr:grpSp>
          <xdr:nvGrpSpPr>
            <xdr:cNvPr id="39" name="Group 38">
              <a:extLst>
                <a:ext uri="{FF2B5EF4-FFF2-40B4-BE49-F238E27FC236}">
                  <a16:creationId xmlns:a16="http://schemas.microsoft.com/office/drawing/2014/main" id="{ED64448D-0264-B2E5-47FB-1664A7B36BE0}"/>
                </a:ext>
              </a:extLst>
            </xdr:cNvPr>
            <xdr:cNvGrpSpPr/>
          </xdr:nvGrpSpPr>
          <xdr:grpSpPr>
            <a:xfrm>
              <a:off x="1200149" y="1209675"/>
              <a:ext cx="1247775" cy="2228850"/>
              <a:chOff x="1200149" y="1219200"/>
              <a:chExt cx="1247775" cy="2228850"/>
            </a:xfrm>
          </xdr:grpSpPr>
          <xdr:sp macro="" textlink="ptgeog!B3">
            <xdr:nvSpPr>
              <xdr:cNvPr id="12" name="TextBox 11">
                <a:extLst>
                  <a:ext uri="{FF2B5EF4-FFF2-40B4-BE49-F238E27FC236}">
                    <a16:creationId xmlns:a16="http://schemas.microsoft.com/office/drawing/2014/main" id="{9B60FDCE-97F3-68A5-6DAA-15EC76F94082}"/>
                  </a:ext>
                </a:extLst>
              </xdr:cNvPr>
              <xdr:cNvSpPr txBox="1"/>
            </xdr:nvSpPr>
            <xdr:spPr>
              <a:xfrm>
                <a:off x="1200150" y="1219200"/>
                <a:ext cx="106680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EB06798-8FD1-4E96-9D8C-2F2C2FDE3D47}" type="TxLink">
                  <a:rPr lang="en-US" sz="2400" b="0" i="0" u="none" strike="noStrike">
                    <a:solidFill>
                      <a:schemeClr val="bg1"/>
                    </a:solidFill>
                    <a:latin typeface="Avenir LT Std 45 Book" panose="020B0502020203020204" pitchFamily="34" charset="0"/>
                    <a:cs typeface="Calibri"/>
                  </a:rPr>
                  <a:pPr algn="l"/>
                  <a:t>Egypt</a:t>
                </a:fld>
                <a:endParaRPr lang="en-US" sz="2400">
                  <a:solidFill>
                    <a:schemeClr val="bg1"/>
                  </a:solidFill>
                  <a:latin typeface="Avenir LT Std 45 Book" panose="020B0502020203020204" pitchFamily="34" charset="0"/>
                </a:endParaRPr>
              </a:p>
            </xdr:txBody>
          </xdr:sp>
          <xdr:sp macro="" textlink="ptgeog!B8">
            <xdr:nvSpPr>
              <xdr:cNvPr id="20" name="TextBox 19">
                <a:extLst>
                  <a:ext uri="{FF2B5EF4-FFF2-40B4-BE49-F238E27FC236}">
                    <a16:creationId xmlns:a16="http://schemas.microsoft.com/office/drawing/2014/main" id="{D835A145-8102-4C1F-AA6F-7269B94AF3CB}"/>
                  </a:ext>
                </a:extLst>
              </xdr:cNvPr>
              <xdr:cNvSpPr txBox="1"/>
            </xdr:nvSpPr>
            <xdr:spPr>
              <a:xfrm>
                <a:off x="1200150" y="3038475"/>
                <a:ext cx="106680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D71329E-D28C-449A-8BB7-3269F764FDCB}" type="TxLink">
                  <a:rPr lang="en-US" sz="2400" b="0" i="0" u="none" strike="noStrike">
                    <a:solidFill>
                      <a:schemeClr val="bg1"/>
                    </a:solidFill>
                    <a:latin typeface="Avenir LT Std 45 Book" panose="020B0502020203020204" pitchFamily="34" charset="0"/>
                    <a:ea typeface="+mn-ea"/>
                    <a:cs typeface="Calibri"/>
                  </a:rPr>
                  <a:pPr marL="0" indent="0" algn="l"/>
                  <a:t>Canada</a:t>
                </a:fld>
                <a:endParaRPr lang="en-US" sz="2400" b="0" i="0" u="none" strike="noStrike">
                  <a:solidFill>
                    <a:schemeClr val="bg1"/>
                  </a:solidFill>
                  <a:latin typeface="Avenir LT Std 45 Book" panose="020B0502020203020204" pitchFamily="34" charset="0"/>
                  <a:ea typeface="+mn-ea"/>
                  <a:cs typeface="Calibri"/>
                </a:endParaRPr>
              </a:p>
            </xdr:txBody>
          </xdr:sp>
          <xdr:sp macro="" textlink="ptgeog!B7">
            <xdr:nvSpPr>
              <xdr:cNvPr id="21" name="TextBox 20">
                <a:extLst>
                  <a:ext uri="{FF2B5EF4-FFF2-40B4-BE49-F238E27FC236}">
                    <a16:creationId xmlns:a16="http://schemas.microsoft.com/office/drawing/2014/main" id="{B9899040-096E-4540-B788-633E1BA5156F}"/>
                  </a:ext>
                </a:extLst>
              </xdr:cNvPr>
              <xdr:cNvSpPr txBox="1"/>
            </xdr:nvSpPr>
            <xdr:spPr>
              <a:xfrm>
                <a:off x="1200150" y="2674620"/>
                <a:ext cx="10096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5A745AF-16A6-4AC6-993A-3782F85A5F59}" type="TxLink">
                  <a:rPr lang="en-US" sz="2400" b="0" i="0" u="none" strike="noStrike">
                    <a:solidFill>
                      <a:schemeClr val="bg1"/>
                    </a:solidFill>
                    <a:latin typeface="Avenir LT Std 45 Book" panose="020B0502020203020204" pitchFamily="34" charset="0"/>
                    <a:ea typeface="+mn-ea"/>
                    <a:cs typeface="Calibri"/>
                  </a:rPr>
                  <a:pPr marL="0" indent="0" algn="l"/>
                  <a:t>Brazil</a:t>
                </a:fld>
                <a:endParaRPr lang="en-US" sz="2400" b="0" i="0" u="none" strike="noStrike">
                  <a:solidFill>
                    <a:schemeClr val="bg1"/>
                  </a:solidFill>
                  <a:latin typeface="Avenir LT Std 45 Book" panose="020B0502020203020204" pitchFamily="34" charset="0"/>
                  <a:ea typeface="+mn-ea"/>
                  <a:cs typeface="Calibri"/>
                </a:endParaRPr>
              </a:p>
            </xdr:txBody>
          </xdr:sp>
          <xdr:sp macro="" textlink="ptgeog!B6">
            <xdr:nvSpPr>
              <xdr:cNvPr id="22" name="TextBox 21">
                <a:extLst>
                  <a:ext uri="{FF2B5EF4-FFF2-40B4-BE49-F238E27FC236}">
                    <a16:creationId xmlns:a16="http://schemas.microsoft.com/office/drawing/2014/main" id="{7B937D2B-D590-418D-9B86-7648BC19D800}"/>
                  </a:ext>
                </a:extLst>
              </xdr:cNvPr>
              <xdr:cNvSpPr txBox="1"/>
            </xdr:nvSpPr>
            <xdr:spPr>
              <a:xfrm>
                <a:off x="1200149" y="2310765"/>
                <a:ext cx="124777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EB45BE5-6322-4F78-AD19-EB61624B17A8}" type="TxLink">
                  <a:rPr lang="en-US" sz="2400" b="0" i="0" u="none" strike="noStrike">
                    <a:solidFill>
                      <a:schemeClr val="bg1"/>
                    </a:solidFill>
                    <a:latin typeface="Avenir LT Std 45 Book" panose="020B0502020203020204" pitchFamily="34" charset="0"/>
                    <a:ea typeface="+mn-ea"/>
                    <a:cs typeface="Calibri"/>
                  </a:rPr>
                  <a:pPr marL="0" indent="0" algn="l"/>
                  <a:t>United Kingdom</a:t>
                </a:fld>
                <a:endParaRPr lang="en-US" sz="2400" b="0" i="0" u="none" strike="noStrike">
                  <a:solidFill>
                    <a:schemeClr val="bg1"/>
                  </a:solidFill>
                  <a:latin typeface="Avenir LT Std 45 Book" panose="020B0502020203020204" pitchFamily="34" charset="0"/>
                  <a:ea typeface="+mn-ea"/>
                  <a:cs typeface="Calibri"/>
                </a:endParaRPr>
              </a:p>
            </xdr:txBody>
          </xdr:sp>
          <xdr:sp macro="" textlink="ptgeog!B5">
            <xdr:nvSpPr>
              <xdr:cNvPr id="23" name="TextBox 22">
                <a:extLst>
                  <a:ext uri="{FF2B5EF4-FFF2-40B4-BE49-F238E27FC236}">
                    <a16:creationId xmlns:a16="http://schemas.microsoft.com/office/drawing/2014/main" id="{4681F322-0A89-42A1-A790-0A3C20FE5BEC}"/>
                  </a:ext>
                </a:extLst>
              </xdr:cNvPr>
              <xdr:cNvSpPr txBox="1"/>
            </xdr:nvSpPr>
            <xdr:spPr>
              <a:xfrm>
                <a:off x="1200150" y="1946910"/>
                <a:ext cx="106680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F7BA425-98B7-49CB-84BD-4967DCBEF1AC}" type="TxLink">
                  <a:rPr lang="en-US" sz="2400" b="0" i="0" u="none" strike="noStrike">
                    <a:solidFill>
                      <a:schemeClr val="bg1"/>
                    </a:solidFill>
                    <a:latin typeface="Avenir LT Std 45 Book" panose="020B0502020203020204" pitchFamily="34" charset="0"/>
                    <a:ea typeface="+mn-ea"/>
                    <a:cs typeface="Calibri"/>
                  </a:rPr>
                  <a:pPr marL="0" indent="0" algn="l"/>
                  <a:t>Russia</a:t>
                </a:fld>
                <a:endParaRPr lang="en-US" sz="2400" b="0" i="0" u="none" strike="noStrike">
                  <a:solidFill>
                    <a:schemeClr val="bg1"/>
                  </a:solidFill>
                  <a:latin typeface="Avenir LT Std 45 Book" panose="020B0502020203020204" pitchFamily="34" charset="0"/>
                  <a:ea typeface="+mn-ea"/>
                  <a:cs typeface="Calibri"/>
                </a:endParaRPr>
              </a:p>
            </xdr:txBody>
          </xdr:sp>
          <xdr:sp macro="" textlink="ptgeog!B4">
            <xdr:nvSpPr>
              <xdr:cNvPr id="24" name="TextBox 23">
                <a:extLst>
                  <a:ext uri="{FF2B5EF4-FFF2-40B4-BE49-F238E27FC236}">
                    <a16:creationId xmlns:a16="http://schemas.microsoft.com/office/drawing/2014/main" id="{F2CA50E8-0FB8-4371-9AA5-D1688B90B61B}"/>
                  </a:ext>
                </a:extLst>
              </xdr:cNvPr>
              <xdr:cNvSpPr txBox="1"/>
            </xdr:nvSpPr>
            <xdr:spPr>
              <a:xfrm>
                <a:off x="1200150" y="1583055"/>
                <a:ext cx="106680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F9038B0-198B-419D-AC12-FA2091F57963}" type="TxLink">
                  <a:rPr lang="en-US" sz="2400" b="0" i="0" u="none" strike="noStrike">
                    <a:solidFill>
                      <a:schemeClr val="bg1"/>
                    </a:solidFill>
                    <a:latin typeface="Avenir LT Std 45 Book" panose="020B0502020203020204" pitchFamily="34" charset="0"/>
                    <a:ea typeface="+mn-ea"/>
                    <a:cs typeface="Calibri"/>
                  </a:rPr>
                  <a:pPr marL="0" indent="0" algn="l"/>
                  <a:t>USA</a:t>
                </a:fld>
                <a:endParaRPr lang="en-US" sz="2400" b="0" i="0" u="none" strike="noStrike">
                  <a:solidFill>
                    <a:schemeClr val="bg1"/>
                  </a:solidFill>
                  <a:latin typeface="Avenir LT Std 45 Book" panose="020B0502020203020204" pitchFamily="34" charset="0"/>
                  <a:ea typeface="+mn-ea"/>
                  <a:cs typeface="Calibri"/>
                </a:endParaRPr>
              </a:p>
            </xdr:txBody>
          </xdr:sp>
        </xdr:grpSp>
        <xdr:grpSp>
          <xdr:nvGrpSpPr>
            <xdr:cNvPr id="38" name="Group 37">
              <a:extLst>
                <a:ext uri="{FF2B5EF4-FFF2-40B4-BE49-F238E27FC236}">
                  <a16:creationId xmlns:a16="http://schemas.microsoft.com/office/drawing/2014/main" id="{4C7F5BFC-5BD4-7907-7B49-3A27D6685F30}"/>
                </a:ext>
              </a:extLst>
            </xdr:cNvPr>
            <xdr:cNvGrpSpPr/>
          </xdr:nvGrpSpPr>
          <xdr:grpSpPr>
            <a:xfrm>
              <a:off x="2586985" y="1209675"/>
              <a:ext cx="1189677" cy="2228850"/>
              <a:chOff x="2639373" y="1209675"/>
              <a:chExt cx="1189677" cy="2228850"/>
            </a:xfrm>
          </xdr:grpSpPr>
          <xdr:sp macro="" textlink="ptgeog!C3">
            <xdr:nvSpPr>
              <xdr:cNvPr id="25" name="TextBox 24">
                <a:extLst>
                  <a:ext uri="{FF2B5EF4-FFF2-40B4-BE49-F238E27FC236}">
                    <a16:creationId xmlns:a16="http://schemas.microsoft.com/office/drawing/2014/main" id="{C6621B32-D8A5-8DE2-EDC1-9F7B4555DFCA}"/>
                  </a:ext>
                </a:extLst>
              </xdr:cNvPr>
              <xdr:cNvSpPr txBox="1"/>
            </xdr:nvSpPr>
            <xdr:spPr>
              <a:xfrm>
                <a:off x="2639373" y="1209675"/>
                <a:ext cx="117848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8D86EFA-E656-4770-8F2A-B52273799CAC}" type="TxLink">
                  <a:rPr lang="en-US" sz="2400" b="0" i="0" u="none" strike="noStrike">
                    <a:solidFill>
                      <a:schemeClr val="bg1"/>
                    </a:solidFill>
                    <a:latin typeface="Avenir LT Std 45 Book" panose="020B0502020203020204" pitchFamily="34" charset="0"/>
                    <a:ea typeface="+mn-ea"/>
                    <a:cs typeface="Calibri"/>
                  </a:rPr>
                  <a:pPr marL="0" indent="0" algn="ctr"/>
                  <a:t> $ 364.236 </a:t>
                </a:fld>
                <a:endParaRPr lang="en-US" sz="2400" b="0" i="0" u="none" strike="noStrike">
                  <a:solidFill>
                    <a:schemeClr val="bg1"/>
                  </a:solidFill>
                  <a:latin typeface="Avenir LT Std 45 Book" panose="020B0502020203020204" pitchFamily="34" charset="0"/>
                  <a:ea typeface="+mn-ea"/>
                  <a:cs typeface="Calibri"/>
                </a:endParaRPr>
              </a:p>
            </xdr:txBody>
          </xdr:sp>
          <xdr:sp macro="" textlink="ptgeog!C8">
            <xdr:nvSpPr>
              <xdr:cNvPr id="26" name="TextBox 25">
                <a:extLst>
                  <a:ext uri="{FF2B5EF4-FFF2-40B4-BE49-F238E27FC236}">
                    <a16:creationId xmlns:a16="http://schemas.microsoft.com/office/drawing/2014/main" id="{60B7443C-58A7-6B6A-C153-3EA5B5FEAF32}"/>
                  </a:ext>
                </a:extLst>
              </xdr:cNvPr>
              <xdr:cNvSpPr txBox="1"/>
            </xdr:nvSpPr>
            <xdr:spPr>
              <a:xfrm>
                <a:off x="2762250" y="3028950"/>
                <a:ext cx="106680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59AAD90-5791-4D8C-838F-CF2F187551EC}" type="TxLink">
                  <a:rPr lang="en-US" sz="2400" b="0" i="0" u="none" strike="noStrike">
                    <a:solidFill>
                      <a:schemeClr val="bg1"/>
                    </a:solidFill>
                    <a:latin typeface="Avenir LT Std 45 Book" panose="020B0502020203020204" pitchFamily="34" charset="0"/>
                    <a:ea typeface="+mn-ea"/>
                    <a:cs typeface="Calibri"/>
                  </a:rPr>
                  <a:pPr marL="0" indent="0" algn="ctr"/>
                  <a:t> $ 125.960 </a:t>
                </a:fld>
                <a:endParaRPr lang="en-US" sz="2400" b="0" i="0" u="none" strike="noStrike">
                  <a:solidFill>
                    <a:schemeClr val="bg1"/>
                  </a:solidFill>
                  <a:latin typeface="Avenir LT Std 45 Book" panose="020B0502020203020204" pitchFamily="34" charset="0"/>
                  <a:ea typeface="+mn-ea"/>
                  <a:cs typeface="Calibri"/>
                </a:endParaRPr>
              </a:p>
            </xdr:txBody>
          </xdr:sp>
          <xdr:sp macro="" textlink="ptgeog!C7">
            <xdr:nvSpPr>
              <xdr:cNvPr id="27" name="TextBox 26">
                <a:extLst>
                  <a:ext uri="{FF2B5EF4-FFF2-40B4-BE49-F238E27FC236}">
                    <a16:creationId xmlns:a16="http://schemas.microsoft.com/office/drawing/2014/main" id="{01DFF7E7-3D32-0FCA-276E-E0A3A9894C3C}"/>
                  </a:ext>
                </a:extLst>
              </xdr:cNvPr>
              <xdr:cNvSpPr txBox="1"/>
            </xdr:nvSpPr>
            <xdr:spPr>
              <a:xfrm>
                <a:off x="2762250" y="2665095"/>
                <a:ext cx="106560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3555CDA-AFAF-48F1-9171-AC92611CC87B}" type="TxLink">
                  <a:rPr lang="en-US" sz="2400" b="0" i="0" u="none" strike="noStrike">
                    <a:solidFill>
                      <a:schemeClr val="bg1"/>
                    </a:solidFill>
                    <a:latin typeface="Avenir LT Std 45 Book" panose="020B0502020203020204" pitchFamily="34" charset="0"/>
                    <a:ea typeface="+mn-ea"/>
                    <a:cs typeface="Calibri"/>
                  </a:rPr>
                  <a:pPr marL="0" indent="0" algn="ctr"/>
                  <a:t> $ 126.472 </a:t>
                </a:fld>
                <a:endParaRPr lang="en-US" sz="2400" b="0" i="0" u="none" strike="noStrike">
                  <a:solidFill>
                    <a:schemeClr val="bg1"/>
                  </a:solidFill>
                  <a:latin typeface="Avenir LT Std 45 Book" panose="020B0502020203020204" pitchFamily="34" charset="0"/>
                  <a:ea typeface="+mn-ea"/>
                  <a:cs typeface="Calibri"/>
                </a:endParaRPr>
              </a:p>
            </xdr:txBody>
          </xdr:sp>
          <xdr:sp macro="" textlink="ptgeog!C6">
            <xdr:nvSpPr>
              <xdr:cNvPr id="28" name="TextBox 27">
                <a:extLst>
                  <a:ext uri="{FF2B5EF4-FFF2-40B4-BE49-F238E27FC236}">
                    <a16:creationId xmlns:a16="http://schemas.microsoft.com/office/drawing/2014/main" id="{3EB86660-5B8F-0085-4A40-14B8B5F8E92D}"/>
                  </a:ext>
                </a:extLst>
              </xdr:cNvPr>
              <xdr:cNvSpPr txBox="1"/>
            </xdr:nvSpPr>
            <xdr:spPr>
              <a:xfrm>
                <a:off x="2762250" y="2301240"/>
                <a:ext cx="106680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32973FF-7C43-41AE-95F2-4CE44D85C4FE}" type="TxLink">
                  <a:rPr lang="en-US" sz="2400" b="0" i="0" u="none" strike="noStrike">
                    <a:solidFill>
                      <a:schemeClr val="bg1"/>
                    </a:solidFill>
                    <a:latin typeface="Avenir LT Std 45 Book" panose="020B0502020203020204" pitchFamily="34" charset="0"/>
                    <a:ea typeface="+mn-ea"/>
                    <a:cs typeface="Calibri"/>
                  </a:rPr>
                  <a:pPr marL="0" indent="0" algn="ctr"/>
                  <a:t> $ 167.840 </a:t>
                </a:fld>
                <a:endParaRPr lang="en-US" sz="2400" b="0" i="0" u="none" strike="noStrike">
                  <a:solidFill>
                    <a:schemeClr val="bg1"/>
                  </a:solidFill>
                  <a:latin typeface="Avenir LT Std 45 Book" panose="020B0502020203020204" pitchFamily="34" charset="0"/>
                  <a:ea typeface="+mn-ea"/>
                  <a:cs typeface="Calibri"/>
                </a:endParaRPr>
              </a:p>
            </xdr:txBody>
          </xdr:sp>
          <xdr:sp macro="" textlink="ptgeog!C5">
            <xdr:nvSpPr>
              <xdr:cNvPr id="29" name="TextBox 28">
                <a:extLst>
                  <a:ext uri="{FF2B5EF4-FFF2-40B4-BE49-F238E27FC236}">
                    <a16:creationId xmlns:a16="http://schemas.microsoft.com/office/drawing/2014/main" id="{A1112B3A-7B82-9888-ECB6-79AC65558DF0}"/>
                  </a:ext>
                </a:extLst>
              </xdr:cNvPr>
              <xdr:cNvSpPr txBox="1"/>
            </xdr:nvSpPr>
            <xdr:spPr>
              <a:xfrm>
                <a:off x="2762250" y="1937385"/>
                <a:ext cx="106680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273890E-B258-4F41-9209-03BAABC84EEC}" type="TxLink">
                  <a:rPr lang="en-US" sz="2400" b="0" i="0" u="none" strike="noStrike">
                    <a:solidFill>
                      <a:schemeClr val="bg1"/>
                    </a:solidFill>
                    <a:latin typeface="Avenir LT Std 45 Book" panose="020B0502020203020204" pitchFamily="34" charset="0"/>
                    <a:ea typeface="+mn-ea"/>
                    <a:cs typeface="Calibri"/>
                  </a:rPr>
                  <a:pPr marL="0" indent="0" algn="ctr"/>
                  <a:t> $ 187.412 </a:t>
                </a:fld>
                <a:endParaRPr lang="en-US" sz="2400" b="0" i="0" u="none" strike="noStrike">
                  <a:solidFill>
                    <a:schemeClr val="bg1"/>
                  </a:solidFill>
                  <a:latin typeface="Avenir LT Std 45 Book" panose="020B0502020203020204" pitchFamily="34" charset="0"/>
                  <a:ea typeface="+mn-ea"/>
                  <a:cs typeface="Calibri"/>
                </a:endParaRPr>
              </a:p>
            </xdr:txBody>
          </xdr:sp>
          <xdr:sp macro="" textlink="ptgeog!C4">
            <xdr:nvSpPr>
              <xdr:cNvPr id="30" name="TextBox 29">
                <a:extLst>
                  <a:ext uri="{FF2B5EF4-FFF2-40B4-BE49-F238E27FC236}">
                    <a16:creationId xmlns:a16="http://schemas.microsoft.com/office/drawing/2014/main" id="{FF8652DE-5A63-2547-7BB7-AC1C3576E2EE}"/>
                  </a:ext>
                </a:extLst>
              </xdr:cNvPr>
              <xdr:cNvSpPr txBox="1"/>
            </xdr:nvSpPr>
            <xdr:spPr>
              <a:xfrm>
                <a:off x="2660783" y="1573530"/>
                <a:ext cx="1127309"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A0345D3-AD8F-4933-A489-1AB181054034}" type="TxLink">
                  <a:rPr lang="en-US" sz="2400" b="0" i="0" u="none" strike="noStrike">
                    <a:solidFill>
                      <a:schemeClr val="bg1"/>
                    </a:solidFill>
                    <a:latin typeface="Avenir LT Std 45 Book" panose="020B0502020203020204" pitchFamily="34" charset="0"/>
                    <a:ea typeface="+mn-ea"/>
                    <a:cs typeface="Calibri"/>
                  </a:rPr>
                  <a:pPr marL="0" indent="0" algn="ctr"/>
                  <a:t> $ 197.480 </a:t>
                </a:fld>
                <a:endParaRPr lang="en-US" sz="2400" b="0" i="0" u="none" strike="noStrike">
                  <a:solidFill>
                    <a:schemeClr val="bg1"/>
                  </a:solidFill>
                  <a:latin typeface="Avenir LT Std 45 Book" panose="020B0502020203020204" pitchFamily="34" charset="0"/>
                  <a:ea typeface="+mn-ea"/>
                  <a:cs typeface="Calibri"/>
                </a:endParaRPr>
              </a:p>
            </xdr:txBody>
          </xdr:sp>
        </xdr:grpSp>
        <xdr:grpSp>
          <xdr:nvGrpSpPr>
            <xdr:cNvPr id="37" name="Group 36">
              <a:extLst>
                <a:ext uri="{FF2B5EF4-FFF2-40B4-BE49-F238E27FC236}">
                  <a16:creationId xmlns:a16="http://schemas.microsoft.com/office/drawing/2014/main" id="{E6580193-4F84-3704-8994-6DEAAE866053}"/>
                </a:ext>
              </a:extLst>
            </xdr:cNvPr>
            <xdr:cNvGrpSpPr/>
          </xdr:nvGrpSpPr>
          <xdr:grpSpPr>
            <a:xfrm>
              <a:off x="3705225" y="1209675"/>
              <a:ext cx="1066800" cy="2228850"/>
              <a:chOff x="4257675" y="1209675"/>
              <a:chExt cx="1066800" cy="2228850"/>
            </a:xfrm>
          </xdr:grpSpPr>
          <xdr:sp macro="" textlink="ptgeog!D3">
            <xdr:nvSpPr>
              <xdr:cNvPr id="31" name="TextBox 30">
                <a:extLst>
                  <a:ext uri="{FF2B5EF4-FFF2-40B4-BE49-F238E27FC236}">
                    <a16:creationId xmlns:a16="http://schemas.microsoft.com/office/drawing/2014/main" id="{66BB6EE8-FD1F-7C6D-EF9C-924BC20F836A}"/>
                  </a:ext>
                </a:extLst>
              </xdr:cNvPr>
              <xdr:cNvSpPr txBox="1"/>
            </xdr:nvSpPr>
            <xdr:spPr>
              <a:xfrm>
                <a:off x="4257675" y="1209675"/>
                <a:ext cx="106680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87CA342-A5BE-4A08-B018-77466A2042CC}" type="TxLink">
                  <a:rPr lang="en-US" sz="2400" b="0" i="0" u="none" strike="noStrike">
                    <a:solidFill>
                      <a:schemeClr val="bg1"/>
                    </a:solidFill>
                    <a:latin typeface="Avenir LT Std 45 Book" panose="020B0502020203020204" pitchFamily="34" charset="0"/>
                    <a:ea typeface="+mn-ea"/>
                    <a:cs typeface="Calibri"/>
                  </a:rPr>
                  <a:pPr marL="0" indent="0" algn="ctr"/>
                  <a:t>31,15%</a:t>
                </a:fld>
                <a:endParaRPr lang="en-US" sz="2400" b="0" i="0" u="none" strike="noStrike">
                  <a:solidFill>
                    <a:schemeClr val="bg1"/>
                  </a:solidFill>
                  <a:latin typeface="Avenir LT Std 45 Book" panose="020B0502020203020204" pitchFamily="34" charset="0"/>
                  <a:ea typeface="+mn-ea"/>
                  <a:cs typeface="Calibri"/>
                </a:endParaRPr>
              </a:p>
            </xdr:txBody>
          </xdr:sp>
          <xdr:sp macro="" textlink="ptgeog!D8">
            <xdr:nvSpPr>
              <xdr:cNvPr id="32" name="TextBox 31">
                <a:extLst>
                  <a:ext uri="{FF2B5EF4-FFF2-40B4-BE49-F238E27FC236}">
                    <a16:creationId xmlns:a16="http://schemas.microsoft.com/office/drawing/2014/main" id="{D9CFDB86-3A04-F918-F93D-81356D0AF570}"/>
                  </a:ext>
                </a:extLst>
              </xdr:cNvPr>
              <xdr:cNvSpPr txBox="1"/>
            </xdr:nvSpPr>
            <xdr:spPr>
              <a:xfrm>
                <a:off x="4257675" y="3028950"/>
                <a:ext cx="106680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F963DFD-0E77-4109-AE95-7B7A53B5F2EC}" type="TxLink">
                  <a:rPr lang="en-US" sz="2400" b="0" i="0" u="none" strike="noStrike">
                    <a:solidFill>
                      <a:schemeClr val="bg1"/>
                    </a:solidFill>
                    <a:latin typeface="Avenir LT Std 45 Book" panose="020B0502020203020204" pitchFamily="34" charset="0"/>
                    <a:ea typeface="+mn-ea"/>
                    <a:cs typeface="Calibri"/>
                  </a:rPr>
                  <a:pPr marL="0" indent="0" algn="ctr"/>
                  <a:t>10,77%</a:t>
                </a:fld>
                <a:endParaRPr lang="en-US" sz="2400" b="0" i="0" u="none" strike="noStrike">
                  <a:solidFill>
                    <a:schemeClr val="bg1"/>
                  </a:solidFill>
                  <a:latin typeface="Avenir LT Std 45 Book" panose="020B0502020203020204" pitchFamily="34" charset="0"/>
                  <a:ea typeface="+mn-ea"/>
                  <a:cs typeface="Calibri"/>
                </a:endParaRPr>
              </a:p>
            </xdr:txBody>
          </xdr:sp>
          <xdr:sp macro="" textlink="ptgeog!D7">
            <xdr:nvSpPr>
              <xdr:cNvPr id="33" name="TextBox 32">
                <a:extLst>
                  <a:ext uri="{FF2B5EF4-FFF2-40B4-BE49-F238E27FC236}">
                    <a16:creationId xmlns:a16="http://schemas.microsoft.com/office/drawing/2014/main" id="{238C202D-A035-7087-D773-3BBFB833B112}"/>
                  </a:ext>
                </a:extLst>
              </xdr:cNvPr>
              <xdr:cNvSpPr txBox="1"/>
            </xdr:nvSpPr>
            <xdr:spPr>
              <a:xfrm>
                <a:off x="4257675" y="2665095"/>
                <a:ext cx="106560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3D2F963-FDC8-42DC-A724-660C735E82C5}" type="TxLink">
                  <a:rPr lang="en-US" sz="2400" b="0" i="0" u="none" strike="noStrike">
                    <a:solidFill>
                      <a:schemeClr val="bg1"/>
                    </a:solidFill>
                    <a:latin typeface="Avenir LT Std 45 Book" panose="020B0502020203020204" pitchFamily="34" charset="0"/>
                    <a:ea typeface="+mn-ea"/>
                    <a:cs typeface="Calibri"/>
                  </a:rPr>
                  <a:pPr marL="0" indent="0" algn="ctr"/>
                  <a:t>10,82%</a:t>
                </a:fld>
                <a:endParaRPr lang="en-US" sz="2400" b="0" i="0" u="none" strike="noStrike">
                  <a:solidFill>
                    <a:schemeClr val="bg1"/>
                  </a:solidFill>
                  <a:latin typeface="Avenir LT Std 45 Book" panose="020B0502020203020204" pitchFamily="34" charset="0"/>
                  <a:ea typeface="+mn-ea"/>
                  <a:cs typeface="Calibri"/>
                </a:endParaRPr>
              </a:p>
            </xdr:txBody>
          </xdr:sp>
          <xdr:sp macro="" textlink="ptgeog!D6">
            <xdr:nvSpPr>
              <xdr:cNvPr id="34" name="TextBox 33">
                <a:extLst>
                  <a:ext uri="{FF2B5EF4-FFF2-40B4-BE49-F238E27FC236}">
                    <a16:creationId xmlns:a16="http://schemas.microsoft.com/office/drawing/2014/main" id="{5F5F6252-9B03-FEC5-647A-A40890035351}"/>
                  </a:ext>
                </a:extLst>
              </xdr:cNvPr>
              <xdr:cNvSpPr txBox="1"/>
            </xdr:nvSpPr>
            <xdr:spPr>
              <a:xfrm>
                <a:off x="4257675" y="2301240"/>
                <a:ext cx="106680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C8A78C4-D071-42A4-8EC9-50635083B405}" type="TxLink">
                  <a:rPr lang="en-US" sz="2400" b="0" i="0" u="none" strike="noStrike">
                    <a:solidFill>
                      <a:schemeClr val="bg1"/>
                    </a:solidFill>
                    <a:latin typeface="Avenir LT Std 45 Book" panose="020B0502020203020204" pitchFamily="34" charset="0"/>
                    <a:ea typeface="+mn-ea"/>
                    <a:cs typeface="Calibri"/>
                  </a:rPr>
                  <a:pPr marL="0" indent="0" algn="ctr"/>
                  <a:t>14,35%</a:t>
                </a:fld>
                <a:endParaRPr lang="en-US" sz="2400" b="0" i="0" u="none" strike="noStrike">
                  <a:solidFill>
                    <a:schemeClr val="bg1"/>
                  </a:solidFill>
                  <a:latin typeface="Avenir LT Std 45 Book" panose="020B0502020203020204" pitchFamily="34" charset="0"/>
                  <a:ea typeface="+mn-ea"/>
                  <a:cs typeface="Calibri"/>
                </a:endParaRPr>
              </a:p>
            </xdr:txBody>
          </xdr:sp>
          <xdr:sp macro="" textlink="ptgeog!D5">
            <xdr:nvSpPr>
              <xdr:cNvPr id="35" name="TextBox 34">
                <a:extLst>
                  <a:ext uri="{FF2B5EF4-FFF2-40B4-BE49-F238E27FC236}">
                    <a16:creationId xmlns:a16="http://schemas.microsoft.com/office/drawing/2014/main" id="{69C5DF41-5506-9D3E-CE96-E323D5178568}"/>
                  </a:ext>
                </a:extLst>
              </xdr:cNvPr>
              <xdr:cNvSpPr txBox="1"/>
            </xdr:nvSpPr>
            <xdr:spPr>
              <a:xfrm>
                <a:off x="4257675" y="1937385"/>
                <a:ext cx="106680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AA8874A-76F1-4556-A494-56A977110584}" type="TxLink">
                  <a:rPr lang="en-US" sz="2400" b="0" i="0" u="none" strike="noStrike">
                    <a:solidFill>
                      <a:schemeClr val="bg1"/>
                    </a:solidFill>
                    <a:latin typeface="Avenir LT Std 45 Book" panose="020B0502020203020204" pitchFamily="34" charset="0"/>
                    <a:ea typeface="+mn-ea"/>
                    <a:cs typeface="Calibri"/>
                  </a:rPr>
                  <a:pPr marL="0" indent="0" algn="ctr"/>
                  <a:t>16,03%</a:t>
                </a:fld>
                <a:endParaRPr lang="en-US" sz="2400" b="0" i="0" u="none" strike="noStrike">
                  <a:solidFill>
                    <a:schemeClr val="bg1"/>
                  </a:solidFill>
                  <a:latin typeface="Avenir LT Std 45 Book" panose="020B0502020203020204" pitchFamily="34" charset="0"/>
                  <a:ea typeface="+mn-ea"/>
                  <a:cs typeface="Calibri"/>
                </a:endParaRPr>
              </a:p>
            </xdr:txBody>
          </xdr:sp>
          <xdr:sp macro="" textlink="ptgeog!D4">
            <xdr:nvSpPr>
              <xdr:cNvPr id="36" name="TextBox 35">
                <a:extLst>
                  <a:ext uri="{FF2B5EF4-FFF2-40B4-BE49-F238E27FC236}">
                    <a16:creationId xmlns:a16="http://schemas.microsoft.com/office/drawing/2014/main" id="{07797CAD-0AD2-08FC-9409-1528BB156C46}"/>
                  </a:ext>
                </a:extLst>
              </xdr:cNvPr>
              <xdr:cNvSpPr txBox="1"/>
            </xdr:nvSpPr>
            <xdr:spPr>
              <a:xfrm>
                <a:off x="4257675" y="1573530"/>
                <a:ext cx="106680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47E9971-CD37-48D0-8194-B263CBFA28A6}" type="TxLink">
                  <a:rPr lang="en-US" sz="2400" b="0" i="0" u="none" strike="noStrike">
                    <a:solidFill>
                      <a:schemeClr val="bg1"/>
                    </a:solidFill>
                    <a:latin typeface="Avenir LT Std 45 Book" panose="020B0502020203020204" pitchFamily="34" charset="0"/>
                    <a:ea typeface="+mn-ea"/>
                    <a:cs typeface="Calibri"/>
                  </a:rPr>
                  <a:pPr marL="0" indent="0" algn="ctr"/>
                  <a:t>16,89%</a:t>
                </a:fld>
                <a:endParaRPr lang="en-US" sz="2400" b="0" i="0" u="none" strike="noStrike">
                  <a:solidFill>
                    <a:schemeClr val="bg1"/>
                  </a:solidFill>
                  <a:latin typeface="Avenir LT Std 45 Book" panose="020B0502020203020204" pitchFamily="34" charset="0"/>
                  <a:ea typeface="+mn-ea"/>
                  <a:cs typeface="Calibri"/>
                </a:endParaRPr>
              </a:p>
            </xdr:txBody>
          </xdr:sp>
        </xdr:grpSp>
      </xdr:grpSp>
      <xdr:grpSp>
        <xdr:nvGrpSpPr>
          <xdr:cNvPr id="60" name="Group 59">
            <a:extLst>
              <a:ext uri="{FF2B5EF4-FFF2-40B4-BE49-F238E27FC236}">
                <a16:creationId xmlns:a16="http://schemas.microsoft.com/office/drawing/2014/main" id="{D00ABC78-1A78-6D3E-1624-17F91883E9E5}"/>
              </a:ext>
            </a:extLst>
          </xdr:cNvPr>
          <xdr:cNvGrpSpPr/>
        </xdr:nvGrpSpPr>
        <xdr:grpSpPr>
          <a:xfrm>
            <a:off x="367394" y="2245179"/>
            <a:ext cx="91871" cy="1910707"/>
            <a:chOff x="367394" y="2245179"/>
            <a:chExt cx="91871" cy="1910707"/>
          </a:xfrm>
        </xdr:grpSpPr>
        <xdr:sp macro="" textlink="">
          <xdr:nvSpPr>
            <xdr:cNvPr id="48" name="Oval 47">
              <a:extLst>
                <a:ext uri="{FF2B5EF4-FFF2-40B4-BE49-F238E27FC236}">
                  <a16:creationId xmlns:a16="http://schemas.microsoft.com/office/drawing/2014/main" id="{0FA18C71-317C-4580-84B0-EAE468D2C80D}"/>
                </a:ext>
              </a:extLst>
            </xdr:cNvPr>
            <xdr:cNvSpPr/>
          </xdr:nvSpPr>
          <xdr:spPr>
            <a:xfrm flipH="1">
              <a:off x="367394" y="2245179"/>
              <a:ext cx="91871" cy="90857"/>
            </a:xfrm>
            <a:prstGeom prst="ellips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800"/>
            </a:p>
          </xdr:txBody>
        </xdr:sp>
        <xdr:sp macro="" textlink="">
          <xdr:nvSpPr>
            <xdr:cNvPr id="49" name="Oval 48">
              <a:extLst>
                <a:ext uri="{FF2B5EF4-FFF2-40B4-BE49-F238E27FC236}">
                  <a16:creationId xmlns:a16="http://schemas.microsoft.com/office/drawing/2014/main" id="{25C73B4B-A174-4834-A3AE-35AB64BA7768}"/>
                </a:ext>
              </a:extLst>
            </xdr:cNvPr>
            <xdr:cNvSpPr/>
          </xdr:nvSpPr>
          <xdr:spPr>
            <a:xfrm flipH="1">
              <a:off x="367394" y="2608946"/>
              <a:ext cx="91871" cy="90857"/>
            </a:xfrm>
            <a:prstGeom prst="ellips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800"/>
            </a:p>
          </xdr:txBody>
        </xdr:sp>
        <xdr:sp macro="" textlink="">
          <xdr:nvSpPr>
            <xdr:cNvPr id="50" name="Oval 49">
              <a:extLst>
                <a:ext uri="{FF2B5EF4-FFF2-40B4-BE49-F238E27FC236}">
                  <a16:creationId xmlns:a16="http://schemas.microsoft.com/office/drawing/2014/main" id="{E8917E76-694A-4CC1-9B0A-F8137C25ED17}"/>
                </a:ext>
              </a:extLst>
            </xdr:cNvPr>
            <xdr:cNvSpPr/>
          </xdr:nvSpPr>
          <xdr:spPr>
            <a:xfrm flipH="1">
              <a:off x="367394" y="2972713"/>
              <a:ext cx="91871" cy="90857"/>
            </a:xfrm>
            <a:prstGeom prst="ellips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800"/>
            </a:p>
          </xdr:txBody>
        </xdr:sp>
        <xdr:sp macro="" textlink="">
          <xdr:nvSpPr>
            <xdr:cNvPr id="51" name="Oval 50">
              <a:extLst>
                <a:ext uri="{FF2B5EF4-FFF2-40B4-BE49-F238E27FC236}">
                  <a16:creationId xmlns:a16="http://schemas.microsoft.com/office/drawing/2014/main" id="{A46038CB-A38C-4F6B-87D3-2E3F7EFEFB45}"/>
                </a:ext>
              </a:extLst>
            </xdr:cNvPr>
            <xdr:cNvSpPr/>
          </xdr:nvSpPr>
          <xdr:spPr>
            <a:xfrm flipH="1">
              <a:off x="367394" y="3336480"/>
              <a:ext cx="91871" cy="90857"/>
            </a:xfrm>
            <a:prstGeom prst="ellips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800"/>
            </a:p>
          </xdr:txBody>
        </xdr:sp>
        <xdr:sp macro="" textlink="">
          <xdr:nvSpPr>
            <xdr:cNvPr id="52" name="Oval 51">
              <a:extLst>
                <a:ext uri="{FF2B5EF4-FFF2-40B4-BE49-F238E27FC236}">
                  <a16:creationId xmlns:a16="http://schemas.microsoft.com/office/drawing/2014/main" id="{3F7342B1-3A74-420F-9708-61C827B6790D}"/>
                </a:ext>
              </a:extLst>
            </xdr:cNvPr>
            <xdr:cNvSpPr/>
          </xdr:nvSpPr>
          <xdr:spPr>
            <a:xfrm rot="4872699" flipH="1">
              <a:off x="367394" y="3700754"/>
              <a:ext cx="91871" cy="90857"/>
            </a:xfrm>
            <a:prstGeom prst="ellips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800"/>
            </a:p>
          </xdr:txBody>
        </xdr:sp>
        <xdr:sp macro="" textlink="">
          <xdr:nvSpPr>
            <xdr:cNvPr id="53" name="Oval 52">
              <a:extLst>
                <a:ext uri="{FF2B5EF4-FFF2-40B4-BE49-F238E27FC236}">
                  <a16:creationId xmlns:a16="http://schemas.microsoft.com/office/drawing/2014/main" id="{67A039C2-19D5-425E-B895-B2F49DBD686C}"/>
                </a:ext>
              </a:extLst>
            </xdr:cNvPr>
            <xdr:cNvSpPr/>
          </xdr:nvSpPr>
          <xdr:spPr>
            <a:xfrm rot="9628757" flipH="1">
              <a:off x="367394" y="4065029"/>
              <a:ext cx="91871" cy="90857"/>
            </a:xfrm>
            <a:prstGeom prst="ellips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800"/>
            </a:p>
          </xdr:txBody>
        </xdr:sp>
      </xdr:grpSp>
    </xdr:grpSp>
    <xdr:clientData/>
  </xdr:twoCellAnchor>
  <xdr:twoCellAnchor editAs="absolute">
    <xdr:from>
      <xdr:col>0</xdr:col>
      <xdr:colOff>19050</xdr:colOff>
      <xdr:row>37</xdr:row>
      <xdr:rowOff>152400</xdr:rowOff>
    </xdr:from>
    <xdr:to>
      <xdr:col>9</xdr:col>
      <xdr:colOff>304800</xdr:colOff>
      <xdr:row>62</xdr:row>
      <xdr:rowOff>-1</xdr:rowOff>
    </xdr:to>
    <xdr:graphicFrame macro="">
      <xdr:nvGraphicFramePr>
        <xdr:cNvPr id="55" name="dona">
          <a:extLst>
            <a:ext uri="{FF2B5EF4-FFF2-40B4-BE49-F238E27FC236}">
              <a16:creationId xmlns:a16="http://schemas.microsoft.com/office/drawing/2014/main" id="{863B8992-DE4F-46AC-9FB2-FF0FA95AEC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554318</xdr:colOff>
      <xdr:row>46</xdr:row>
      <xdr:rowOff>159947</xdr:rowOff>
    </xdr:from>
    <xdr:to>
      <xdr:col>5</xdr:col>
      <xdr:colOff>371024</xdr:colOff>
      <xdr:row>52</xdr:row>
      <xdr:rowOff>76200</xdr:rowOff>
    </xdr:to>
    <xdr:grpSp>
      <xdr:nvGrpSpPr>
        <xdr:cNvPr id="63" name="Porcentaje">
          <a:extLst>
            <a:ext uri="{FF2B5EF4-FFF2-40B4-BE49-F238E27FC236}">
              <a16:creationId xmlns:a16="http://schemas.microsoft.com/office/drawing/2014/main" id="{FD6A0054-3CAD-3D21-0EF3-52896E03D2D8}"/>
            </a:ext>
          </a:extLst>
        </xdr:cNvPr>
        <xdr:cNvGrpSpPr/>
      </xdr:nvGrpSpPr>
      <xdr:grpSpPr>
        <a:xfrm>
          <a:off x="1160454" y="8922947"/>
          <a:ext cx="2241252" cy="1059253"/>
          <a:chOff x="6791526" y="5639025"/>
          <a:chExt cx="1455212" cy="783543"/>
        </a:xfrm>
      </xdr:grpSpPr>
      <xdr:sp macro="" textlink="ptgeog!K6">
        <xdr:nvSpPr>
          <xdr:cNvPr id="56" name="TextBox 55">
            <a:extLst>
              <a:ext uri="{FF2B5EF4-FFF2-40B4-BE49-F238E27FC236}">
                <a16:creationId xmlns:a16="http://schemas.microsoft.com/office/drawing/2014/main" id="{08FBD287-4147-064B-FAD4-241DE5867D94}"/>
              </a:ext>
            </a:extLst>
          </xdr:cNvPr>
          <xdr:cNvSpPr txBox="1"/>
        </xdr:nvSpPr>
        <xdr:spPr>
          <a:xfrm>
            <a:off x="6791526" y="5639025"/>
            <a:ext cx="1455212" cy="472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9C844A0-0330-4B08-ABE5-825781E21E45}" type="TxLink">
              <a:rPr lang="en-US" sz="3600" b="0" i="0" u="none" strike="noStrike">
                <a:solidFill>
                  <a:schemeClr val="bg1"/>
                </a:solidFill>
                <a:latin typeface="Avenir LT Std 45 Book" panose="020B0502020203020204" pitchFamily="34" charset="0"/>
                <a:ea typeface="+mn-ea"/>
                <a:cs typeface="Calibri"/>
              </a:rPr>
              <a:pPr marL="0" indent="0" algn="ctr"/>
              <a:t>65,68%</a:t>
            </a:fld>
            <a:endParaRPr lang="en-US" sz="3600" b="0" i="0" u="none" strike="noStrike">
              <a:solidFill>
                <a:schemeClr val="bg1"/>
              </a:solidFill>
              <a:latin typeface="Avenir LT Std 45 Book" panose="020B0502020203020204" pitchFamily="34" charset="0"/>
              <a:ea typeface="+mn-ea"/>
              <a:cs typeface="Calibri"/>
            </a:endParaRPr>
          </a:p>
        </xdr:txBody>
      </xdr:sp>
      <xdr:sp macro="" textlink="">
        <xdr:nvSpPr>
          <xdr:cNvPr id="57" name="TextBox 56">
            <a:extLst>
              <a:ext uri="{FF2B5EF4-FFF2-40B4-BE49-F238E27FC236}">
                <a16:creationId xmlns:a16="http://schemas.microsoft.com/office/drawing/2014/main" id="{BB4C2CBF-770A-1F37-413D-2FBA9FEC9517}"/>
              </a:ext>
            </a:extLst>
          </xdr:cNvPr>
          <xdr:cNvSpPr txBox="1"/>
        </xdr:nvSpPr>
        <xdr:spPr>
          <a:xfrm>
            <a:off x="6796409" y="5968053"/>
            <a:ext cx="1445446" cy="454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i="0" u="none" strike="noStrike" baseline="0">
                <a:solidFill>
                  <a:schemeClr val="bg1"/>
                </a:solidFill>
                <a:latin typeface="Avenir LT Std 45 Book" panose="020B0502020203020204" pitchFamily="34" charset="0"/>
                <a:ea typeface="+mn-ea"/>
                <a:cs typeface="Calibri"/>
              </a:rPr>
              <a:t>Sales achieved</a:t>
            </a:r>
            <a:endParaRPr lang="en-US" sz="1200" b="0" i="0" u="none" strike="noStrike">
              <a:solidFill>
                <a:schemeClr val="bg1"/>
              </a:solidFill>
              <a:latin typeface="Avenir LT Std 45 Book" panose="020B0502020203020204" pitchFamily="34" charset="0"/>
              <a:ea typeface="+mn-ea"/>
              <a:cs typeface="Calibri"/>
            </a:endParaRPr>
          </a:p>
        </xdr:txBody>
      </xdr:sp>
    </xdr:grpSp>
    <xdr:clientData/>
  </xdr:twoCellAnchor>
  <xdr:twoCellAnchor editAs="absolute">
    <xdr:from>
      <xdr:col>13</xdr:col>
      <xdr:colOff>363681</xdr:colOff>
      <xdr:row>46</xdr:row>
      <xdr:rowOff>95251</xdr:rowOff>
    </xdr:from>
    <xdr:to>
      <xdr:col>25</xdr:col>
      <xdr:colOff>425656</xdr:colOff>
      <xdr:row>54</xdr:row>
      <xdr:rowOff>76200</xdr:rowOff>
    </xdr:to>
    <xdr:grpSp>
      <xdr:nvGrpSpPr>
        <xdr:cNvPr id="180" name="TAx">
          <a:extLst>
            <a:ext uri="{FF2B5EF4-FFF2-40B4-BE49-F238E27FC236}">
              <a16:creationId xmlns:a16="http://schemas.microsoft.com/office/drawing/2014/main" id="{A8EE1E1B-2BA9-7C9C-A8BE-E2B0B69AE8FA}"/>
            </a:ext>
          </a:extLst>
        </xdr:cNvPr>
        <xdr:cNvGrpSpPr/>
      </xdr:nvGrpSpPr>
      <xdr:grpSpPr>
        <a:xfrm>
          <a:off x="8243454" y="8858251"/>
          <a:ext cx="7335611" cy="1504949"/>
          <a:chOff x="6293539" y="6915128"/>
          <a:chExt cx="6136793" cy="1525624"/>
        </a:xfrm>
      </xdr:grpSpPr>
      <xdr:grpSp>
        <xdr:nvGrpSpPr>
          <xdr:cNvPr id="141" name="Group 140">
            <a:extLst>
              <a:ext uri="{FF2B5EF4-FFF2-40B4-BE49-F238E27FC236}">
                <a16:creationId xmlns:a16="http://schemas.microsoft.com/office/drawing/2014/main" id="{29CB4616-4996-99AA-51D9-DC51AE388C29}"/>
              </a:ext>
            </a:extLst>
          </xdr:cNvPr>
          <xdr:cNvGrpSpPr/>
        </xdr:nvGrpSpPr>
        <xdr:grpSpPr>
          <a:xfrm>
            <a:off x="8263903" y="7177088"/>
            <a:ext cx="1324667" cy="1050855"/>
            <a:chOff x="8548202" y="7177088"/>
            <a:chExt cx="1324667" cy="1050855"/>
          </a:xfrm>
        </xdr:grpSpPr>
        <xdr:sp macro="" textlink="ptgeog!J12">
          <xdr:nvSpPr>
            <xdr:cNvPr id="69" name="TextBox 68">
              <a:extLst>
                <a:ext uri="{FF2B5EF4-FFF2-40B4-BE49-F238E27FC236}">
                  <a16:creationId xmlns:a16="http://schemas.microsoft.com/office/drawing/2014/main" id="{A57BA3BA-6C09-BB74-FEF5-C1269612BA53}"/>
                </a:ext>
              </a:extLst>
            </xdr:cNvPr>
            <xdr:cNvSpPr txBox="1"/>
          </xdr:nvSpPr>
          <xdr:spPr>
            <a:xfrm>
              <a:off x="8596312" y="7177088"/>
              <a:ext cx="1276557" cy="288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0B32552-B0B7-4F45-8738-8E29B77AD84F}" type="TxLink">
                <a:rPr lang="en-US" sz="1800" b="0" i="0" u="none" strike="noStrike">
                  <a:solidFill>
                    <a:srgbClr val="FFFFFF"/>
                  </a:solidFill>
                  <a:latin typeface="Avenir LT Std 45 Book"/>
                </a:rPr>
                <a:pPr algn="l"/>
                <a:t>Payroll Taxes</a:t>
              </a:fld>
              <a:endParaRPr lang="en-US" sz="1600"/>
            </a:p>
          </xdr:txBody>
        </xdr:sp>
        <xdr:sp macro="" textlink="ptgeog!J13">
          <xdr:nvSpPr>
            <xdr:cNvPr id="73" name="TextBox 72">
              <a:extLst>
                <a:ext uri="{FF2B5EF4-FFF2-40B4-BE49-F238E27FC236}">
                  <a16:creationId xmlns:a16="http://schemas.microsoft.com/office/drawing/2014/main" id="{4F26FCDE-23DE-656A-B542-380A1C4B44FE}"/>
                </a:ext>
              </a:extLst>
            </xdr:cNvPr>
            <xdr:cNvSpPr txBox="1"/>
          </xdr:nvSpPr>
          <xdr:spPr>
            <a:xfrm>
              <a:off x="8548202" y="7558088"/>
              <a:ext cx="1277045" cy="278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D0E60CD-AA56-4545-8B0F-942C1FFF853E}" type="TxLink">
                <a:rPr lang="en-US" sz="2000" b="0" i="0" u="none" strike="noStrike">
                  <a:solidFill>
                    <a:srgbClr val="FFFFFF"/>
                  </a:solidFill>
                  <a:latin typeface="Avenir LT Std 45 Book"/>
                </a:rPr>
                <a:pPr algn="l"/>
                <a:t> $ 107.585 </a:t>
              </a:fld>
              <a:endParaRPr lang="en-US" sz="1600"/>
            </a:p>
          </xdr:txBody>
        </xdr:sp>
        <xdr:sp macro="" textlink="ptgeog!J14">
          <xdr:nvSpPr>
            <xdr:cNvPr id="115" name="TextBox 114">
              <a:extLst>
                <a:ext uri="{FF2B5EF4-FFF2-40B4-BE49-F238E27FC236}">
                  <a16:creationId xmlns:a16="http://schemas.microsoft.com/office/drawing/2014/main" id="{08EEDE96-26D1-9042-B6C7-110E2566FCFD}"/>
                </a:ext>
              </a:extLst>
            </xdr:cNvPr>
            <xdr:cNvSpPr txBox="1"/>
          </xdr:nvSpPr>
          <xdr:spPr>
            <a:xfrm>
              <a:off x="8560594" y="7939088"/>
              <a:ext cx="1276557" cy="288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935D77-4E6E-47C9-918B-DB5E5BFDA83E}" type="TxLink">
                <a:rPr lang="en-US" sz="1200" b="0" i="0" u="none" strike="noStrike">
                  <a:solidFill>
                    <a:srgbClr val="FFFFFF"/>
                  </a:solidFill>
                  <a:latin typeface="Avenir LT Std 45 Book"/>
                </a:rPr>
                <a:pPr algn="ctr"/>
                <a:t>9,2%</a:t>
              </a:fld>
              <a:endParaRPr lang="en-US" sz="1600"/>
            </a:p>
          </xdr:txBody>
        </xdr:sp>
      </xdr:grpSp>
      <xdr:grpSp>
        <xdr:nvGrpSpPr>
          <xdr:cNvPr id="140" name="Group 139">
            <a:extLst>
              <a:ext uri="{FF2B5EF4-FFF2-40B4-BE49-F238E27FC236}">
                <a16:creationId xmlns:a16="http://schemas.microsoft.com/office/drawing/2014/main" id="{6A41B775-DDFA-C703-75B7-4F57BAC9DAB0}"/>
              </a:ext>
            </a:extLst>
          </xdr:cNvPr>
          <xdr:cNvGrpSpPr/>
        </xdr:nvGrpSpPr>
        <xdr:grpSpPr>
          <a:xfrm>
            <a:off x="9661458" y="7177088"/>
            <a:ext cx="1336087" cy="1050855"/>
            <a:chOff x="9839326" y="7177088"/>
            <a:chExt cx="1336087" cy="1050855"/>
          </a:xfrm>
        </xdr:grpSpPr>
        <xdr:sp macro="" textlink="ptgeog!K12">
          <xdr:nvSpPr>
            <xdr:cNvPr id="70" name="TextBox 69">
              <a:extLst>
                <a:ext uri="{FF2B5EF4-FFF2-40B4-BE49-F238E27FC236}">
                  <a16:creationId xmlns:a16="http://schemas.microsoft.com/office/drawing/2014/main" id="{1B3D667B-A428-4441-85CF-FC7AA3FA0211}"/>
                </a:ext>
              </a:extLst>
            </xdr:cNvPr>
            <xdr:cNvSpPr txBox="1"/>
          </xdr:nvSpPr>
          <xdr:spPr>
            <a:xfrm>
              <a:off x="9898856" y="7177088"/>
              <a:ext cx="1276557" cy="288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E3AF399-2933-40D8-B944-D0306BD55954}" type="TxLink">
                <a:rPr lang="en-US" sz="1800" b="0" i="0" u="none" strike="noStrike">
                  <a:solidFill>
                    <a:srgbClr val="FFFFFF"/>
                  </a:solidFill>
                  <a:latin typeface="Avenir LT Std 45 Book"/>
                </a:rPr>
                <a:pPr algn="l"/>
                <a:t>Property Taxes</a:t>
              </a:fld>
              <a:endParaRPr lang="en-US" sz="1600"/>
            </a:p>
          </xdr:txBody>
        </xdr:sp>
        <xdr:sp macro="" textlink="ptgeog!K13">
          <xdr:nvSpPr>
            <xdr:cNvPr id="74" name="TextBox 73">
              <a:extLst>
                <a:ext uri="{FF2B5EF4-FFF2-40B4-BE49-F238E27FC236}">
                  <a16:creationId xmlns:a16="http://schemas.microsoft.com/office/drawing/2014/main" id="{3B234800-C7CF-0B22-0020-0FC538A3FEB4}"/>
                </a:ext>
              </a:extLst>
            </xdr:cNvPr>
            <xdr:cNvSpPr txBox="1"/>
          </xdr:nvSpPr>
          <xdr:spPr>
            <a:xfrm>
              <a:off x="9839326" y="7558088"/>
              <a:ext cx="1276557" cy="288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5B9B28F-7DA8-4C7A-B84D-171B6AFDB1DB}" type="TxLink">
                <a:rPr lang="en-US" sz="2000" b="0" i="0" u="none" strike="noStrike">
                  <a:solidFill>
                    <a:srgbClr val="FFFFFF"/>
                  </a:solidFill>
                  <a:latin typeface="Avenir LT Std 45 Book"/>
                </a:rPr>
                <a:pPr algn="l"/>
                <a:t> $ 86.536 </a:t>
              </a:fld>
              <a:endParaRPr lang="en-US" sz="1600"/>
            </a:p>
          </xdr:txBody>
        </xdr:sp>
        <xdr:sp macro="" textlink="ptgeog!K14">
          <xdr:nvSpPr>
            <xdr:cNvPr id="116" name="TextBox 115">
              <a:extLst>
                <a:ext uri="{FF2B5EF4-FFF2-40B4-BE49-F238E27FC236}">
                  <a16:creationId xmlns:a16="http://schemas.microsoft.com/office/drawing/2014/main" id="{50537138-062C-1410-EF8F-F53BCB6D7D8E}"/>
                </a:ext>
              </a:extLst>
            </xdr:cNvPr>
            <xdr:cNvSpPr txBox="1"/>
          </xdr:nvSpPr>
          <xdr:spPr>
            <a:xfrm>
              <a:off x="9863138" y="7939088"/>
              <a:ext cx="1276557" cy="288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065CDB-4730-4749-9507-C5D3B248BE81}" type="TxLink">
                <a:rPr lang="en-US" sz="1200" b="0" i="0" u="none" strike="noStrike">
                  <a:solidFill>
                    <a:srgbClr val="FFFFFF"/>
                  </a:solidFill>
                  <a:latin typeface="Avenir LT Std 45 Book"/>
                </a:rPr>
                <a:pPr algn="ctr"/>
                <a:t>7,4%</a:t>
              </a:fld>
              <a:endParaRPr lang="en-US" sz="1600"/>
            </a:p>
          </xdr:txBody>
        </xdr:sp>
      </xdr:grpSp>
      <xdr:grpSp>
        <xdr:nvGrpSpPr>
          <xdr:cNvPr id="139" name="Group 138">
            <a:extLst>
              <a:ext uri="{FF2B5EF4-FFF2-40B4-BE49-F238E27FC236}">
                <a16:creationId xmlns:a16="http://schemas.microsoft.com/office/drawing/2014/main" id="{94D3F73E-279B-B1EF-8492-316254683026}"/>
              </a:ext>
            </a:extLst>
          </xdr:cNvPr>
          <xdr:cNvGrpSpPr/>
        </xdr:nvGrpSpPr>
        <xdr:grpSpPr>
          <a:xfrm>
            <a:off x="11070433" y="7177088"/>
            <a:ext cx="1359899" cy="1050855"/>
            <a:chOff x="11070433" y="7177088"/>
            <a:chExt cx="1359899" cy="1050855"/>
          </a:xfrm>
        </xdr:grpSpPr>
        <xdr:sp macro="" textlink="ptgeog!L12">
          <xdr:nvSpPr>
            <xdr:cNvPr id="71" name="TextBox 70">
              <a:extLst>
                <a:ext uri="{FF2B5EF4-FFF2-40B4-BE49-F238E27FC236}">
                  <a16:creationId xmlns:a16="http://schemas.microsoft.com/office/drawing/2014/main" id="{FF81D88F-BA84-4C5C-9303-24389521AF98}"/>
                </a:ext>
              </a:extLst>
            </xdr:cNvPr>
            <xdr:cNvSpPr txBox="1"/>
          </xdr:nvSpPr>
          <xdr:spPr>
            <a:xfrm>
              <a:off x="11153775" y="7177088"/>
              <a:ext cx="1276557" cy="288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91A4C51-B53B-43C5-AAA0-2637D0B5F5AB}" type="TxLink">
                <a:rPr lang="en-US" sz="1800" b="0" i="0" u="none" strike="noStrike">
                  <a:solidFill>
                    <a:srgbClr val="FFFFFF"/>
                  </a:solidFill>
                  <a:latin typeface="Avenir LT Std 45 Book"/>
                </a:rPr>
                <a:pPr algn="l"/>
                <a:t>Excise Taxes</a:t>
              </a:fld>
              <a:endParaRPr lang="en-US" sz="1600"/>
            </a:p>
          </xdr:txBody>
        </xdr:sp>
        <xdr:sp macro="" textlink="ptgeog!L13">
          <xdr:nvSpPr>
            <xdr:cNvPr id="75" name="TextBox 74">
              <a:extLst>
                <a:ext uri="{FF2B5EF4-FFF2-40B4-BE49-F238E27FC236}">
                  <a16:creationId xmlns:a16="http://schemas.microsoft.com/office/drawing/2014/main" id="{6E8385B9-15ED-2E7A-750E-2261FBBCD513}"/>
                </a:ext>
              </a:extLst>
            </xdr:cNvPr>
            <xdr:cNvSpPr txBox="1"/>
          </xdr:nvSpPr>
          <xdr:spPr>
            <a:xfrm>
              <a:off x="11106151" y="7534276"/>
              <a:ext cx="1276557" cy="288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2898D39-6E02-4356-A2A0-4DBAE1AB9812}" type="TxLink">
                <a:rPr lang="en-US" sz="2000" b="0" i="0" u="none" strike="noStrike">
                  <a:solidFill>
                    <a:srgbClr val="FFFFFF"/>
                  </a:solidFill>
                  <a:latin typeface="Avenir LT Std 45 Book"/>
                </a:rPr>
                <a:pPr algn="l"/>
                <a:t> $ 72.503 </a:t>
              </a:fld>
              <a:endParaRPr lang="en-US" sz="1600"/>
            </a:p>
          </xdr:txBody>
        </xdr:sp>
        <xdr:sp macro="" textlink="ptgeog!L14">
          <xdr:nvSpPr>
            <xdr:cNvPr id="117" name="TextBox 116">
              <a:extLst>
                <a:ext uri="{FF2B5EF4-FFF2-40B4-BE49-F238E27FC236}">
                  <a16:creationId xmlns:a16="http://schemas.microsoft.com/office/drawing/2014/main" id="{0949969B-C785-8380-9BB0-DBE23A327DBD}"/>
                </a:ext>
              </a:extLst>
            </xdr:cNvPr>
            <xdr:cNvSpPr txBox="1"/>
          </xdr:nvSpPr>
          <xdr:spPr>
            <a:xfrm>
              <a:off x="11070433" y="7939088"/>
              <a:ext cx="1276557" cy="288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5FD374-93DD-4727-8168-FBA10D674DED}" type="TxLink">
                <a:rPr lang="en-US" sz="1200" b="0" i="0" u="none" strike="noStrike">
                  <a:solidFill>
                    <a:srgbClr val="FFFFFF"/>
                  </a:solidFill>
                  <a:latin typeface="Avenir LT Std 45 Book"/>
                </a:rPr>
                <a:pPr algn="ctr"/>
                <a:t>6,2%</a:t>
              </a:fld>
              <a:endParaRPr lang="en-US" sz="1600"/>
            </a:p>
          </xdr:txBody>
        </xdr:sp>
      </xdr:grpSp>
      <xdr:grpSp>
        <xdr:nvGrpSpPr>
          <xdr:cNvPr id="143" name="Group 142">
            <a:extLst>
              <a:ext uri="{FF2B5EF4-FFF2-40B4-BE49-F238E27FC236}">
                <a16:creationId xmlns:a16="http://schemas.microsoft.com/office/drawing/2014/main" id="{A9314DD5-3A3C-D5DA-9BEA-794E8F625A3B}"/>
              </a:ext>
            </a:extLst>
          </xdr:cNvPr>
          <xdr:cNvGrpSpPr/>
        </xdr:nvGrpSpPr>
        <xdr:grpSpPr>
          <a:xfrm>
            <a:off x="6293539" y="6915128"/>
            <a:ext cx="1897962" cy="1525624"/>
            <a:chOff x="6293539" y="6915128"/>
            <a:chExt cx="1897962" cy="1525624"/>
          </a:xfrm>
        </xdr:grpSpPr>
        <xdr:grpSp>
          <xdr:nvGrpSpPr>
            <xdr:cNvPr id="138" name="Group 137">
              <a:extLst>
                <a:ext uri="{FF2B5EF4-FFF2-40B4-BE49-F238E27FC236}">
                  <a16:creationId xmlns:a16="http://schemas.microsoft.com/office/drawing/2014/main" id="{E6F43ED1-832E-A3D0-E5A7-84BB65DF8308}"/>
                </a:ext>
              </a:extLst>
            </xdr:cNvPr>
            <xdr:cNvGrpSpPr/>
          </xdr:nvGrpSpPr>
          <xdr:grpSpPr>
            <a:xfrm>
              <a:off x="6293539" y="7177088"/>
              <a:ext cx="1532654" cy="1050856"/>
              <a:chOff x="7043624" y="7177088"/>
              <a:chExt cx="1532654" cy="1050856"/>
            </a:xfrm>
          </xdr:grpSpPr>
          <xdr:sp macro="" textlink="ptgeog!M12">
            <xdr:nvSpPr>
              <xdr:cNvPr id="72" name="TextBox 71">
                <a:extLst>
                  <a:ext uri="{FF2B5EF4-FFF2-40B4-BE49-F238E27FC236}">
                    <a16:creationId xmlns:a16="http://schemas.microsoft.com/office/drawing/2014/main" id="{E3D35CBB-3193-44C3-B6C5-F92C4A34DAFD}"/>
                  </a:ext>
                </a:extLst>
              </xdr:cNvPr>
              <xdr:cNvSpPr txBox="1"/>
            </xdr:nvSpPr>
            <xdr:spPr>
              <a:xfrm>
                <a:off x="7131833" y="7177088"/>
                <a:ext cx="1276557" cy="288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AAC436C-6C95-43C6-A9AF-24A7E984813E}" type="TxLink">
                  <a:rPr lang="en-US" sz="1800" b="0" i="0" u="none" strike="noStrike">
                    <a:solidFill>
                      <a:srgbClr val="FFFFFF"/>
                    </a:solidFill>
                    <a:latin typeface="Avenir LT Std 45 Book"/>
                  </a:rPr>
                  <a:pPr algn="l"/>
                  <a:t>Total Taxes</a:t>
                </a:fld>
                <a:endParaRPr lang="en-US" sz="1600"/>
              </a:p>
            </xdr:txBody>
          </xdr:sp>
          <xdr:sp macro="" textlink="ptgeog!M13">
            <xdr:nvSpPr>
              <xdr:cNvPr id="76" name="TextBox 75">
                <a:extLst>
                  <a:ext uri="{FF2B5EF4-FFF2-40B4-BE49-F238E27FC236}">
                    <a16:creationId xmlns:a16="http://schemas.microsoft.com/office/drawing/2014/main" id="{EA50BA0A-8F7F-3843-9AD3-6DADD098F5C9}"/>
                  </a:ext>
                </a:extLst>
              </xdr:cNvPr>
              <xdr:cNvSpPr txBox="1"/>
            </xdr:nvSpPr>
            <xdr:spPr>
              <a:xfrm>
                <a:off x="7043624" y="7558088"/>
                <a:ext cx="1532654" cy="261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B7101CE-2B36-4988-8371-0E974B0F90C9}" type="TxLink">
                  <a:rPr lang="en-US" sz="2000" b="0" i="0" u="none" strike="noStrike">
                    <a:solidFill>
                      <a:srgbClr val="FFFFFF"/>
                    </a:solidFill>
                    <a:latin typeface="Avenir LT Std 45 Book"/>
                  </a:rPr>
                  <a:pPr algn="l"/>
                  <a:t> $ 266.623 </a:t>
                </a:fld>
                <a:endParaRPr lang="en-US" sz="1600"/>
              </a:p>
            </xdr:txBody>
          </xdr:sp>
          <xdr:sp macro="" textlink="ptgeog!M14">
            <xdr:nvSpPr>
              <xdr:cNvPr id="118" name="TextBox 117">
                <a:extLst>
                  <a:ext uri="{FF2B5EF4-FFF2-40B4-BE49-F238E27FC236}">
                    <a16:creationId xmlns:a16="http://schemas.microsoft.com/office/drawing/2014/main" id="{2EC7EFC8-6C8D-6A2C-1D1C-644A30E0BD65}"/>
                  </a:ext>
                </a:extLst>
              </xdr:cNvPr>
              <xdr:cNvSpPr txBox="1"/>
            </xdr:nvSpPr>
            <xdr:spPr>
              <a:xfrm>
                <a:off x="7219233" y="7939089"/>
                <a:ext cx="1284038" cy="288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E3CA819-1139-495E-B1DB-A06257D82D7C}" type="TxLink">
                  <a:rPr lang="en-US" sz="1200" b="0" i="0" u="none" strike="noStrike">
                    <a:solidFill>
                      <a:srgbClr val="FFFFFF"/>
                    </a:solidFill>
                    <a:latin typeface="Avenir LT Std 45 Book"/>
                  </a:rPr>
                  <a:pPr algn="ctr"/>
                  <a:t>22,8%</a:t>
                </a:fld>
                <a:endParaRPr lang="en-US" sz="1600"/>
              </a:p>
            </xdr:txBody>
          </xdr:sp>
        </xdr:grpSp>
        <xdr:graphicFrame macro="">
          <xdr:nvGraphicFramePr>
            <xdr:cNvPr id="142" name="Chart 141">
              <a:extLst>
                <a:ext uri="{FF2B5EF4-FFF2-40B4-BE49-F238E27FC236}">
                  <a16:creationId xmlns:a16="http://schemas.microsoft.com/office/drawing/2014/main" id="{8859CF30-D4A8-4AD8-80E3-DA9127622384}"/>
                </a:ext>
              </a:extLst>
            </xdr:cNvPr>
            <xdr:cNvGraphicFramePr>
              <a:graphicFrameLocks/>
            </xdr:cNvGraphicFramePr>
          </xdr:nvGraphicFramePr>
          <xdr:xfrm>
            <a:off x="7608095" y="6915128"/>
            <a:ext cx="583406" cy="1525624"/>
          </xdr:xfrm>
          <a:graphic>
            <a:graphicData uri="http://schemas.openxmlformats.org/drawingml/2006/chart">
              <c:chart xmlns:c="http://schemas.openxmlformats.org/drawingml/2006/chart" xmlns:r="http://schemas.openxmlformats.org/officeDocument/2006/relationships" r:id="rId3"/>
            </a:graphicData>
          </a:graphic>
        </xdr:graphicFrame>
      </xdr:grpSp>
    </xdr:grpSp>
    <xdr:clientData/>
  </xdr:twoCellAnchor>
  <xdr:twoCellAnchor editAs="absolute">
    <xdr:from>
      <xdr:col>0</xdr:col>
      <xdr:colOff>0</xdr:colOff>
      <xdr:row>0</xdr:row>
      <xdr:rowOff>0</xdr:rowOff>
    </xdr:from>
    <xdr:to>
      <xdr:col>41</xdr:col>
      <xdr:colOff>206400</xdr:colOff>
      <xdr:row>2</xdr:row>
      <xdr:rowOff>159000</xdr:rowOff>
    </xdr:to>
    <xdr:grpSp>
      <xdr:nvGrpSpPr>
        <xdr:cNvPr id="455" name="panel superior">
          <a:extLst>
            <a:ext uri="{FF2B5EF4-FFF2-40B4-BE49-F238E27FC236}">
              <a16:creationId xmlns:a16="http://schemas.microsoft.com/office/drawing/2014/main" id="{C4206E3B-913B-88CA-BF93-58D1E2BF3FDD}"/>
            </a:ext>
          </a:extLst>
        </xdr:cNvPr>
        <xdr:cNvGrpSpPr/>
      </xdr:nvGrpSpPr>
      <xdr:grpSpPr>
        <a:xfrm>
          <a:off x="0" y="0"/>
          <a:ext cx="25057991" cy="540000"/>
          <a:chOff x="152400" y="152400"/>
          <a:chExt cx="25200000" cy="540000"/>
        </a:xfrm>
      </xdr:grpSpPr>
      <xdr:sp macro="" textlink="">
        <xdr:nvSpPr>
          <xdr:cNvPr id="445" name="Rectangle 444">
            <a:extLst>
              <a:ext uri="{FF2B5EF4-FFF2-40B4-BE49-F238E27FC236}">
                <a16:creationId xmlns:a16="http://schemas.microsoft.com/office/drawing/2014/main" id="{C5C637EA-2536-FEA1-EF6A-79B00BF6A566}"/>
              </a:ext>
            </a:extLst>
          </xdr:cNvPr>
          <xdr:cNvSpPr/>
        </xdr:nvSpPr>
        <xdr:spPr>
          <a:xfrm>
            <a:off x="152400" y="152400"/>
            <a:ext cx="25200000" cy="540000"/>
          </a:xfrm>
          <a:prstGeom prst="rect">
            <a:avLst/>
          </a:prstGeom>
          <a:solidFill>
            <a:srgbClr val="02002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46" name="Picture 445">
            <a:hlinkClick xmlns:r="http://schemas.openxmlformats.org/officeDocument/2006/relationships" r:id="rId4"/>
            <a:extLst>
              <a:ext uri="{FF2B5EF4-FFF2-40B4-BE49-F238E27FC236}">
                <a16:creationId xmlns:a16="http://schemas.microsoft.com/office/drawing/2014/main" id="{6F9CFE0E-2E1F-1A5D-75A1-C00075101231}"/>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2852" t="6525" r="2948" b="6200"/>
          <a:stretch/>
        </xdr:blipFill>
        <xdr:spPr>
          <a:xfrm>
            <a:off x="320528" y="258654"/>
            <a:ext cx="935391" cy="388742"/>
          </a:xfrm>
          <a:prstGeom prst="rect">
            <a:avLst/>
          </a:prstGeom>
        </xdr:spPr>
      </xdr:pic>
      <xdr:sp macro="" textlink="">
        <xdr:nvSpPr>
          <xdr:cNvPr id="447" name="TextBox 446">
            <a:hlinkClick xmlns:r="http://schemas.openxmlformats.org/officeDocument/2006/relationships" r:id="rId6"/>
            <a:extLst>
              <a:ext uri="{FF2B5EF4-FFF2-40B4-BE49-F238E27FC236}">
                <a16:creationId xmlns:a16="http://schemas.microsoft.com/office/drawing/2014/main" id="{B2D6E97A-8BB9-06C8-F00A-E91C5733C2F2}"/>
              </a:ext>
            </a:extLst>
          </xdr:cNvPr>
          <xdr:cNvSpPr txBox="1"/>
        </xdr:nvSpPr>
        <xdr:spPr>
          <a:xfrm>
            <a:off x="1280624" y="279539"/>
            <a:ext cx="1774086" cy="301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latin typeface="Avenir LT Std 45 Book" panose="020B0502020203020204" pitchFamily="34" charset="0"/>
              </a:rPr>
              <a:t>Laboratorio de</a:t>
            </a:r>
            <a:r>
              <a:rPr lang="en-US" sz="1200" baseline="0">
                <a:solidFill>
                  <a:schemeClr val="bg1"/>
                </a:solidFill>
                <a:latin typeface="Avenir LT Std 45 Book" panose="020B0502020203020204" pitchFamily="34" charset="0"/>
              </a:rPr>
              <a:t> Datos</a:t>
            </a:r>
            <a:endParaRPr lang="en-US" sz="1200">
              <a:solidFill>
                <a:schemeClr val="bg1"/>
              </a:solidFill>
              <a:latin typeface="Avenir LT Std 45 Book" panose="020B0502020203020204" pitchFamily="34" charset="0"/>
            </a:endParaRPr>
          </a:p>
        </xdr:txBody>
      </xdr:sp>
      <xdr:sp macro="" textlink="">
        <xdr:nvSpPr>
          <xdr:cNvPr id="448" name="TextBox 447">
            <a:hlinkClick xmlns:r="http://schemas.openxmlformats.org/officeDocument/2006/relationships" r:id="rId7"/>
            <a:extLst>
              <a:ext uri="{FF2B5EF4-FFF2-40B4-BE49-F238E27FC236}">
                <a16:creationId xmlns:a16="http://schemas.microsoft.com/office/drawing/2014/main" id="{ECCF9997-ECBB-E644-9809-BF55A3EA13D1}"/>
              </a:ext>
            </a:extLst>
          </xdr:cNvPr>
          <xdr:cNvSpPr txBox="1"/>
        </xdr:nvSpPr>
        <xdr:spPr>
          <a:xfrm>
            <a:off x="4686682" y="279539"/>
            <a:ext cx="1778445" cy="301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latin typeface="Avenir LT Std 45 Book" panose="020B0502020203020204" pitchFamily="34" charset="0"/>
              </a:rPr>
              <a:t>Browse</a:t>
            </a:r>
          </a:p>
        </xdr:txBody>
      </xdr:sp>
      <xdr:sp macro="" textlink="">
        <xdr:nvSpPr>
          <xdr:cNvPr id="449" name="TextBox 448">
            <a:hlinkClick xmlns:r="http://schemas.openxmlformats.org/officeDocument/2006/relationships" r:id="rId8" tooltip="Income Sources"/>
            <a:extLst>
              <a:ext uri="{FF2B5EF4-FFF2-40B4-BE49-F238E27FC236}">
                <a16:creationId xmlns:a16="http://schemas.microsoft.com/office/drawing/2014/main" id="{C849F0D1-6FF7-D126-6AE7-7BF0A7AE91CB}"/>
              </a:ext>
            </a:extLst>
          </xdr:cNvPr>
          <xdr:cNvSpPr txBox="1"/>
        </xdr:nvSpPr>
        <xdr:spPr>
          <a:xfrm>
            <a:off x="13366933" y="279539"/>
            <a:ext cx="2062283" cy="301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latin typeface="Avenir LT Std 45 Book" panose="020B0502020203020204" pitchFamily="34" charset="0"/>
              </a:rPr>
              <a:t>Income Sources</a:t>
            </a:r>
          </a:p>
        </xdr:txBody>
      </xdr:sp>
      <xdr:sp macro="" textlink="">
        <xdr:nvSpPr>
          <xdr:cNvPr id="451" name="TextBox 450">
            <a:hlinkClick xmlns:r="http://schemas.openxmlformats.org/officeDocument/2006/relationships" r:id="rId9" tooltip="Sales Process"/>
            <a:extLst>
              <a:ext uri="{FF2B5EF4-FFF2-40B4-BE49-F238E27FC236}">
                <a16:creationId xmlns:a16="http://schemas.microsoft.com/office/drawing/2014/main" id="{62E44DAD-1303-4977-95B4-47528DEEDDA4}"/>
              </a:ext>
            </a:extLst>
          </xdr:cNvPr>
          <xdr:cNvSpPr txBox="1"/>
        </xdr:nvSpPr>
        <xdr:spPr>
          <a:xfrm>
            <a:off x="17713466" y="279539"/>
            <a:ext cx="1774087" cy="301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latin typeface="Avenir LT Std 45 Book" panose="020B0502020203020204" pitchFamily="34" charset="0"/>
              </a:rPr>
              <a:t>Sales Process</a:t>
            </a:r>
          </a:p>
        </xdr:txBody>
      </xdr:sp>
      <xdr:sp macro="" textlink="">
        <xdr:nvSpPr>
          <xdr:cNvPr id="452" name="TextBox 451">
            <a:hlinkClick xmlns:r="http://schemas.openxmlformats.org/officeDocument/2006/relationships" r:id="rId10" tooltip="Geographically"/>
            <a:extLst>
              <a:ext uri="{FF2B5EF4-FFF2-40B4-BE49-F238E27FC236}">
                <a16:creationId xmlns:a16="http://schemas.microsoft.com/office/drawing/2014/main" id="{49F7D9CD-4763-AAC0-D994-D786D687F85C}"/>
              </a:ext>
            </a:extLst>
          </xdr:cNvPr>
          <xdr:cNvSpPr txBox="1"/>
        </xdr:nvSpPr>
        <xdr:spPr>
          <a:xfrm>
            <a:off x="15471921" y="279539"/>
            <a:ext cx="2119089" cy="301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latin typeface="Avenir LT Std 45 Book" panose="020B0502020203020204" pitchFamily="34" charset="0"/>
              </a:rPr>
              <a:t>Geographicallly</a:t>
            </a:r>
          </a:p>
        </xdr:txBody>
      </xdr:sp>
      <xdr:sp macro="" textlink="">
        <xdr:nvSpPr>
          <xdr:cNvPr id="453" name="Rectangle: Rounded Corners 452">
            <a:extLst>
              <a:ext uri="{FF2B5EF4-FFF2-40B4-BE49-F238E27FC236}">
                <a16:creationId xmlns:a16="http://schemas.microsoft.com/office/drawing/2014/main" id="{BFF88A34-F1AF-732F-1481-053FD763FB5B}"/>
              </a:ext>
            </a:extLst>
          </xdr:cNvPr>
          <xdr:cNvSpPr/>
        </xdr:nvSpPr>
        <xdr:spPr>
          <a:xfrm>
            <a:off x="15666074" y="565648"/>
            <a:ext cx="413582" cy="44800"/>
          </a:xfrm>
          <a:prstGeom prst="roundRect">
            <a:avLst>
              <a:gd name="adj" fmla="val 50000"/>
            </a:avLst>
          </a:prstGeom>
          <a:solidFill>
            <a:srgbClr val="0B00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54" name="Graphic 453" descr="Compass">
            <a:extLst>
              <a:ext uri="{FF2B5EF4-FFF2-40B4-BE49-F238E27FC236}">
                <a16:creationId xmlns:a16="http://schemas.microsoft.com/office/drawing/2014/main" id="{E04E4823-EA4D-F08B-D7D1-742353089219}"/>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4741152" y="266104"/>
            <a:ext cx="425472" cy="331893"/>
          </a:xfrm>
          <a:prstGeom prst="rect">
            <a:avLst/>
          </a:prstGeom>
        </xdr:spPr>
      </xdr:pic>
    </xdr:grpSp>
    <xdr:clientData/>
  </xdr:twoCellAnchor>
  <xdr:twoCellAnchor editAs="absolute">
    <xdr:from>
      <xdr:col>11</xdr:col>
      <xdr:colOff>454792</xdr:colOff>
      <xdr:row>6</xdr:row>
      <xdr:rowOff>60102</xdr:rowOff>
    </xdr:from>
    <xdr:to>
      <xdr:col>35</xdr:col>
      <xdr:colOff>238892</xdr:colOff>
      <xdr:row>44</xdr:row>
      <xdr:rowOff>43016</xdr:rowOff>
    </xdr:to>
    <xdr:pic>
      <xdr:nvPicPr>
        <xdr:cNvPr id="16" name="Mapa">
          <a:extLst>
            <a:ext uri="{FF2B5EF4-FFF2-40B4-BE49-F238E27FC236}">
              <a16:creationId xmlns:a16="http://schemas.microsoft.com/office/drawing/2014/main" id="{9C15D4D8-CA69-8138-B809-4B95EF384907}"/>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 uri="{837473B0-CC2E-450A-ABE3-18F120FF3D39}">
              <a1611:picAttrSrcUrl xmlns:a1611="http://schemas.microsoft.com/office/drawing/2016/11/main" r:id="rId15"/>
            </a:ext>
          </a:extLst>
        </a:blip>
        <a:stretch>
          <a:fillRect/>
        </a:stretch>
      </xdr:blipFill>
      <xdr:spPr>
        <a:xfrm>
          <a:off x="7214469" y="1227683"/>
          <a:ext cx="14532488" cy="7377591"/>
        </a:xfrm>
        <a:prstGeom prst="rect">
          <a:avLst/>
        </a:prstGeom>
        <a:effectLst/>
      </xdr:spPr>
    </xdr:pic>
    <xdr:clientData/>
  </xdr:twoCellAnchor>
  <xdr:twoCellAnchor editAs="absolute">
    <xdr:from>
      <xdr:col>12</xdr:col>
      <xdr:colOff>134844</xdr:colOff>
      <xdr:row>8</xdr:row>
      <xdr:rowOff>141362</xdr:rowOff>
    </xdr:from>
    <xdr:to>
      <xdr:col>31</xdr:col>
      <xdr:colOff>226654</xdr:colOff>
      <xdr:row>31</xdr:row>
      <xdr:rowOff>87689</xdr:rowOff>
    </xdr:to>
    <xdr:grpSp>
      <xdr:nvGrpSpPr>
        <xdr:cNvPr id="396" name="Etiquteas mapa">
          <a:extLst>
            <a:ext uri="{FF2B5EF4-FFF2-40B4-BE49-F238E27FC236}">
              <a16:creationId xmlns:a16="http://schemas.microsoft.com/office/drawing/2014/main" id="{CDF183EB-6321-A5A2-F8A2-703CFE389D51}"/>
            </a:ext>
          </a:extLst>
        </xdr:cNvPr>
        <xdr:cNvGrpSpPr/>
      </xdr:nvGrpSpPr>
      <xdr:grpSpPr>
        <a:xfrm>
          <a:off x="7408480" y="1665362"/>
          <a:ext cx="11608401" cy="4327827"/>
          <a:chOff x="4420226" y="1163474"/>
          <a:chExt cx="9613138" cy="3659274"/>
        </a:xfrm>
      </xdr:grpSpPr>
      <xdr:grpSp>
        <xdr:nvGrpSpPr>
          <xdr:cNvPr id="78" name="Group 77">
            <a:extLst>
              <a:ext uri="{FF2B5EF4-FFF2-40B4-BE49-F238E27FC236}">
                <a16:creationId xmlns:a16="http://schemas.microsoft.com/office/drawing/2014/main" id="{1F5D3F86-632B-6095-BF49-C4E1F0E7B432}"/>
              </a:ext>
            </a:extLst>
          </xdr:cNvPr>
          <xdr:cNvGrpSpPr/>
        </xdr:nvGrpSpPr>
        <xdr:grpSpPr>
          <a:xfrm>
            <a:off x="4955691" y="1526021"/>
            <a:ext cx="1226770" cy="396875"/>
            <a:chOff x="5047340" y="2361024"/>
            <a:chExt cx="1226770" cy="404649"/>
          </a:xfrm>
        </xdr:grpSpPr>
        <xdr:sp macro="" textlink="">
          <xdr:nvSpPr>
            <xdr:cNvPr id="17" name="Rectangle: Rounded Corners 16">
              <a:extLst>
                <a:ext uri="{FF2B5EF4-FFF2-40B4-BE49-F238E27FC236}">
                  <a16:creationId xmlns:a16="http://schemas.microsoft.com/office/drawing/2014/main" id="{88CEC4C3-BB9F-CF30-D4A8-FA5510BCD50C}"/>
                </a:ext>
              </a:extLst>
            </xdr:cNvPr>
            <xdr:cNvSpPr/>
          </xdr:nvSpPr>
          <xdr:spPr>
            <a:xfrm>
              <a:off x="5047340" y="2361024"/>
              <a:ext cx="1164994" cy="40464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p>
          </xdr:txBody>
        </xdr:sp>
        <xdr:sp macro="" textlink="">
          <xdr:nvSpPr>
            <xdr:cNvPr id="18" name="Rectangle: Rounded Corners 17">
              <a:extLst>
                <a:ext uri="{FF2B5EF4-FFF2-40B4-BE49-F238E27FC236}">
                  <a16:creationId xmlns:a16="http://schemas.microsoft.com/office/drawing/2014/main" id="{ED14DE4E-3D60-400E-86AD-26FBA140CF7A}"/>
                </a:ext>
              </a:extLst>
            </xdr:cNvPr>
            <xdr:cNvSpPr/>
          </xdr:nvSpPr>
          <xdr:spPr>
            <a:xfrm>
              <a:off x="5092427" y="2387057"/>
              <a:ext cx="312602" cy="331548"/>
            </a:xfrm>
            <a:prstGeom prst="roundRect">
              <a:avLst/>
            </a:prstGeom>
            <a:solidFill>
              <a:schemeClr val="accent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p>
          </xdr:txBody>
        </xdr:sp>
        <xdr:pic>
          <xdr:nvPicPr>
            <xdr:cNvPr id="40" name="Graphic 39" descr="City">
              <a:extLst>
                <a:ext uri="{FF2B5EF4-FFF2-40B4-BE49-F238E27FC236}">
                  <a16:creationId xmlns:a16="http://schemas.microsoft.com/office/drawing/2014/main" id="{096C266B-0E98-3E16-BB04-6A8B88DF3B44}"/>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5092523" y="2418416"/>
              <a:ext cx="310452" cy="310152"/>
            </a:xfrm>
            <a:prstGeom prst="rect">
              <a:avLst/>
            </a:prstGeom>
          </xdr:spPr>
        </xdr:pic>
        <xdr:sp macro="" textlink="ptgeog!F7">
          <xdr:nvSpPr>
            <xdr:cNvPr id="67" name="TextBox 66">
              <a:extLst>
                <a:ext uri="{FF2B5EF4-FFF2-40B4-BE49-F238E27FC236}">
                  <a16:creationId xmlns:a16="http://schemas.microsoft.com/office/drawing/2014/main" id="{4A0279F7-D354-4C20-9C9E-2C7C852485D3}"/>
                </a:ext>
              </a:extLst>
            </xdr:cNvPr>
            <xdr:cNvSpPr txBox="1"/>
          </xdr:nvSpPr>
          <xdr:spPr>
            <a:xfrm>
              <a:off x="5403926" y="2405763"/>
              <a:ext cx="870184" cy="183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891C4B7-74C8-4398-8412-616094659671}" type="TxLink">
                <a:rPr lang="en-US" sz="1200" b="0" i="0" u="none" strike="noStrike">
                  <a:solidFill>
                    <a:schemeClr val="bg1"/>
                  </a:solidFill>
                  <a:latin typeface="Avenir LT Std 45 Book" panose="020B0502020203020204" pitchFamily="34" charset="0"/>
                  <a:ea typeface="+mn-ea"/>
                  <a:cs typeface="Calibri"/>
                </a:rPr>
                <a:pPr marL="0" indent="0" algn="l"/>
                <a:t>Brazil</a:t>
              </a:fld>
              <a:endParaRPr lang="en-US" sz="1200" b="0" i="0" u="none" strike="noStrike">
                <a:solidFill>
                  <a:schemeClr val="bg1"/>
                </a:solidFill>
                <a:latin typeface="Avenir LT Std 45 Book" panose="020B0502020203020204" pitchFamily="34" charset="0"/>
                <a:ea typeface="+mn-ea"/>
                <a:cs typeface="Calibri"/>
              </a:endParaRPr>
            </a:p>
          </xdr:txBody>
        </xdr:sp>
        <xdr:sp macro="" textlink="ptgeog!H7">
          <xdr:nvSpPr>
            <xdr:cNvPr id="77" name="TextBox 76">
              <a:extLst>
                <a:ext uri="{FF2B5EF4-FFF2-40B4-BE49-F238E27FC236}">
                  <a16:creationId xmlns:a16="http://schemas.microsoft.com/office/drawing/2014/main" id="{69A878AC-B35C-79B1-3924-C671E64A3CA6}"/>
                </a:ext>
              </a:extLst>
            </xdr:cNvPr>
            <xdr:cNvSpPr txBox="1"/>
          </xdr:nvSpPr>
          <xdr:spPr>
            <a:xfrm>
              <a:off x="5377949" y="2549323"/>
              <a:ext cx="870184"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839675D-40A2-44E8-A898-8C58136C490D}" type="TxLink">
                <a:rPr lang="en-US" sz="1200" b="0" i="0" u="none" strike="noStrike">
                  <a:solidFill>
                    <a:schemeClr val="bg1"/>
                  </a:solidFill>
                  <a:latin typeface="Avenir LT Std 45 Book" panose="020B0502020203020204" pitchFamily="34" charset="0"/>
                  <a:ea typeface="+mn-ea"/>
                  <a:cs typeface="Calibri"/>
                </a:rPr>
                <a:pPr marL="0" indent="0" algn="l"/>
                <a:t> $ 126.472 </a:t>
              </a:fld>
              <a:endParaRPr lang="en-US" sz="1200" b="0" i="0" u="none" strike="noStrike">
                <a:solidFill>
                  <a:schemeClr val="bg1"/>
                </a:solidFill>
                <a:latin typeface="Avenir LT Std 45 Book" panose="020B0502020203020204" pitchFamily="34" charset="0"/>
                <a:ea typeface="+mn-ea"/>
                <a:cs typeface="Calibri"/>
              </a:endParaRPr>
            </a:p>
          </xdr:txBody>
        </xdr:sp>
      </xdr:grpSp>
      <xdr:grpSp>
        <xdr:nvGrpSpPr>
          <xdr:cNvPr id="79" name="Group 78">
            <a:extLst>
              <a:ext uri="{FF2B5EF4-FFF2-40B4-BE49-F238E27FC236}">
                <a16:creationId xmlns:a16="http://schemas.microsoft.com/office/drawing/2014/main" id="{DFF7BFAD-D2CA-45CF-BAE6-2E32763A24E8}"/>
              </a:ext>
            </a:extLst>
          </xdr:cNvPr>
          <xdr:cNvGrpSpPr/>
        </xdr:nvGrpSpPr>
        <xdr:grpSpPr>
          <a:xfrm>
            <a:off x="4420226" y="2077168"/>
            <a:ext cx="1247197" cy="396875"/>
            <a:chOff x="4590207" y="1746429"/>
            <a:chExt cx="1247197" cy="404649"/>
          </a:xfrm>
        </xdr:grpSpPr>
        <xdr:sp macro="" textlink="">
          <xdr:nvSpPr>
            <xdr:cNvPr id="80" name="Rectangle: Rounded Corners 79">
              <a:extLst>
                <a:ext uri="{FF2B5EF4-FFF2-40B4-BE49-F238E27FC236}">
                  <a16:creationId xmlns:a16="http://schemas.microsoft.com/office/drawing/2014/main" id="{036935A0-EAA4-FF6A-50F1-A6CBAC374502}"/>
                </a:ext>
              </a:extLst>
            </xdr:cNvPr>
            <xdr:cNvSpPr/>
          </xdr:nvSpPr>
          <xdr:spPr>
            <a:xfrm>
              <a:off x="4590207" y="1746429"/>
              <a:ext cx="1208336" cy="40464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p>
          </xdr:txBody>
        </xdr:sp>
        <xdr:sp macro="" textlink="">
          <xdr:nvSpPr>
            <xdr:cNvPr id="81" name="Rectangle: Rounded Corners 80">
              <a:extLst>
                <a:ext uri="{FF2B5EF4-FFF2-40B4-BE49-F238E27FC236}">
                  <a16:creationId xmlns:a16="http://schemas.microsoft.com/office/drawing/2014/main" id="{022924F5-90DF-6515-CAEB-32EBD3D03961}"/>
                </a:ext>
              </a:extLst>
            </xdr:cNvPr>
            <xdr:cNvSpPr/>
          </xdr:nvSpPr>
          <xdr:spPr>
            <a:xfrm>
              <a:off x="4635247" y="1772462"/>
              <a:ext cx="312602" cy="331547"/>
            </a:xfrm>
            <a:prstGeom prst="roundRect">
              <a:avLst/>
            </a:prstGeom>
            <a:solidFill>
              <a:srgbClr val="DD115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p>
          </xdr:txBody>
        </xdr:sp>
        <xdr:pic>
          <xdr:nvPicPr>
            <xdr:cNvPr id="82" name="Graphic 81" descr="City">
              <a:extLst>
                <a:ext uri="{FF2B5EF4-FFF2-40B4-BE49-F238E27FC236}">
                  <a16:creationId xmlns:a16="http://schemas.microsoft.com/office/drawing/2014/main" id="{2DF61126-628A-787C-9E52-59809FBF15C7}"/>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4635375" y="1803822"/>
              <a:ext cx="310452" cy="310152"/>
            </a:xfrm>
            <a:prstGeom prst="rect">
              <a:avLst/>
            </a:prstGeom>
          </xdr:spPr>
        </xdr:pic>
        <xdr:sp macro="" textlink="ptgeog!F4">
          <xdr:nvSpPr>
            <xdr:cNvPr id="83" name="TextBox 82">
              <a:extLst>
                <a:ext uri="{FF2B5EF4-FFF2-40B4-BE49-F238E27FC236}">
                  <a16:creationId xmlns:a16="http://schemas.microsoft.com/office/drawing/2014/main" id="{C4C5AAF5-2267-2265-E592-14468750A768}"/>
                </a:ext>
              </a:extLst>
            </xdr:cNvPr>
            <xdr:cNvSpPr txBox="1"/>
          </xdr:nvSpPr>
          <xdr:spPr>
            <a:xfrm>
              <a:off x="4946763" y="1784911"/>
              <a:ext cx="637923" cy="190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A6B0588-CF41-4B1B-A9E2-2AF192A6F33D}" type="TxLink">
                <a:rPr lang="en-US" sz="1200" b="0" i="0" u="none" strike="noStrike">
                  <a:solidFill>
                    <a:srgbClr val="FFFFFF"/>
                  </a:solidFill>
                  <a:latin typeface="Avenir LT Std 45 Book"/>
                  <a:ea typeface="+mn-ea"/>
                  <a:cs typeface="Calibri"/>
                </a:rPr>
                <a:pPr marL="0" indent="0" algn="l"/>
                <a:t>USA</a:t>
              </a:fld>
              <a:endParaRPr lang="en-US" sz="1400" b="0" i="0" u="none" strike="noStrike">
                <a:solidFill>
                  <a:schemeClr val="bg1"/>
                </a:solidFill>
                <a:latin typeface="Avenir LT Std 45 Book" panose="020B0502020203020204" pitchFamily="34" charset="0"/>
                <a:ea typeface="+mn-ea"/>
                <a:cs typeface="Calibri"/>
              </a:endParaRPr>
            </a:p>
          </xdr:txBody>
        </xdr:sp>
        <xdr:sp macro="" textlink="ptgeog!H4">
          <xdr:nvSpPr>
            <xdr:cNvPr id="84" name="TextBox 83">
              <a:extLst>
                <a:ext uri="{FF2B5EF4-FFF2-40B4-BE49-F238E27FC236}">
                  <a16:creationId xmlns:a16="http://schemas.microsoft.com/office/drawing/2014/main" id="{FDC1EF1F-0170-9DE8-8D4F-BBE1D035BD88}"/>
                </a:ext>
              </a:extLst>
            </xdr:cNvPr>
            <xdr:cNvSpPr txBox="1"/>
          </xdr:nvSpPr>
          <xdr:spPr>
            <a:xfrm>
              <a:off x="4892969" y="1920977"/>
              <a:ext cx="944435" cy="193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CC965F0-5D46-40B4-A714-304ADAFE9C8E}" type="TxLink">
                <a:rPr lang="en-US" sz="1200" b="0" i="0" u="none" strike="noStrike">
                  <a:solidFill>
                    <a:srgbClr val="FFFFFF"/>
                  </a:solidFill>
                  <a:latin typeface="Avenir LT Std 45 Book"/>
                  <a:ea typeface="+mn-ea"/>
                  <a:cs typeface="Calibri"/>
                </a:rPr>
                <a:pPr marL="0" indent="0" algn="l"/>
                <a:t> $ 197.480 </a:t>
              </a:fld>
              <a:endParaRPr lang="en-US" sz="1400" b="0" i="0" u="none" strike="noStrike">
                <a:solidFill>
                  <a:schemeClr val="bg1"/>
                </a:solidFill>
                <a:latin typeface="Avenir LT Std 45 Book" panose="020B0502020203020204" pitchFamily="34" charset="0"/>
                <a:ea typeface="+mn-ea"/>
                <a:cs typeface="Calibri"/>
              </a:endParaRPr>
            </a:p>
          </xdr:txBody>
        </xdr:sp>
      </xdr:grpSp>
      <xdr:grpSp>
        <xdr:nvGrpSpPr>
          <xdr:cNvPr id="85" name="Group 84">
            <a:extLst>
              <a:ext uri="{FF2B5EF4-FFF2-40B4-BE49-F238E27FC236}">
                <a16:creationId xmlns:a16="http://schemas.microsoft.com/office/drawing/2014/main" id="{6AF364D7-E977-409E-8295-FF8C3A4948D5}"/>
              </a:ext>
            </a:extLst>
          </xdr:cNvPr>
          <xdr:cNvGrpSpPr/>
        </xdr:nvGrpSpPr>
        <xdr:grpSpPr>
          <a:xfrm>
            <a:off x="6581606" y="4425874"/>
            <a:ext cx="1226770" cy="396874"/>
            <a:chOff x="4832259" y="1906330"/>
            <a:chExt cx="1226770" cy="404649"/>
          </a:xfrm>
        </xdr:grpSpPr>
        <xdr:sp macro="" textlink="">
          <xdr:nvSpPr>
            <xdr:cNvPr id="86" name="Rectangle: Rounded Corners 85">
              <a:extLst>
                <a:ext uri="{FF2B5EF4-FFF2-40B4-BE49-F238E27FC236}">
                  <a16:creationId xmlns:a16="http://schemas.microsoft.com/office/drawing/2014/main" id="{CBEC41C4-1121-EAD6-D42A-C74AD2C14D84}"/>
                </a:ext>
              </a:extLst>
            </xdr:cNvPr>
            <xdr:cNvSpPr/>
          </xdr:nvSpPr>
          <xdr:spPr>
            <a:xfrm>
              <a:off x="4832259" y="1906330"/>
              <a:ext cx="1096814" cy="40464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p>
          </xdr:txBody>
        </xdr:sp>
        <xdr:sp macro="" textlink="">
          <xdr:nvSpPr>
            <xdr:cNvPr id="87" name="Rectangle: Rounded Corners 86">
              <a:extLst>
                <a:ext uri="{FF2B5EF4-FFF2-40B4-BE49-F238E27FC236}">
                  <a16:creationId xmlns:a16="http://schemas.microsoft.com/office/drawing/2014/main" id="{002598FF-D21C-FA37-8EB9-F638991E87E1}"/>
                </a:ext>
              </a:extLst>
            </xdr:cNvPr>
            <xdr:cNvSpPr/>
          </xdr:nvSpPr>
          <xdr:spPr>
            <a:xfrm>
              <a:off x="4877345" y="1932364"/>
              <a:ext cx="312602" cy="331548"/>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p>
          </xdr:txBody>
        </xdr:sp>
        <xdr:pic>
          <xdr:nvPicPr>
            <xdr:cNvPr id="88" name="Graphic 87" descr="City">
              <a:extLst>
                <a:ext uri="{FF2B5EF4-FFF2-40B4-BE49-F238E27FC236}">
                  <a16:creationId xmlns:a16="http://schemas.microsoft.com/office/drawing/2014/main" id="{E6FE7665-2BE0-D852-291F-8DF99DE72369}"/>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4877441" y="1963722"/>
              <a:ext cx="310452" cy="310152"/>
            </a:xfrm>
            <a:prstGeom prst="rect">
              <a:avLst/>
            </a:prstGeom>
          </xdr:spPr>
        </xdr:pic>
        <xdr:sp macro="" textlink="ptgeog!F8">
          <xdr:nvSpPr>
            <xdr:cNvPr id="89" name="TextBox 88">
              <a:extLst>
                <a:ext uri="{FF2B5EF4-FFF2-40B4-BE49-F238E27FC236}">
                  <a16:creationId xmlns:a16="http://schemas.microsoft.com/office/drawing/2014/main" id="{09F63D96-08EE-E5C5-FDB5-E416C47ACD21}"/>
                </a:ext>
              </a:extLst>
            </xdr:cNvPr>
            <xdr:cNvSpPr txBox="1"/>
          </xdr:nvSpPr>
          <xdr:spPr>
            <a:xfrm>
              <a:off x="5188845" y="1951069"/>
              <a:ext cx="870184" cy="183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13AEC30-FDC5-4C8D-AEBB-A1216E9E4E3B}" type="TxLink">
                <a:rPr lang="en-US" sz="1200" b="0" i="0" u="none" strike="noStrike">
                  <a:solidFill>
                    <a:srgbClr val="FFFFFF"/>
                  </a:solidFill>
                  <a:latin typeface="Avenir LT Std 45 Book"/>
                  <a:ea typeface="+mn-ea"/>
                  <a:cs typeface="Calibri"/>
                </a:rPr>
                <a:pPr marL="0" indent="0" algn="l"/>
                <a:t>Canada</a:t>
              </a:fld>
              <a:endParaRPr lang="en-US" sz="1400" b="0" i="0" u="none" strike="noStrike">
                <a:solidFill>
                  <a:schemeClr val="bg1"/>
                </a:solidFill>
                <a:latin typeface="Avenir LT Std 45 Book" panose="020B0502020203020204" pitchFamily="34" charset="0"/>
                <a:ea typeface="+mn-ea"/>
                <a:cs typeface="Calibri"/>
              </a:endParaRPr>
            </a:p>
          </xdr:txBody>
        </xdr:sp>
        <xdr:sp macro="" textlink="ptgeog!H8">
          <xdr:nvSpPr>
            <xdr:cNvPr id="90" name="TextBox 89">
              <a:extLst>
                <a:ext uri="{FF2B5EF4-FFF2-40B4-BE49-F238E27FC236}">
                  <a16:creationId xmlns:a16="http://schemas.microsoft.com/office/drawing/2014/main" id="{47C5A44F-B8C0-6393-1C58-092882981C17}"/>
                </a:ext>
              </a:extLst>
            </xdr:cNvPr>
            <xdr:cNvSpPr txBox="1"/>
          </xdr:nvSpPr>
          <xdr:spPr>
            <a:xfrm>
              <a:off x="5162868" y="2094629"/>
              <a:ext cx="870184"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9A49744-5649-4436-8316-67995D8BA6AD}" type="TxLink">
                <a:rPr lang="en-US" sz="1200" b="0" i="0" u="none" strike="noStrike">
                  <a:solidFill>
                    <a:srgbClr val="FFFFFF"/>
                  </a:solidFill>
                  <a:latin typeface="Avenir LT Std 45 Book"/>
                  <a:ea typeface="+mn-ea"/>
                  <a:cs typeface="Calibri"/>
                </a:rPr>
                <a:pPr marL="0" indent="0" algn="l"/>
                <a:t> $ 125.960 </a:t>
              </a:fld>
              <a:endParaRPr lang="en-US" sz="1400" b="0" i="0" u="none" strike="noStrike">
                <a:solidFill>
                  <a:schemeClr val="bg1"/>
                </a:solidFill>
                <a:latin typeface="Avenir LT Std 45 Book" panose="020B0502020203020204" pitchFamily="34" charset="0"/>
                <a:ea typeface="+mn-ea"/>
                <a:cs typeface="Calibri"/>
              </a:endParaRPr>
            </a:p>
          </xdr:txBody>
        </xdr:sp>
      </xdr:grpSp>
      <xdr:grpSp>
        <xdr:nvGrpSpPr>
          <xdr:cNvPr id="91" name="Group 90">
            <a:extLst>
              <a:ext uri="{FF2B5EF4-FFF2-40B4-BE49-F238E27FC236}">
                <a16:creationId xmlns:a16="http://schemas.microsoft.com/office/drawing/2014/main" id="{742E22EF-27FF-44F9-B94F-3D3214B190FE}"/>
              </a:ext>
            </a:extLst>
          </xdr:cNvPr>
          <xdr:cNvGrpSpPr/>
        </xdr:nvGrpSpPr>
        <xdr:grpSpPr>
          <a:xfrm>
            <a:off x="8369833" y="1203353"/>
            <a:ext cx="1585322" cy="396875"/>
            <a:chOff x="4882408" y="1910048"/>
            <a:chExt cx="1587682" cy="404649"/>
          </a:xfrm>
        </xdr:grpSpPr>
        <xdr:sp macro="" textlink="">
          <xdr:nvSpPr>
            <xdr:cNvPr id="92" name="Rectangle: Rounded Corners 91">
              <a:extLst>
                <a:ext uri="{FF2B5EF4-FFF2-40B4-BE49-F238E27FC236}">
                  <a16:creationId xmlns:a16="http://schemas.microsoft.com/office/drawing/2014/main" id="{0046FAD1-B83F-7E56-0599-F966077E1315}"/>
                </a:ext>
              </a:extLst>
            </xdr:cNvPr>
            <xdr:cNvSpPr/>
          </xdr:nvSpPr>
          <xdr:spPr>
            <a:xfrm>
              <a:off x="4882408" y="1910048"/>
              <a:ext cx="1490345" cy="40464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p>
          </xdr:txBody>
        </xdr:sp>
        <xdr:sp macro="" textlink="">
          <xdr:nvSpPr>
            <xdr:cNvPr id="93" name="Rectangle: Rounded Corners 92">
              <a:extLst>
                <a:ext uri="{FF2B5EF4-FFF2-40B4-BE49-F238E27FC236}">
                  <a16:creationId xmlns:a16="http://schemas.microsoft.com/office/drawing/2014/main" id="{8917B777-4CFC-695F-6F80-C538EB46C8A3}"/>
                </a:ext>
              </a:extLst>
            </xdr:cNvPr>
            <xdr:cNvSpPr/>
          </xdr:nvSpPr>
          <xdr:spPr>
            <a:xfrm>
              <a:off x="4927492" y="1936081"/>
              <a:ext cx="312602" cy="331548"/>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p>
          </xdr:txBody>
        </xdr:sp>
        <xdr:pic>
          <xdr:nvPicPr>
            <xdr:cNvPr id="94" name="Graphic 93" descr="City">
              <a:extLst>
                <a:ext uri="{FF2B5EF4-FFF2-40B4-BE49-F238E27FC236}">
                  <a16:creationId xmlns:a16="http://schemas.microsoft.com/office/drawing/2014/main" id="{27EB4C2E-407D-336A-9A59-64BEB76DCDE1}"/>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4927588" y="1967441"/>
              <a:ext cx="310452" cy="310152"/>
            </a:xfrm>
            <a:prstGeom prst="rect">
              <a:avLst/>
            </a:prstGeom>
          </xdr:spPr>
        </xdr:pic>
        <xdr:sp macro="" textlink="ptgeog!F6">
          <xdr:nvSpPr>
            <xdr:cNvPr id="95" name="TextBox 94">
              <a:extLst>
                <a:ext uri="{FF2B5EF4-FFF2-40B4-BE49-F238E27FC236}">
                  <a16:creationId xmlns:a16="http://schemas.microsoft.com/office/drawing/2014/main" id="{80F71451-D56F-FA88-C5DB-66FFAC00F624}"/>
                </a:ext>
              </a:extLst>
            </xdr:cNvPr>
            <xdr:cNvSpPr txBox="1"/>
          </xdr:nvSpPr>
          <xdr:spPr>
            <a:xfrm>
              <a:off x="5238992" y="1982433"/>
              <a:ext cx="1231098" cy="148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BD7254D-45FA-4792-832E-9B3561E31ED4}" type="TxLink">
                <a:rPr lang="en-US" sz="1200" b="0" i="0" u="none" strike="noStrike">
                  <a:solidFill>
                    <a:srgbClr val="FFFFFF"/>
                  </a:solidFill>
                  <a:latin typeface="Avenir LT Std 45 Book"/>
                  <a:ea typeface="+mn-ea"/>
                  <a:cs typeface="Calibri"/>
                </a:rPr>
                <a:pPr marL="0" indent="0" algn="l"/>
                <a:t>United Kingdom</a:t>
              </a:fld>
              <a:endParaRPr lang="en-US" sz="1400" b="0" i="0" u="none" strike="noStrike">
                <a:solidFill>
                  <a:schemeClr val="bg1"/>
                </a:solidFill>
                <a:latin typeface="Avenir LT Std 45 Book" panose="020B0502020203020204" pitchFamily="34" charset="0"/>
                <a:ea typeface="+mn-ea"/>
                <a:cs typeface="Calibri"/>
              </a:endParaRPr>
            </a:p>
          </xdr:txBody>
        </xdr:sp>
        <xdr:sp macro="" textlink="ptgeog!H6">
          <xdr:nvSpPr>
            <xdr:cNvPr id="96" name="TextBox 95">
              <a:extLst>
                <a:ext uri="{FF2B5EF4-FFF2-40B4-BE49-F238E27FC236}">
                  <a16:creationId xmlns:a16="http://schemas.microsoft.com/office/drawing/2014/main" id="{E6078CD1-41B7-405D-7163-E60EA38172FB}"/>
                </a:ext>
              </a:extLst>
            </xdr:cNvPr>
            <xdr:cNvSpPr txBox="1"/>
          </xdr:nvSpPr>
          <xdr:spPr>
            <a:xfrm>
              <a:off x="5213016" y="2098347"/>
              <a:ext cx="870184"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61F6EA8-AAC4-495A-8FCE-A153261FB47D}" type="TxLink">
                <a:rPr lang="en-US" sz="1200" b="0" i="0" u="none" strike="noStrike">
                  <a:solidFill>
                    <a:srgbClr val="FFFFFF"/>
                  </a:solidFill>
                  <a:latin typeface="Avenir LT Std 45 Book"/>
                  <a:ea typeface="+mn-ea"/>
                  <a:cs typeface="Calibri"/>
                </a:rPr>
                <a:pPr marL="0" indent="0" algn="l"/>
                <a:t> $ 167.840 </a:t>
              </a:fld>
              <a:endParaRPr lang="en-US" sz="1400" b="0" i="0" u="none" strike="noStrike">
                <a:solidFill>
                  <a:schemeClr val="bg1"/>
                </a:solidFill>
                <a:latin typeface="Avenir LT Std 45 Book" panose="020B0502020203020204" pitchFamily="34" charset="0"/>
                <a:ea typeface="+mn-ea"/>
                <a:cs typeface="Calibri"/>
              </a:endParaRPr>
            </a:p>
          </xdr:txBody>
        </xdr:sp>
      </xdr:grpSp>
      <xdr:grpSp>
        <xdr:nvGrpSpPr>
          <xdr:cNvPr id="97" name="Group 96">
            <a:extLst>
              <a:ext uri="{FF2B5EF4-FFF2-40B4-BE49-F238E27FC236}">
                <a16:creationId xmlns:a16="http://schemas.microsoft.com/office/drawing/2014/main" id="{2A40BBD9-D683-4370-9ECC-AD7BE638AB8C}"/>
              </a:ext>
            </a:extLst>
          </xdr:cNvPr>
          <xdr:cNvGrpSpPr/>
        </xdr:nvGrpSpPr>
        <xdr:grpSpPr>
          <a:xfrm>
            <a:off x="12806596" y="1163474"/>
            <a:ext cx="1226768" cy="396875"/>
            <a:chOff x="5787844" y="1691156"/>
            <a:chExt cx="1226769" cy="404649"/>
          </a:xfrm>
        </xdr:grpSpPr>
        <xdr:sp macro="" textlink="">
          <xdr:nvSpPr>
            <xdr:cNvPr id="98" name="Rectangle: Rounded Corners 97">
              <a:extLst>
                <a:ext uri="{FF2B5EF4-FFF2-40B4-BE49-F238E27FC236}">
                  <a16:creationId xmlns:a16="http://schemas.microsoft.com/office/drawing/2014/main" id="{A72025BC-0B8F-9220-9A98-21B2785E4F87}"/>
                </a:ext>
              </a:extLst>
            </xdr:cNvPr>
            <xdr:cNvSpPr/>
          </xdr:nvSpPr>
          <xdr:spPr>
            <a:xfrm>
              <a:off x="5787844" y="1691156"/>
              <a:ext cx="1173072" cy="40464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p>
          </xdr:txBody>
        </xdr:sp>
        <xdr:sp macro="" textlink="">
          <xdr:nvSpPr>
            <xdr:cNvPr id="99" name="Rectangle: Rounded Corners 98">
              <a:extLst>
                <a:ext uri="{FF2B5EF4-FFF2-40B4-BE49-F238E27FC236}">
                  <a16:creationId xmlns:a16="http://schemas.microsoft.com/office/drawing/2014/main" id="{B5F4FEBA-8DB0-C31B-1A74-90DA78683978}"/>
                </a:ext>
              </a:extLst>
            </xdr:cNvPr>
            <xdr:cNvSpPr/>
          </xdr:nvSpPr>
          <xdr:spPr>
            <a:xfrm>
              <a:off x="5832929" y="1717194"/>
              <a:ext cx="312602" cy="331548"/>
            </a:xfrm>
            <a:prstGeom prst="round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p>
          </xdr:txBody>
        </xdr:sp>
        <xdr:pic>
          <xdr:nvPicPr>
            <xdr:cNvPr id="100" name="Graphic 99" descr="City">
              <a:extLst>
                <a:ext uri="{FF2B5EF4-FFF2-40B4-BE49-F238E27FC236}">
                  <a16:creationId xmlns:a16="http://schemas.microsoft.com/office/drawing/2014/main" id="{91CF806A-0459-2D48-3AE7-0C8519698D4D}"/>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5833026" y="1748544"/>
              <a:ext cx="310452" cy="310152"/>
            </a:xfrm>
            <a:prstGeom prst="rect">
              <a:avLst/>
            </a:prstGeom>
          </xdr:spPr>
        </xdr:pic>
        <xdr:sp macro="" textlink="ptgeog!F5">
          <xdr:nvSpPr>
            <xdr:cNvPr id="101" name="TextBox 100">
              <a:extLst>
                <a:ext uri="{FF2B5EF4-FFF2-40B4-BE49-F238E27FC236}">
                  <a16:creationId xmlns:a16="http://schemas.microsoft.com/office/drawing/2014/main" id="{025DD650-308E-FE46-46BA-86D38440372C}"/>
                </a:ext>
              </a:extLst>
            </xdr:cNvPr>
            <xdr:cNvSpPr txBox="1"/>
          </xdr:nvSpPr>
          <xdr:spPr>
            <a:xfrm>
              <a:off x="6144429" y="1735900"/>
              <a:ext cx="870184" cy="183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A78AF70-AB54-4116-A53D-D29F811044FC}" type="TxLink">
                <a:rPr lang="en-US" sz="1200" b="0" i="0" u="none" strike="noStrike">
                  <a:solidFill>
                    <a:srgbClr val="FFFFFF"/>
                  </a:solidFill>
                  <a:latin typeface="Avenir LT Std 45 Book"/>
                  <a:ea typeface="+mn-ea"/>
                  <a:cs typeface="Calibri"/>
                </a:rPr>
                <a:pPr marL="0" indent="0" algn="l"/>
                <a:t>Russia</a:t>
              </a:fld>
              <a:endParaRPr lang="en-US" sz="1400" b="0" i="0" u="none" strike="noStrike">
                <a:solidFill>
                  <a:schemeClr val="bg1"/>
                </a:solidFill>
                <a:latin typeface="Avenir LT Std 45 Book" panose="020B0502020203020204" pitchFamily="34" charset="0"/>
                <a:ea typeface="+mn-ea"/>
                <a:cs typeface="Calibri"/>
              </a:endParaRPr>
            </a:p>
          </xdr:txBody>
        </xdr:sp>
        <xdr:sp macro="" textlink="ptgeog!H5">
          <xdr:nvSpPr>
            <xdr:cNvPr id="102" name="TextBox 101">
              <a:extLst>
                <a:ext uri="{FF2B5EF4-FFF2-40B4-BE49-F238E27FC236}">
                  <a16:creationId xmlns:a16="http://schemas.microsoft.com/office/drawing/2014/main" id="{EC484BD2-3759-9462-5CD6-87AF4E860B32}"/>
                </a:ext>
              </a:extLst>
            </xdr:cNvPr>
            <xdr:cNvSpPr txBox="1"/>
          </xdr:nvSpPr>
          <xdr:spPr>
            <a:xfrm>
              <a:off x="6118453" y="1879440"/>
              <a:ext cx="870184"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C7FF5FD-672E-4A14-BDF1-1E9BC86AC9D1}" type="TxLink">
                <a:rPr lang="en-US" sz="1200" b="0" i="0" u="none" strike="noStrike">
                  <a:solidFill>
                    <a:srgbClr val="FFFFFF"/>
                  </a:solidFill>
                  <a:latin typeface="Avenir LT Std 45 Book"/>
                  <a:ea typeface="+mn-ea"/>
                  <a:cs typeface="Calibri"/>
                </a:rPr>
                <a:pPr marL="0" indent="0" algn="l"/>
                <a:t> $ 187.412 </a:t>
              </a:fld>
              <a:endParaRPr lang="en-US" sz="1400" b="0" i="0" u="none" strike="noStrike">
                <a:solidFill>
                  <a:schemeClr val="bg1"/>
                </a:solidFill>
                <a:latin typeface="Avenir LT Std 45 Book" panose="020B0502020203020204" pitchFamily="34" charset="0"/>
                <a:ea typeface="+mn-ea"/>
                <a:cs typeface="Calibri"/>
              </a:endParaRPr>
            </a:p>
          </xdr:txBody>
        </xdr:sp>
      </xdr:grpSp>
      <xdr:grpSp>
        <xdr:nvGrpSpPr>
          <xdr:cNvPr id="103" name="Group 102">
            <a:extLst>
              <a:ext uri="{FF2B5EF4-FFF2-40B4-BE49-F238E27FC236}">
                <a16:creationId xmlns:a16="http://schemas.microsoft.com/office/drawing/2014/main" id="{0BB9A971-9D2C-4222-B339-CCE3E5F835E9}"/>
              </a:ext>
            </a:extLst>
          </xdr:cNvPr>
          <xdr:cNvGrpSpPr/>
        </xdr:nvGrpSpPr>
        <xdr:grpSpPr>
          <a:xfrm>
            <a:off x="9209841" y="2527351"/>
            <a:ext cx="1267660" cy="396874"/>
            <a:chOff x="5454196" y="1959754"/>
            <a:chExt cx="1200794" cy="404649"/>
          </a:xfrm>
        </xdr:grpSpPr>
        <xdr:sp macro="" textlink="">
          <xdr:nvSpPr>
            <xdr:cNvPr id="104" name="Rectangle: Rounded Corners 103">
              <a:extLst>
                <a:ext uri="{FF2B5EF4-FFF2-40B4-BE49-F238E27FC236}">
                  <a16:creationId xmlns:a16="http://schemas.microsoft.com/office/drawing/2014/main" id="{1215CCAD-1B5A-A9BE-6F74-A3199139B556}"/>
                </a:ext>
              </a:extLst>
            </xdr:cNvPr>
            <xdr:cNvSpPr/>
          </xdr:nvSpPr>
          <xdr:spPr>
            <a:xfrm>
              <a:off x="5454196" y="1959754"/>
              <a:ext cx="1189905" cy="40464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p>
          </xdr:txBody>
        </xdr:sp>
        <xdr:sp macro="" textlink="">
          <xdr:nvSpPr>
            <xdr:cNvPr id="105" name="Rectangle: Rounded Corners 104">
              <a:extLst>
                <a:ext uri="{FF2B5EF4-FFF2-40B4-BE49-F238E27FC236}">
                  <a16:creationId xmlns:a16="http://schemas.microsoft.com/office/drawing/2014/main" id="{31F2E419-07BB-B213-0CFB-94F72A6D47BB}"/>
                </a:ext>
              </a:extLst>
            </xdr:cNvPr>
            <xdr:cNvSpPr/>
          </xdr:nvSpPr>
          <xdr:spPr>
            <a:xfrm>
              <a:off x="5499282" y="1985787"/>
              <a:ext cx="312603" cy="331548"/>
            </a:xfrm>
            <a:prstGeom prst="round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p>
          </xdr:txBody>
        </xdr:sp>
        <xdr:pic>
          <xdr:nvPicPr>
            <xdr:cNvPr id="106" name="Graphic 105" descr="City">
              <a:extLst>
                <a:ext uri="{FF2B5EF4-FFF2-40B4-BE49-F238E27FC236}">
                  <a16:creationId xmlns:a16="http://schemas.microsoft.com/office/drawing/2014/main" id="{4DA228D9-6DC3-FB8D-D1A8-9A1166E74B68}"/>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5499378" y="2017146"/>
              <a:ext cx="310452" cy="310152"/>
            </a:xfrm>
            <a:prstGeom prst="rect">
              <a:avLst/>
            </a:prstGeom>
          </xdr:spPr>
        </xdr:pic>
        <xdr:sp macro="" textlink="ptgeog!F3">
          <xdr:nvSpPr>
            <xdr:cNvPr id="107" name="TextBox 106">
              <a:extLst>
                <a:ext uri="{FF2B5EF4-FFF2-40B4-BE49-F238E27FC236}">
                  <a16:creationId xmlns:a16="http://schemas.microsoft.com/office/drawing/2014/main" id="{B7B0B24B-55FB-364D-E7E3-0677E12B3498}"/>
                </a:ext>
              </a:extLst>
            </xdr:cNvPr>
            <xdr:cNvSpPr txBox="1"/>
          </xdr:nvSpPr>
          <xdr:spPr>
            <a:xfrm>
              <a:off x="5810783" y="1996378"/>
              <a:ext cx="619493" cy="1920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350B9EE-1ABF-402F-AB8D-4C6D0CBE999E}" type="TxLink">
                <a:rPr lang="en-US" sz="1200" b="0" i="0" u="none" strike="noStrike">
                  <a:solidFill>
                    <a:srgbClr val="FFFFFF"/>
                  </a:solidFill>
                  <a:latin typeface="Avenir LT Std 45 Book"/>
                  <a:ea typeface="+mn-ea"/>
                  <a:cs typeface="Calibri"/>
                </a:rPr>
                <a:pPr marL="0" indent="0" algn="l"/>
                <a:t>Egypt</a:t>
              </a:fld>
              <a:endParaRPr lang="en-US" sz="1400" b="0" i="0" u="none" strike="noStrike">
                <a:solidFill>
                  <a:schemeClr val="bg1"/>
                </a:solidFill>
                <a:latin typeface="Avenir LT Std 45 Book" panose="020B0502020203020204" pitchFamily="34" charset="0"/>
                <a:ea typeface="+mn-ea"/>
                <a:cs typeface="Calibri"/>
              </a:endParaRPr>
            </a:p>
          </xdr:txBody>
        </xdr:sp>
        <xdr:sp macro="" textlink="ptgeog!H3">
          <xdr:nvSpPr>
            <xdr:cNvPr id="108" name="TextBox 107">
              <a:extLst>
                <a:ext uri="{FF2B5EF4-FFF2-40B4-BE49-F238E27FC236}">
                  <a16:creationId xmlns:a16="http://schemas.microsoft.com/office/drawing/2014/main" id="{D2A81865-5346-1C53-9371-3422CC10E83D}"/>
                </a:ext>
              </a:extLst>
            </xdr:cNvPr>
            <xdr:cNvSpPr txBox="1"/>
          </xdr:nvSpPr>
          <xdr:spPr>
            <a:xfrm>
              <a:off x="5784805" y="2148053"/>
              <a:ext cx="870185"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3ECDB9F-C781-4838-A329-40CACD44DB46}" type="TxLink">
                <a:rPr lang="en-US" sz="1200" b="0" i="0" u="none" strike="noStrike">
                  <a:solidFill>
                    <a:srgbClr val="FFFFFF"/>
                  </a:solidFill>
                  <a:latin typeface="Avenir LT Std 45 Book"/>
                  <a:ea typeface="+mn-ea"/>
                  <a:cs typeface="Calibri"/>
                </a:rPr>
                <a:pPr marL="0" indent="0" algn="l"/>
                <a:t> $ 364.236 </a:t>
              </a:fld>
              <a:endParaRPr lang="en-US" sz="1400" b="0" i="0" u="none" strike="noStrike">
                <a:solidFill>
                  <a:schemeClr val="bg1"/>
                </a:solidFill>
                <a:latin typeface="Avenir LT Std 45 Book" panose="020B0502020203020204" pitchFamily="34" charset="0"/>
                <a:ea typeface="+mn-ea"/>
                <a:cs typeface="Calibri"/>
              </a:endParaRPr>
            </a:p>
          </xdr:txBody>
        </xdr:sp>
      </xdr:grpSp>
    </xdr:grpSp>
    <xdr:clientData/>
  </xdr:twoCellAnchor>
  <xdr:twoCellAnchor>
    <xdr:from>
      <xdr:col>18</xdr:col>
      <xdr:colOff>348643</xdr:colOff>
      <xdr:row>31</xdr:row>
      <xdr:rowOff>113613</xdr:rowOff>
    </xdr:from>
    <xdr:to>
      <xdr:col>19</xdr:col>
      <xdr:colOff>109653</xdr:colOff>
      <xdr:row>33</xdr:row>
      <xdr:rowOff>57946</xdr:rowOff>
    </xdr:to>
    <xdr:grpSp>
      <xdr:nvGrpSpPr>
        <xdr:cNvPr id="456" name="brasil">
          <a:extLst>
            <a:ext uri="{FF2B5EF4-FFF2-40B4-BE49-F238E27FC236}">
              <a16:creationId xmlns:a16="http://schemas.microsoft.com/office/drawing/2014/main" id="{F39EB55D-F844-6A8B-7908-1E1E224D7459}"/>
            </a:ext>
          </a:extLst>
        </xdr:cNvPr>
        <xdr:cNvGrpSpPr/>
      </xdr:nvGrpSpPr>
      <xdr:grpSpPr>
        <a:xfrm>
          <a:off x="11259098" y="6019113"/>
          <a:ext cx="367146" cy="325333"/>
          <a:chOff x="11442123" y="6129154"/>
          <a:chExt cx="373331" cy="327807"/>
        </a:xfrm>
      </xdr:grpSpPr>
      <xdr:grpSp>
        <xdr:nvGrpSpPr>
          <xdr:cNvPr id="10" name="brasil azul">
            <a:extLst>
              <a:ext uri="{FF2B5EF4-FFF2-40B4-BE49-F238E27FC236}">
                <a16:creationId xmlns:a16="http://schemas.microsoft.com/office/drawing/2014/main" id="{033C2732-752E-E3CF-A0CD-96285ACF23EB}"/>
              </a:ext>
            </a:extLst>
          </xdr:cNvPr>
          <xdr:cNvGrpSpPr/>
        </xdr:nvGrpSpPr>
        <xdr:grpSpPr>
          <a:xfrm>
            <a:off x="11442123" y="6129154"/>
            <a:ext cx="373331" cy="327807"/>
            <a:chOff x="11365923" y="6052954"/>
            <a:chExt cx="373331" cy="327807"/>
          </a:xfrm>
        </xdr:grpSpPr>
        <xdr:sp macro="" textlink="ptgeog!F19">
          <xdr:nvSpPr>
            <xdr:cNvPr id="2" name="TextBox 1">
              <a:extLst>
                <a:ext uri="{FF2B5EF4-FFF2-40B4-BE49-F238E27FC236}">
                  <a16:creationId xmlns:a16="http://schemas.microsoft.com/office/drawing/2014/main" id="{ECDA022F-462D-6F08-12D1-EEC1E408A2A2}"/>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A2B080-3915-4E83-9A90-F4F2BB98F596}" type="TxLink">
                <a:rPr lang="en-US" sz="1200" b="0" i="0" u="none" strike="noStrike">
                  <a:solidFill>
                    <a:srgbClr val="00B0F0"/>
                  </a:solidFill>
                  <a:latin typeface="Avenir LT Std 45 Book"/>
                </a:rPr>
                <a:t>•</a:t>
              </a:fld>
              <a:endParaRPr lang="en-US" sz="1100"/>
            </a:p>
          </xdr:txBody>
        </xdr:sp>
        <xdr:sp macro="" textlink="ptgeog!E19">
          <xdr:nvSpPr>
            <xdr:cNvPr id="3" name="TextBox 2">
              <a:extLst>
                <a:ext uri="{FF2B5EF4-FFF2-40B4-BE49-F238E27FC236}">
                  <a16:creationId xmlns:a16="http://schemas.microsoft.com/office/drawing/2014/main" id="{54311851-A928-E355-6E6C-735791DC4161}"/>
                </a:ext>
              </a:extLst>
            </xdr:cNvPr>
            <xdr:cNvSpPr txBox="1"/>
          </xdr:nvSpPr>
          <xdr:spPr>
            <a:xfrm>
              <a:off x="11658849" y="620980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0E7E632-57FE-4AE1-AD38-C653EE8015BD}" type="TxLink">
                <a:rPr lang="en-US" sz="1200" b="0" i="0" u="none" strike="noStrike">
                  <a:solidFill>
                    <a:srgbClr val="1D11FF"/>
                  </a:solidFill>
                  <a:latin typeface="Avenir LT Std 45 Book"/>
                </a:rPr>
                <a:t>•</a:t>
              </a:fld>
              <a:endParaRPr lang="en-US" sz="1100"/>
            </a:p>
          </xdr:txBody>
        </xdr:sp>
        <xdr:sp macro="" textlink="ptgeog!F19">
          <xdr:nvSpPr>
            <xdr:cNvPr id="8" name="TextBox 7">
              <a:extLst>
                <a:ext uri="{FF2B5EF4-FFF2-40B4-BE49-F238E27FC236}">
                  <a16:creationId xmlns:a16="http://schemas.microsoft.com/office/drawing/2014/main" id="{362DE714-22B5-41A2-BD5D-0675A8AFCDFC}"/>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CDD5FB-8A2D-437B-9FA6-E7A4AD56E847}" type="TxLink">
                <a:rPr lang="en-US" sz="1200" b="0" i="0" u="none" strike="noStrike">
                  <a:solidFill>
                    <a:srgbClr val="00B0F0"/>
                  </a:solidFill>
                  <a:latin typeface="Avenir LT Std 45 Book"/>
                </a:rPr>
                <a:t>•</a:t>
              </a:fld>
              <a:endParaRPr lang="en-US" sz="1100"/>
            </a:p>
          </xdr:txBody>
        </xdr:sp>
        <xdr:sp macro="" textlink="ptgeog!E19">
          <xdr:nvSpPr>
            <xdr:cNvPr id="9" name="TextBox 8">
              <a:extLst>
                <a:ext uri="{FF2B5EF4-FFF2-40B4-BE49-F238E27FC236}">
                  <a16:creationId xmlns:a16="http://schemas.microsoft.com/office/drawing/2014/main" id="{03159FCC-E29D-44B8-BA45-8C46DD11301F}"/>
                </a:ext>
              </a:extLst>
            </xdr:cNvPr>
            <xdr:cNvSpPr txBox="1"/>
          </xdr:nvSpPr>
          <xdr:spPr>
            <a:xfrm>
              <a:off x="11495811" y="6257060"/>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58C0531-BDA2-4810-A8EA-38B08336F690}" type="TxLink">
                <a:rPr lang="en-US" sz="1200" b="0" i="0" u="none" strike="noStrike">
                  <a:solidFill>
                    <a:srgbClr val="1D11FF"/>
                  </a:solidFill>
                  <a:latin typeface="Avenir LT Std 45 Book"/>
                </a:rPr>
                <a:t>•</a:t>
              </a:fld>
              <a:endParaRPr lang="en-US" sz="1100"/>
            </a:p>
          </xdr:txBody>
        </xdr:sp>
      </xdr:grpSp>
      <xdr:grpSp>
        <xdr:nvGrpSpPr>
          <xdr:cNvPr id="11" name="brasil rosa">
            <a:extLst>
              <a:ext uri="{FF2B5EF4-FFF2-40B4-BE49-F238E27FC236}">
                <a16:creationId xmlns:a16="http://schemas.microsoft.com/office/drawing/2014/main" id="{67DEDCC5-C0C6-4029-87E3-E416B5E2B3CD}"/>
              </a:ext>
            </a:extLst>
          </xdr:cNvPr>
          <xdr:cNvGrpSpPr/>
        </xdr:nvGrpSpPr>
        <xdr:grpSpPr>
          <a:xfrm>
            <a:off x="11442123" y="6129154"/>
            <a:ext cx="373331" cy="327807"/>
            <a:chOff x="11365923" y="6052954"/>
            <a:chExt cx="373331" cy="327807"/>
          </a:xfrm>
        </xdr:grpSpPr>
        <xdr:sp macro="" textlink="ptgeog!C19">
          <xdr:nvSpPr>
            <xdr:cNvPr id="13" name="TextBox 12">
              <a:extLst>
                <a:ext uri="{FF2B5EF4-FFF2-40B4-BE49-F238E27FC236}">
                  <a16:creationId xmlns:a16="http://schemas.microsoft.com/office/drawing/2014/main" id="{EFA6AC93-4C44-DBA4-B23F-74DDAECEFE1E}"/>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FEBFD48-CEC2-49FD-8000-9348236F3028}" type="TxLink">
                <a:rPr lang="en-US" sz="1200" b="0" i="0" u="none" strike="noStrike">
                  <a:solidFill>
                    <a:srgbClr val="DC25FA"/>
                  </a:solidFill>
                  <a:latin typeface="Avenir LT Std 45 Book"/>
                </a:rPr>
                <a:t> </a:t>
              </a:fld>
              <a:endParaRPr lang="en-US" sz="1100"/>
            </a:p>
          </xdr:txBody>
        </xdr:sp>
        <xdr:sp macro="" textlink="ptgeog!D19">
          <xdr:nvSpPr>
            <xdr:cNvPr id="14" name="TextBox 13">
              <a:extLst>
                <a:ext uri="{FF2B5EF4-FFF2-40B4-BE49-F238E27FC236}">
                  <a16:creationId xmlns:a16="http://schemas.microsoft.com/office/drawing/2014/main" id="{182FE406-11E4-3641-0EC3-B48F4F5ED91F}"/>
                </a:ext>
              </a:extLst>
            </xdr:cNvPr>
            <xdr:cNvSpPr txBox="1"/>
          </xdr:nvSpPr>
          <xdr:spPr>
            <a:xfrm>
              <a:off x="11658849" y="620980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A05B69-FE35-4F68-A70E-DCB64721539D}" type="TxLink">
                <a:rPr lang="en-US" sz="1200" b="0" i="0" u="none" strike="noStrike">
                  <a:solidFill>
                    <a:srgbClr val="7030A0"/>
                  </a:solidFill>
                  <a:latin typeface="Avenir LT Std 45 Book"/>
                </a:rPr>
                <a:t> </a:t>
              </a:fld>
              <a:endParaRPr lang="en-US" sz="1100"/>
            </a:p>
          </xdr:txBody>
        </xdr:sp>
        <xdr:sp macro="" textlink="ptgeog!C19">
          <xdr:nvSpPr>
            <xdr:cNvPr id="15" name="TextBox 14">
              <a:extLst>
                <a:ext uri="{FF2B5EF4-FFF2-40B4-BE49-F238E27FC236}">
                  <a16:creationId xmlns:a16="http://schemas.microsoft.com/office/drawing/2014/main" id="{5F17D049-F1C2-37D0-8F88-3D9FFD8EB27C}"/>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9F4D8E-17FA-4F4C-87A1-CB1782B6775E}" type="TxLink">
                <a:rPr lang="en-US" sz="1200" b="0" i="0" u="none" strike="noStrike">
                  <a:solidFill>
                    <a:srgbClr val="DC25FA"/>
                  </a:solidFill>
                  <a:latin typeface="Avenir LT Std 45 Book"/>
                </a:rPr>
                <a:t> </a:t>
              </a:fld>
              <a:endParaRPr lang="en-US" sz="1100"/>
            </a:p>
          </xdr:txBody>
        </xdr:sp>
        <xdr:sp macro="" textlink="ptgeog!D19">
          <xdr:nvSpPr>
            <xdr:cNvPr id="58" name="TextBox 57">
              <a:extLst>
                <a:ext uri="{FF2B5EF4-FFF2-40B4-BE49-F238E27FC236}">
                  <a16:creationId xmlns:a16="http://schemas.microsoft.com/office/drawing/2014/main" id="{B3BDC92C-0C37-2837-93F8-F60A7A4BBA79}"/>
                </a:ext>
              </a:extLst>
            </xdr:cNvPr>
            <xdr:cNvSpPr txBox="1"/>
          </xdr:nvSpPr>
          <xdr:spPr>
            <a:xfrm>
              <a:off x="11495811" y="6257060"/>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990DEA4-FD4C-4F88-B5BD-068702647AE3}" type="TxLink">
                <a:rPr lang="en-US" sz="1200" b="0" i="0" u="none" strike="noStrike">
                  <a:solidFill>
                    <a:srgbClr val="7030A0"/>
                  </a:solidFill>
                  <a:latin typeface="Avenir LT Std 45 Book"/>
                </a:rPr>
                <a:t> </a:t>
              </a:fld>
              <a:endParaRPr lang="en-US" sz="1100"/>
            </a:p>
          </xdr:txBody>
        </xdr:sp>
      </xdr:grpSp>
    </xdr:grpSp>
    <xdr:clientData/>
  </xdr:twoCellAnchor>
  <xdr:twoCellAnchor>
    <xdr:from>
      <xdr:col>13</xdr:col>
      <xdr:colOff>570887</xdr:colOff>
      <xdr:row>16</xdr:row>
      <xdr:rowOff>130930</xdr:rowOff>
    </xdr:from>
    <xdr:to>
      <xdr:col>16</xdr:col>
      <xdr:colOff>584258</xdr:colOff>
      <xdr:row>19</xdr:row>
      <xdr:rowOff>190908</xdr:rowOff>
    </xdr:to>
    <xdr:grpSp>
      <xdr:nvGrpSpPr>
        <xdr:cNvPr id="122" name="usa">
          <a:extLst>
            <a:ext uri="{FF2B5EF4-FFF2-40B4-BE49-F238E27FC236}">
              <a16:creationId xmlns:a16="http://schemas.microsoft.com/office/drawing/2014/main" id="{D037B970-17D5-4E81-ACFD-BBD138CD4432}"/>
            </a:ext>
          </a:extLst>
        </xdr:cNvPr>
        <xdr:cNvGrpSpPr/>
      </xdr:nvGrpSpPr>
      <xdr:grpSpPr>
        <a:xfrm>
          <a:off x="8450660" y="3178930"/>
          <a:ext cx="1831780" cy="631478"/>
          <a:chOff x="8559597" y="3244478"/>
          <a:chExt cx="1856919" cy="643769"/>
        </a:xfrm>
      </xdr:grpSpPr>
      <xdr:grpSp>
        <xdr:nvGrpSpPr>
          <xdr:cNvPr id="458" name="usazul">
            <a:extLst>
              <a:ext uri="{FF2B5EF4-FFF2-40B4-BE49-F238E27FC236}">
                <a16:creationId xmlns:a16="http://schemas.microsoft.com/office/drawing/2014/main" id="{D52E8064-F56C-3FDA-5B22-9C0446FE6469}"/>
              </a:ext>
            </a:extLst>
          </xdr:cNvPr>
          <xdr:cNvGrpSpPr/>
        </xdr:nvGrpSpPr>
        <xdr:grpSpPr>
          <a:xfrm>
            <a:off x="8559597" y="3381320"/>
            <a:ext cx="375527" cy="354012"/>
            <a:chOff x="11365923" y="6052954"/>
            <a:chExt cx="373331" cy="347939"/>
          </a:xfrm>
        </xdr:grpSpPr>
        <xdr:sp macro="" textlink="ptgeog!F15">
          <xdr:nvSpPr>
            <xdr:cNvPr id="464" name="TextBox 463">
              <a:extLst>
                <a:ext uri="{FF2B5EF4-FFF2-40B4-BE49-F238E27FC236}">
                  <a16:creationId xmlns:a16="http://schemas.microsoft.com/office/drawing/2014/main" id="{884AE520-D5AB-4697-D686-BC55496FB9EB}"/>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41484F-805D-46F2-A233-CC5D9FF2E770}" type="TxLink">
                <a:rPr lang="en-US" sz="1200" b="0" i="0" u="none" strike="noStrike">
                  <a:solidFill>
                    <a:srgbClr val="00B0F0"/>
                  </a:solidFill>
                  <a:latin typeface="Avenir LT Std 45 Book"/>
                </a:rPr>
                <a:t>•</a:t>
              </a:fld>
              <a:endParaRPr lang="en-US" sz="1100"/>
            </a:p>
          </xdr:txBody>
        </xdr:sp>
        <xdr:sp macro="" textlink="ptgeog!E15">
          <xdr:nvSpPr>
            <xdr:cNvPr id="465" name="TextBox 464">
              <a:extLst>
                <a:ext uri="{FF2B5EF4-FFF2-40B4-BE49-F238E27FC236}">
                  <a16:creationId xmlns:a16="http://schemas.microsoft.com/office/drawing/2014/main" id="{CAA08624-22B5-1005-DC03-B1F607E24104}"/>
                </a:ext>
              </a:extLst>
            </xdr:cNvPr>
            <xdr:cNvSpPr txBox="1"/>
          </xdr:nvSpPr>
          <xdr:spPr>
            <a:xfrm>
              <a:off x="11658849" y="6219873"/>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932249B-3175-4AB0-96F3-9B8B1D21BEA1}" type="TxLink">
                <a:rPr lang="en-US" sz="1200" b="0" i="0" u="none" strike="noStrike">
                  <a:solidFill>
                    <a:srgbClr val="1D11FF"/>
                  </a:solidFill>
                  <a:latin typeface="Avenir LT Std 45 Book"/>
                </a:rPr>
                <a:t>•</a:t>
              </a:fld>
              <a:endParaRPr lang="en-US" sz="1100"/>
            </a:p>
          </xdr:txBody>
        </xdr:sp>
        <xdr:sp macro="" textlink="ptgeog!F15">
          <xdr:nvSpPr>
            <xdr:cNvPr id="466" name="TextBox 465">
              <a:extLst>
                <a:ext uri="{FF2B5EF4-FFF2-40B4-BE49-F238E27FC236}">
                  <a16:creationId xmlns:a16="http://schemas.microsoft.com/office/drawing/2014/main" id="{65B9D9AD-B7DA-2731-C214-22F8008B57BA}"/>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91080C6-2A72-4A60-86EC-941381091292}" type="TxLink">
                <a:rPr lang="en-US" sz="1200" b="0" i="0" u="none" strike="noStrike">
                  <a:solidFill>
                    <a:srgbClr val="00B0F0"/>
                  </a:solidFill>
                  <a:latin typeface="Avenir LT Std 45 Book"/>
                </a:rPr>
                <a:t>•</a:t>
              </a:fld>
              <a:endParaRPr lang="en-US" sz="1100"/>
            </a:p>
          </xdr:txBody>
        </xdr:sp>
        <xdr:sp macro="" textlink="ptgeog!E15">
          <xdr:nvSpPr>
            <xdr:cNvPr id="467" name="TextBox 466">
              <a:extLst>
                <a:ext uri="{FF2B5EF4-FFF2-40B4-BE49-F238E27FC236}">
                  <a16:creationId xmlns:a16="http://schemas.microsoft.com/office/drawing/2014/main" id="{1D26694A-02B2-B63D-22F8-32A5F7B9DA4C}"/>
                </a:ext>
              </a:extLst>
            </xdr:cNvPr>
            <xdr:cNvSpPr txBox="1"/>
          </xdr:nvSpPr>
          <xdr:spPr>
            <a:xfrm>
              <a:off x="11495811" y="6277192"/>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AB780C-A1CA-4B30-B788-6CA36D2AE8A2}" type="TxLink">
                <a:rPr lang="en-US" sz="1200" b="0" i="0" u="none" strike="noStrike">
                  <a:solidFill>
                    <a:srgbClr val="1D11FF"/>
                  </a:solidFill>
                  <a:latin typeface="Avenir LT Std 45 Book"/>
                </a:rPr>
                <a:t>•</a:t>
              </a:fld>
              <a:endParaRPr lang="en-US" sz="1100"/>
            </a:p>
          </xdr:txBody>
        </xdr:sp>
      </xdr:grpSp>
      <xdr:grpSp>
        <xdr:nvGrpSpPr>
          <xdr:cNvPr id="459" name="usarosa">
            <a:extLst>
              <a:ext uri="{FF2B5EF4-FFF2-40B4-BE49-F238E27FC236}">
                <a16:creationId xmlns:a16="http://schemas.microsoft.com/office/drawing/2014/main" id="{8DA3412C-029C-7694-B290-8D88C978F20B}"/>
              </a:ext>
            </a:extLst>
          </xdr:cNvPr>
          <xdr:cNvGrpSpPr/>
        </xdr:nvGrpSpPr>
        <xdr:grpSpPr>
          <a:xfrm>
            <a:off x="8559597" y="3381309"/>
            <a:ext cx="375527" cy="333528"/>
            <a:chOff x="11365923" y="6052954"/>
            <a:chExt cx="373331" cy="327807"/>
          </a:xfrm>
        </xdr:grpSpPr>
        <xdr:sp macro="" textlink="ptgeog!C15">
          <xdr:nvSpPr>
            <xdr:cNvPr id="460" name="TextBox 459">
              <a:extLst>
                <a:ext uri="{FF2B5EF4-FFF2-40B4-BE49-F238E27FC236}">
                  <a16:creationId xmlns:a16="http://schemas.microsoft.com/office/drawing/2014/main" id="{6128B8DC-5AB9-E3AF-A494-2C48BF894EE8}"/>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B03486-20EF-4215-A50A-AAFFD1E31A5A}" type="TxLink">
                <a:rPr lang="en-US" sz="1200" b="0" i="0" u="none" strike="noStrike">
                  <a:solidFill>
                    <a:srgbClr val="DC25FA"/>
                  </a:solidFill>
                  <a:latin typeface="Avenir LT Std 45 Book"/>
                </a:rPr>
                <a:t> </a:t>
              </a:fld>
              <a:endParaRPr lang="en-US" sz="1100"/>
            </a:p>
          </xdr:txBody>
        </xdr:sp>
        <xdr:sp macro="" textlink="ptgeog!D15">
          <xdr:nvSpPr>
            <xdr:cNvPr id="461" name="TextBox 460">
              <a:extLst>
                <a:ext uri="{FF2B5EF4-FFF2-40B4-BE49-F238E27FC236}">
                  <a16:creationId xmlns:a16="http://schemas.microsoft.com/office/drawing/2014/main" id="{5551FB9F-ADB2-2B23-7490-37F01137A413}"/>
                </a:ext>
              </a:extLst>
            </xdr:cNvPr>
            <xdr:cNvSpPr txBox="1"/>
          </xdr:nvSpPr>
          <xdr:spPr>
            <a:xfrm>
              <a:off x="11658849" y="620980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3B7210-B52E-4BB6-8B0C-F1300E8C5D20}" type="TxLink">
                <a:rPr lang="en-US" sz="1200" b="0" i="0" u="none" strike="noStrike">
                  <a:solidFill>
                    <a:srgbClr val="7030A0"/>
                  </a:solidFill>
                  <a:latin typeface="Avenir LT Std 45 Book"/>
                </a:rPr>
                <a:t> </a:t>
              </a:fld>
              <a:endParaRPr lang="en-US" sz="1100"/>
            </a:p>
          </xdr:txBody>
        </xdr:sp>
        <xdr:sp macro="" textlink="ptgeog!C15">
          <xdr:nvSpPr>
            <xdr:cNvPr id="462" name="TextBox 461">
              <a:extLst>
                <a:ext uri="{FF2B5EF4-FFF2-40B4-BE49-F238E27FC236}">
                  <a16:creationId xmlns:a16="http://schemas.microsoft.com/office/drawing/2014/main" id="{311D4270-43D4-5679-78A2-59312A81AB67}"/>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C9C84C-4024-41DC-B220-F246EB0B54CF}" type="TxLink">
                <a:rPr lang="en-US" sz="1200" b="0" i="0" u="none" strike="noStrike">
                  <a:solidFill>
                    <a:srgbClr val="DC25FA"/>
                  </a:solidFill>
                  <a:latin typeface="Avenir LT Std 45 Book"/>
                </a:rPr>
                <a:t> </a:t>
              </a:fld>
              <a:endParaRPr lang="en-US" sz="1100"/>
            </a:p>
          </xdr:txBody>
        </xdr:sp>
        <xdr:sp macro="" textlink="ptgeog!D15">
          <xdr:nvSpPr>
            <xdr:cNvPr id="463" name="TextBox 462">
              <a:extLst>
                <a:ext uri="{FF2B5EF4-FFF2-40B4-BE49-F238E27FC236}">
                  <a16:creationId xmlns:a16="http://schemas.microsoft.com/office/drawing/2014/main" id="{B2A09FDA-B88F-DFFE-5574-BE6D72F35D4B}"/>
                </a:ext>
              </a:extLst>
            </xdr:cNvPr>
            <xdr:cNvSpPr txBox="1"/>
          </xdr:nvSpPr>
          <xdr:spPr>
            <a:xfrm>
              <a:off x="11495811" y="6257060"/>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B4ECEA1-98D5-4538-86B9-F8475D3E6114}" type="TxLink">
                <a:rPr lang="en-US" sz="1200" b="0" i="0" u="none" strike="noStrike">
                  <a:solidFill>
                    <a:srgbClr val="7030A0"/>
                  </a:solidFill>
                  <a:latin typeface="Avenir LT Std 45 Book"/>
                </a:rPr>
                <a:t> </a:t>
              </a:fld>
              <a:endParaRPr lang="en-US" sz="1100"/>
            </a:p>
          </xdr:txBody>
        </xdr:sp>
      </xdr:grpSp>
      <xdr:grpSp>
        <xdr:nvGrpSpPr>
          <xdr:cNvPr id="468" name="usazul">
            <a:extLst>
              <a:ext uri="{FF2B5EF4-FFF2-40B4-BE49-F238E27FC236}">
                <a16:creationId xmlns:a16="http://schemas.microsoft.com/office/drawing/2014/main" id="{BCF762AB-0F02-485D-8950-C3E6FED0A6BA}"/>
              </a:ext>
            </a:extLst>
          </xdr:cNvPr>
          <xdr:cNvGrpSpPr/>
        </xdr:nvGrpSpPr>
        <xdr:grpSpPr>
          <a:xfrm rot="6361129">
            <a:off x="9633772" y="3523478"/>
            <a:ext cx="375527" cy="354012"/>
            <a:chOff x="11365923" y="6052954"/>
            <a:chExt cx="373331" cy="347939"/>
          </a:xfrm>
        </xdr:grpSpPr>
        <xdr:sp macro="" textlink="ptgeog!F15">
          <xdr:nvSpPr>
            <xdr:cNvPr id="469" name="TextBox 468">
              <a:extLst>
                <a:ext uri="{FF2B5EF4-FFF2-40B4-BE49-F238E27FC236}">
                  <a16:creationId xmlns:a16="http://schemas.microsoft.com/office/drawing/2014/main" id="{31DE764E-D2D4-FC55-3AC8-A34EBDC2E443}"/>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41484F-805D-46F2-A233-CC5D9FF2E770}" type="TxLink">
                <a:rPr lang="en-US" sz="1200" b="0" i="0" u="none" strike="noStrike">
                  <a:solidFill>
                    <a:srgbClr val="00B0F0"/>
                  </a:solidFill>
                  <a:latin typeface="Avenir LT Std 45 Book"/>
                </a:rPr>
                <a:t> </a:t>
              </a:fld>
              <a:endParaRPr lang="en-US" sz="1100"/>
            </a:p>
          </xdr:txBody>
        </xdr:sp>
        <xdr:sp macro="" textlink="ptgeog!E15">
          <xdr:nvSpPr>
            <xdr:cNvPr id="470" name="TextBox 469">
              <a:extLst>
                <a:ext uri="{FF2B5EF4-FFF2-40B4-BE49-F238E27FC236}">
                  <a16:creationId xmlns:a16="http://schemas.microsoft.com/office/drawing/2014/main" id="{16E1ED38-765A-D626-E924-E8E77625FE67}"/>
                </a:ext>
              </a:extLst>
            </xdr:cNvPr>
            <xdr:cNvSpPr txBox="1"/>
          </xdr:nvSpPr>
          <xdr:spPr>
            <a:xfrm>
              <a:off x="11658849" y="6219873"/>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932249B-3175-4AB0-96F3-9B8B1D21BEA1}" type="TxLink">
                <a:rPr lang="en-US" sz="1200" b="0" i="0" u="none" strike="noStrike">
                  <a:solidFill>
                    <a:srgbClr val="1D11FF"/>
                  </a:solidFill>
                  <a:latin typeface="Avenir LT Std 45 Book"/>
                </a:rPr>
                <a:t> </a:t>
              </a:fld>
              <a:endParaRPr lang="en-US" sz="1100"/>
            </a:p>
          </xdr:txBody>
        </xdr:sp>
        <xdr:sp macro="" textlink="ptgeog!F15">
          <xdr:nvSpPr>
            <xdr:cNvPr id="471" name="TextBox 470">
              <a:extLst>
                <a:ext uri="{FF2B5EF4-FFF2-40B4-BE49-F238E27FC236}">
                  <a16:creationId xmlns:a16="http://schemas.microsoft.com/office/drawing/2014/main" id="{29E04DD9-FB9C-84A3-A92A-175ED897651E}"/>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91080C6-2A72-4A60-86EC-941381091292}" type="TxLink">
                <a:rPr lang="en-US" sz="1200" b="0" i="0" u="none" strike="noStrike">
                  <a:solidFill>
                    <a:srgbClr val="00B0F0"/>
                  </a:solidFill>
                  <a:latin typeface="Avenir LT Std 45 Book"/>
                </a:rPr>
                <a:t> </a:t>
              </a:fld>
              <a:endParaRPr lang="en-US" sz="1100"/>
            </a:p>
          </xdr:txBody>
        </xdr:sp>
        <xdr:sp macro="" textlink="ptgeog!E15">
          <xdr:nvSpPr>
            <xdr:cNvPr id="472" name="TextBox 471">
              <a:extLst>
                <a:ext uri="{FF2B5EF4-FFF2-40B4-BE49-F238E27FC236}">
                  <a16:creationId xmlns:a16="http://schemas.microsoft.com/office/drawing/2014/main" id="{56A5D0B3-44B1-E663-14D9-C490C1B0D376}"/>
                </a:ext>
              </a:extLst>
            </xdr:cNvPr>
            <xdr:cNvSpPr txBox="1"/>
          </xdr:nvSpPr>
          <xdr:spPr>
            <a:xfrm>
              <a:off x="11495811" y="6277192"/>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AB780C-A1CA-4B30-B788-6CA36D2AE8A2}" type="TxLink">
                <a:rPr lang="en-US" sz="1200" b="0" i="0" u="none" strike="noStrike">
                  <a:solidFill>
                    <a:srgbClr val="1D11FF"/>
                  </a:solidFill>
                  <a:latin typeface="Avenir LT Std 45 Book"/>
                </a:rPr>
                <a:t> </a:t>
              </a:fld>
              <a:endParaRPr lang="en-US" sz="1100"/>
            </a:p>
          </xdr:txBody>
        </xdr:sp>
      </xdr:grpSp>
      <xdr:grpSp>
        <xdr:nvGrpSpPr>
          <xdr:cNvPr id="473" name="usarosa">
            <a:extLst>
              <a:ext uri="{FF2B5EF4-FFF2-40B4-BE49-F238E27FC236}">
                <a16:creationId xmlns:a16="http://schemas.microsoft.com/office/drawing/2014/main" id="{6B774F97-C9A2-4C14-B49C-57465888526A}"/>
              </a:ext>
            </a:extLst>
          </xdr:cNvPr>
          <xdr:cNvGrpSpPr/>
        </xdr:nvGrpSpPr>
        <xdr:grpSpPr>
          <a:xfrm rot="6361129">
            <a:off x="9633772" y="3523467"/>
            <a:ext cx="375527" cy="333528"/>
            <a:chOff x="11365923" y="6052954"/>
            <a:chExt cx="373331" cy="327807"/>
          </a:xfrm>
        </xdr:grpSpPr>
        <xdr:sp macro="" textlink="ptgeog!C15">
          <xdr:nvSpPr>
            <xdr:cNvPr id="474" name="TextBox 473">
              <a:extLst>
                <a:ext uri="{FF2B5EF4-FFF2-40B4-BE49-F238E27FC236}">
                  <a16:creationId xmlns:a16="http://schemas.microsoft.com/office/drawing/2014/main" id="{1B38F805-AF73-2048-30BD-02FD6C6813E0}"/>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B03486-20EF-4215-A50A-AAFFD1E31A5A}" type="TxLink">
                <a:rPr lang="en-US" sz="1200" b="0" i="0" u="none" strike="noStrike">
                  <a:solidFill>
                    <a:srgbClr val="DC25FA"/>
                  </a:solidFill>
                  <a:latin typeface="Avenir LT Std 45 Book"/>
                </a:rPr>
                <a:t>•</a:t>
              </a:fld>
              <a:endParaRPr lang="en-US" sz="1100"/>
            </a:p>
          </xdr:txBody>
        </xdr:sp>
        <xdr:sp macro="" textlink="ptgeog!D15">
          <xdr:nvSpPr>
            <xdr:cNvPr id="475" name="TextBox 474">
              <a:extLst>
                <a:ext uri="{FF2B5EF4-FFF2-40B4-BE49-F238E27FC236}">
                  <a16:creationId xmlns:a16="http://schemas.microsoft.com/office/drawing/2014/main" id="{82D4FA4B-796D-F383-748A-9D8DFA40721D}"/>
                </a:ext>
              </a:extLst>
            </xdr:cNvPr>
            <xdr:cNvSpPr txBox="1"/>
          </xdr:nvSpPr>
          <xdr:spPr>
            <a:xfrm>
              <a:off x="11658849" y="620980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3B7210-B52E-4BB6-8B0C-F1300E8C5D20}" type="TxLink">
                <a:rPr lang="en-US" sz="1200" b="0" i="0" u="none" strike="noStrike">
                  <a:solidFill>
                    <a:srgbClr val="7030A0"/>
                  </a:solidFill>
                  <a:latin typeface="Avenir LT Std 45 Book"/>
                </a:rPr>
                <a:t>•</a:t>
              </a:fld>
              <a:endParaRPr lang="en-US" sz="1100"/>
            </a:p>
          </xdr:txBody>
        </xdr:sp>
        <xdr:sp macro="" textlink="ptgeog!C15">
          <xdr:nvSpPr>
            <xdr:cNvPr id="476" name="TextBox 475">
              <a:extLst>
                <a:ext uri="{FF2B5EF4-FFF2-40B4-BE49-F238E27FC236}">
                  <a16:creationId xmlns:a16="http://schemas.microsoft.com/office/drawing/2014/main" id="{F8442368-344C-D66D-D2A7-D83EE26B8FF9}"/>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C9C84C-4024-41DC-B220-F246EB0B54CF}" type="TxLink">
                <a:rPr lang="en-US" sz="1200" b="0" i="0" u="none" strike="noStrike">
                  <a:solidFill>
                    <a:srgbClr val="DC25FA"/>
                  </a:solidFill>
                  <a:latin typeface="Avenir LT Std 45 Book"/>
                </a:rPr>
                <a:t>•</a:t>
              </a:fld>
              <a:endParaRPr lang="en-US" sz="1100"/>
            </a:p>
          </xdr:txBody>
        </xdr:sp>
        <xdr:sp macro="" textlink="ptgeog!D15">
          <xdr:nvSpPr>
            <xdr:cNvPr id="477" name="TextBox 476">
              <a:extLst>
                <a:ext uri="{FF2B5EF4-FFF2-40B4-BE49-F238E27FC236}">
                  <a16:creationId xmlns:a16="http://schemas.microsoft.com/office/drawing/2014/main" id="{A64F0F46-658D-5396-BFC1-F163871BB3C2}"/>
                </a:ext>
              </a:extLst>
            </xdr:cNvPr>
            <xdr:cNvSpPr txBox="1"/>
          </xdr:nvSpPr>
          <xdr:spPr>
            <a:xfrm>
              <a:off x="11495811" y="6257060"/>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B4ECEA1-98D5-4538-86B9-F8475D3E6114}" type="TxLink">
                <a:rPr lang="en-US" sz="1200" b="0" i="0" u="none" strike="noStrike">
                  <a:solidFill>
                    <a:srgbClr val="7030A0"/>
                  </a:solidFill>
                  <a:latin typeface="Avenir LT Std 45 Book"/>
                </a:rPr>
                <a:t>•</a:t>
              </a:fld>
              <a:endParaRPr lang="en-US" sz="1100"/>
            </a:p>
          </xdr:txBody>
        </xdr:sp>
      </xdr:grpSp>
      <xdr:grpSp>
        <xdr:nvGrpSpPr>
          <xdr:cNvPr id="478" name="usazul">
            <a:extLst>
              <a:ext uri="{FF2B5EF4-FFF2-40B4-BE49-F238E27FC236}">
                <a16:creationId xmlns:a16="http://schemas.microsoft.com/office/drawing/2014/main" id="{184D56F8-CC7C-48A7-9023-B0BE3BD0B8F4}"/>
              </a:ext>
            </a:extLst>
          </xdr:cNvPr>
          <xdr:cNvGrpSpPr/>
        </xdr:nvGrpSpPr>
        <xdr:grpSpPr>
          <a:xfrm rot="6361129">
            <a:off x="9356011" y="3471039"/>
            <a:ext cx="375527" cy="354012"/>
            <a:chOff x="11365923" y="6052954"/>
            <a:chExt cx="373331" cy="347939"/>
          </a:xfrm>
        </xdr:grpSpPr>
        <xdr:sp macro="" textlink="ptgeog!F15">
          <xdr:nvSpPr>
            <xdr:cNvPr id="479" name="TextBox 478">
              <a:extLst>
                <a:ext uri="{FF2B5EF4-FFF2-40B4-BE49-F238E27FC236}">
                  <a16:creationId xmlns:a16="http://schemas.microsoft.com/office/drawing/2014/main" id="{CB250ECE-5957-8C9B-24A3-68A86F1CA2E3}"/>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41484F-805D-46F2-A233-CC5D9FF2E770}" type="TxLink">
                <a:rPr lang="en-US" sz="1200" b="0" i="0" u="none" strike="noStrike">
                  <a:solidFill>
                    <a:srgbClr val="00B0F0"/>
                  </a:solidFill>
                  <a:latin typeface="Avenir LT Std 45 Book"/>
                </a:rPr>
                <a:t> </a:t>
              </a:fld>
              <a:endParaRPr lang="en-US" sz="1100"/>
            </a:p>
          </xdr:txBody>
        </xdr:sp>
        <xdr:sp macro="" textlink="ptgeog!E15">
          <xdr:nvSpPr>
            <xdr:cNvPr id="480" name="TextBox 479">
              <a:extLst>
                <a:ext uri="{FF2B5EF4-FFF2-40B4-BE49-F238E27FC236}">
                  <a16:creationId xmlns:a16="http://schemas.microsoft.com/office/drawing/2014/main" id="{2812E1E7-5770-F880-3B62-AEE2BB22C806}"/>
                </a:ext>
              </a:extLst>
            </xdr:cNvPr>
            <xdr:cNvSpPr txBox="1"/>
          </xdr:nvSpPr>
          <xdr:spPr>
            <a:xfrm>
              <a:off x="11658849" y="6219873"/>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932249B-3175-4AB0-96F3-9B8B1D21BEA1}" type="TxLink">
                <a:rPr lang="en-US" sz="1200" b="0" i="0" u="none" strike="noStrike">
                  <a:solidFill>
                    <a:srgbClr val="1D11FF"/>
                  </a:solidFill>
                  <a:latin typeface="Avenir LT Std 45 Book"/>
                </a:rPr>
                <a:t> </a:t>
              </a:fld>
              <a:endParaRPr lang="en-US" sz="1100"/>
            </a:p>
          </xdr:txBody>
        </xdr:sp>
        <xdr:sp macro="" textlink="ptgeog!F15">
          <xdr:nvSpPr>
            <xdr:cNvPr id="481" name="TextBox 480">
              <a:extLst>
                <a:ext uri="{FF2B5EF4-FFF2-40B4-BE49-F238E27FC236}">
                  <a16:creationId xmlns:a16="http://schemas.microsoft.com/office/drawing/2014/main" id="{E86966DD-E4A9-DBDB-93A6-DE033BAE72F6}"/>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91080C6-2A72-4A60-86EC-941381091292}" type="TxLink">
                <a:rPr lang="en-US" sz="1200" b="0" i="0" u="none" strike="noStrike">
                  <a:solidFill>
                    <a:srgbClr val="00B0F0"/>
                  </a:solidFill>
                  <a:latin typeface="Avenir LT Std 45 Book"/>
                </a:rPr>
                <a:t> </a:t>
              </a:fld>
              <a:endParaRPr lang="en-US" sz="1100"/>
            </a:p>
          </xdr:txBody>
        </xdr:sp>
        <xdr:sp macro="" textlink="ptgeog!E15">
          <xdr:nvSpPr>
            <xdr:cNvPr id="482" name="TextBox 481">
              <a:extLst>
                <a:ext uri="{FF2B5EF4-FFF2-40B4-BE49-F238E27FC236}">
                  <a16:creationId xmlns:a16="http://schemas.microsoft.com/office/drawing/2014/main" id="{C1205F21-0E61-0DEC-5CBC-3F45B2ED478C}"/>
                </a:ext>
              </a:extLst>
            </xdr:cNvPr>
            <xdr:cNvSpPr txBox="1"/>
          </xdr:nvSpPr>
          <xdr:spPr>
            <a:xfrm>
              <a:off x="11495811" y="6277192"/>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AB780C-A1CA-4B30-B788-6CA36D2AE8A2}" type="TxLink">
                <a:rPr lang="en-US" sz="1200" b="0" i="0" u="none" strike="noStrike">
                  <a:solidFill>
                    <a:srgbClr val="1D11FF"/>
                  </a:solidFill>
                  <a:latin typeface="Avenir LT Std 45 Book"/>
                </a:rPr>
                <a:t> </a:t>
              </a:fld>
              <a:endParaRPr lang="en-US" sz="1100"/>
            </a:p>
          </xdr:txBody>
        </xdr:sp>
      </xdr:grpSp>
      <xdr:grpSp>
        <xdr:nvGrpSpPr>
          <xdr:cNvPr id="483" name="usarosa">
            <a:extLst>
              <a:ext uri="{FF2B5EF4-FFF2-40B4-BE49-F238E27FC236}">
                <a16:creationId xmlns:a16="http://schemas.microsoft.com/office/drawing/2014/main" id="{110BB5D3-CF27-44A1-9966-A074805E10A9}"/>
              </a:ext>
            </a:extLst>
          </xdr:cNvPr>
          <xdr:cNvGrpSpPr/>
        </xdr:nvGrpSpPr>
        <xdr:grpSpPr>
          <a:xfrm rot="6361129">
            <a:off x="9356011" y="3471028"/>
            <a:ext cx="375527" cy="333528"/>
            <a:chOff x="11365923" y="6052954"/>
            <a:chExt cx="373331" cy="327807"/>
          </a:xfrm>
        </xdr:grpSpPr>
        <xdr:sp macro="" textlink="ptgeog!C15">
          <xdr:nvSpPr>
            <xdr:cNvPr id="484" name="TextBox 483">
              <a:extLst>
                <a:ext uri="{FF2B5EF4-FFF2-40B4-BE49-F238E27FC236}">
                  <a16:creationId xmlns:a16="http://schemas.microsoft.com/office/drawing/2014/main" id="{F72B0916-9565-281E-DE3F-0E6940602C59}"/>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B03486-20EF-4215-A50A-AAFFD1E31A5A}" type="TxLink">
                <a:rPr lang="en-US" sz="1200" b="0" i="0" u="none" strike="noStrike">
                  <a:solidFill>
                    <a:srgbClr val="DC25FA"/>
                  </a:solidFill>
                  <a:latin typeface="Avenir LT Std 45 Book"/>
                </a:rPr>
                <a:t>•</a:t>
              </a:fld>
              <a:endParaRPr lang="en-US" sz="1100"/>
            </a:p>
          </xdr:txBody>
        </xdr:sp>
        <xdr:sp macro="" textlink="ptgeog!D15">
          <xdr:nvSpPr>
            <xdr:cNvPr id="485" name="TextBox 484">
              <a:extLst>
                <a:ext uri="{FF2B5EF4-FFF2-40B4-BE49-F238E27FC236}">
                  <a16:creationId xmlns:a16="http://schemas.microsoft.com/office/drawing/2014/main" id="{FE21672F-036E-E1CB-8F71-C7454A823AA1}"/>
                </a:ext>
              </a:extLst>
            </xdr:cNvPr>
            <xdr:cNvSpPr txBox="1"/>
          </xdr:nvSpPr>
          <xdr:spPr>
            <a:xfrm>
              <a:off x="11658849" y="620980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3B7210-B52E-4BB6-8B0C-F1300E8C5D20}" type="TxLink">
                <a:rPr lang="en-US" sz="1200" b="0" i="0" u="none" strike="noStrike">
                  <a:solidFill>
                    <a:srgbClr val="7030A0"/>
                  </a:solidFill>
                  <a:latin typeface="Avenir LT Std 45 Book"/>
                </a:rPr>
                <a:t>•</a:t>
              </a:fld>
              <a:endParaRPr lang="en-US" sz="1100"/>
            </a:p>
          </xdr:txBody>
        </xdr:sp>
        <xdr:sp macro="" textlink="ptgeog!C15">
          <xdr:nvSpPr>
            <xdr:cNvPr id="486" name="TextBox 485">
              <a:extLst>
                <a:ext uri="{FF2B5EF4-FFF2-40B4-BE49-F238E27FC236}">
                  <a16:creationId xmlns:a16="http://schemas.microsoft.com/office/drawing/2014/main" id="{8822DBFD-E9AC-419D-5355-5A9E5F44A36D}"/>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C9C84C-4024-41DC-B220-F246EB0B54CF}" type="TxLink">
                <a:rPr lang="en-US" sz="1200" b="0" i="0" u="none" strike="noStrike">
                  <a:solidFill>
                    <a:srgbClr val="DC25FA"/>
                  </a:solidFill>
                  <a:latin typeface="Avenir LT Std 45 Book"/>
                </a:rPr>
                <a:t>•</a:t>
              </a:fld>
              <a:endParaRPr lang="en-US" sz="1100"/>
            </a:p>
          </xdr:txBody>
        </xdr:sp>
        <xdr:sp macro="" textlink="ptgeog!D15">
          <xdr:nvSpPr>
            <xdr:cNvPr id="487" name="TextBox 486">
              <a:extLst>
                <a:ext uri="{FF2B5EF4-FFF2-40B4-BE49-F238E27FC236}">
                  <a16:creationId xmlns:a16="http://schemas.microsoft.com/office/drawing/2014/main" id="{E916992F-303B-BA4F-24CC-164E7401872F}"/>
                </a:ext>
              </a:extLst>
            </xdr:cNvPr>
            <xdr:cNvSpPr txBox="1"/>
          </xdr:nvSpPr>
          <xdr:spPr>
            <a:xfrm>
              <a:off x="11495811" y="6257060"/>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B4ECEA1-98D5-4538-86B9-F8475D3E6114}" type="TxLink">
                <a:rPr lang="en-US" sz="1200" b="0" i="0" u="none" strike="noStrike">
                  <a:solidFill>
                    <a:srgbClr val="7030A0"/>
                  </a:solidFill>
                  <a:latin typeface="Avenir LT Std 45 Book"/>
                </a:rPr>
                <a:t>•</a:t>
              </a:fld>
              <a:endParaRPr lang="en-US" sz="1100"/>
            </a:p>
          </xdr:txBody>
        </xdr:sp>
      </xdr:grpSp>
      <xdr:grpSp>
        <xdr:nvGrpSpPr>
          <xdr:cNvPr id="488" name="usazul">
            <a:extLst>
              <a:ext uri="{FF2B5EF4-FFF2-40B4-BE49-F238E27FC236}">
                <a16:creationId xmlns:a16="http://schemas.microsoft.com/office/drawing/2014/main" id="{DBF3A4AA-4FC5-4C60-9E69-561C2F4D74AF}"/>
              </a:ext>
            </a:extLst>
          </xdr:cNvPr>
          <xdr:cNvGrpSpPr/>
        </xdr:nvGrpSpPr>
        <xdr:grpSpPr>
          <a:xfrm rot="2467302">
            <a:off x="10040989" y="3387876"/>
            <a:ext cx="375527" cy="354012"/>
            <a:chOff x="11365923" y="6052954"/>
            <a:chExt cx="373331" cy="347939"/>
          </a:xfrm>
        </xdr:grpSpPr>
        <xdr:sp macro="" textlink="ptgeog!F15">
          <xdr:nvSpPr>
            <xdr:cNvPr id="489" name="TextBox 488">
              <a:extLst>
                <a:ext uri="{FF2B5EF4-FFF2-40B4-BE49-F238E27FC236}">
                  <a16:creationId xmlns:a16="http://schemas.microsoft.com/office/drawing/2014/main" id="{740B274F-F1A7-9AF4-5AD9-937A3EEF8BAC}"/>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41484F-805D-46F2-A233-CC5D9FF2E770}" type="TxLink">
                <a:rPr lang="en-US" sz="1200" b="0" i="0" u="none" strike="noStrike">
                  <a:solidFill>
                    <a:srgbClr val="00B0F0"/>
                  </a:solidFill>
                  <a:latin typeface="Avenir LT Std 45 Book"/>
                </a:rPr>
                <a:t> </a:t>
              </a:fld>
              <a:endParaRPr lang="en-US" sz="1100"/>
            </a:p>
          </xdr:txBody>
        </xdr:sp>
        <xdr:sp macro="" textlink="ptgeog!E15">
          <xdr:nvSpPr>
            <xdr:cNvPr id="490" name="TextBox 489">
              <a:extLst>
                <a:ext uri="{FF2B5EF4-FFF2-40B4-BE49-F238E27FC236}">
                  <a16:creationId xmlns:a16="http://schemas.microsoft.com/office/drawing/2014/main" id="{6C3FE458-570B-F878-5723-B43CA0847318}"/>
                </a:ext>
              </a:extLst>
            </xdr:cNvPr>
            <xdr:cNvSpPr txBox="1"/>
          </xdr:nvSpPr>
          <xdr:spPr>
            <a:xfrm>
              <a:off x="11658849" y="6219873"/>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932249B-3175-4AB0-96F3-9B8B1D21BEA1}" type="TxLink">
                <a:rPr lang="en-US" sz="1200" b="0" i="0" u="none" strike="noStrike">
                  <a:solidFill>
                    <a:srgbClr val="1D11FF"/>
                  </a:solidFill>
                  <a:latin typeface="Avenir LT Std 45 Book"/>
                </a:rPr>
                <a:t> </a:t>
              </a:fld>
              <a:endParaRPr lang="en-US" sz="1100"/>
            </a:p>
          </xdr:txBody>
        </xdr:sp>
        <xdr:sp macro="" textlink="ptgeog!F15">
          <xdr:nvSpPr>
            <xdr:cNvPr id="491" name="TextBox 490">
              <a:extLst>
                <a:ext uri="{FF2B5EF4-FFF2-40B4-BE49-F238E27FC236}">
                  <a16:creationId xmlns:a16="http://schemas.microsoft.com/office/drawing/2014/main" id="{A33A4283-66FB-04ED-55F4-F67EAE56F855}"/>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91080C6-2A72-4A60-86EC-941381091292}" type="TxLink">
                <a:rPr lang="en-US" sz="1200" b="0" i="0" u="none" strike="noStrike">
                  <a:solidFill>
                    <a:srgbClr val="00B0F0"/>
                  </a:solidFill>
                  <a:latin typeface="Avenir LT Std 45 Book"/>
                </a:rPr>
                <a:t> </a:t>
              </a:fld>
              <a:endParaRPr lang="en-US" sz="1100"/>
            </a:p>
          </xdr:txBody>
        </xdr:sp>
        <xdr:sp macro="" textlink="ptgeog!E15">
          <xdr:nvSpPr>
            <xdr:cNvPr id="492" name="TextBox 491">
              <a:extLst>
                <a:ext uri="{FF2B5EF4-FFF2-40B4-BE49-F238E27FC236}">
                  <a16:creationId xmlns:a16="http://schemas.microsoft.com/office/drawing/2014/main" id="{0D8EA239-70CD-7748-405E-4610179AE986}"/>
                </a:ext>
              </a:extLst>
            </xdr:cNvPr>
            <xdr:cNvSpPr txBox="1"/>
          </xdr:nvSpPr>
          <xdr:spPr>
            <a:xfrm>
              <a:off x="11495811" y="6277192"/>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AB780C-A1CA-4B30-B788-6CA36D2AE8A2}" type="TxLink">
                <a:rPr lang="en-US" sz="1200" b="0" i="0" u="none" strike="noStrike">
                  <a:solidFill>
                    <a:srgbClr val="1D11FF"/>
                  </a:solidFill>
                  <a:latin typeface="Avenir LT Std 45 Book"/>
                </a:rPr>
                <a:t> </a:t>
              </a:fld>
              <a:endParaRPr lang="en-US" sz="1100"/>
            </a:p>
          </xdr:txBody>
        </xdr:sp>
      </xdr:grpSp>
      <xdr:grpSp>
        <xdr:nvGrpSpPr>
          <xdr:cNvPr id="493" name="usarosa">
            <a:extLst>
              <a:ext uri="{FF2B5EF4-FFF2-40B4-BE49-F238E27FC236}">
                <a16:creationId xmlns:a16="http://schemas.microsoft.com/office/drawing/2014/main" id="{6632119C-9472-465E-8F45-7C080A2F8308}"/>
              </a:ext>
            </a:extLst>
          </xdr:cNvPr>
          <xdr:cNvGrpSpPr/>
        </xdr:nvGrpSpPr>
        <xdr:grpSpPr>
          <a:xfrm rot="2467302">
            <a:off x="10040989" y="3387865"/>
            <a:ext cx="375527" cy="333528"/>
            <a:chOff x="11365923" y="6052954"/>
            <a:chExt cx="373331" cy="327807"/>
          </a:xfrm>
        </xdr:grpSpPr>
        <xdr:sp macro="" textlink="ptgeog!C15">
          <xdr:nvSpPr>
            <xdr:cNvPr id="494" name="TextBox 493">
              <a:extLst>
                <a:ext uri="{FF2B5EF4-FFF2-40B4-BE49-F238E27FC236}">
                  <a16:creationId xmlns:a16="http://schemas.microsoft.com/office/drawing/2014/main" id="{F820EE99-B6E5-98C1-8903-C48660DCF6E8}"/>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B03486-20EF-4215-A50A-AAFFD1E31A5A}" type="TxLink">
                <a:rPr lang="en-US" sz="1200" b="0" i="0" u="none" strike="noStrike">
                  <a:solidFill>
                    <a:srgbClr val="DC25FA"/>
                  </a:solidFill>
                  <a:latin typeface="Avenir LT Std 45 Book"/>
                </a:rPr>
                <a:t>•</a:t>
              </a:fld>
              <a:endParaRPr lang="en-US" sz="1100"/>
            </a:p>
          </xdr:txBody>
        </xdr:sp>
        <xdr:sp macro="" textlink="ptgeog!D15">
          <xdr:nvSpPr>
            <xdr:cNvPr id="495" name="TextBox 494">
              <a:extLst>
                <a:ext uri="{FF2B5EF4-FFF2-40B4-BE49-F238E27FC236}">
                  <a16:creationId xmlns:a16="http://schemas.microsoft.com/office/drawing/2014/main" id="{DC7DFBFF-096E-0CC2-A534-88A769EE172F}"/>
                </a:ext>
              </a:extLst>
            </xdr:cNvPr>
            <xdr:cNvSpPr txBox="1"/>
          </xdr:nvSpPr>
          <xdr:spPr>
            <a:xfrm>
              <a:off x="11658849" y="620980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3B7210-B52E-4BB6-8B0C-F1300E8C5D20}" type="TxLink">
                <a:rPr lang="en-US" sz="1200" b="0" i="0" u="none" strike="noStrike">
                  <a:solidFill>
                    <a:srgbClr val="7030A0"/>
                  </a:solidFill>
                  <a:latin typeface="Avenir LT Std 45 Book"/>
                </a:rPr>
                <a:t>•</a:t>
              </a:fld>
              <a:endParaRPr lang="en-US" sz="1100"/>
            </a:p>
          </xdr:txBody>
        </xdr:sp>
        <xdr:sp macro="" textlink="ptgeog!C15">
          <xdr:nvSpPr>
            <xdr:cNvPr id="496" name="TextBox 495">
              <a:extLst>
                <a:ext uri="{FF2B5EF4-FFF2-40B4-BE49-F238E27FC236}">
                  <a16:creationId xmlns:a16="http://schemas.microsoft.com/office/drawing/2014/main" id="{BDC0E85E-115D-9E2E-966B-9A414D872517}"/>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C9C84C-4024-41DC-B220-F246EB0B54CF}" type="TxLink">
                <a:rPr lang="en-US" sz="1200" b="0" i="0" u="none" strike="noStrike">
                  <a:solidFill>
                    <a:srgbClr val="DC25FA"/>
                  </a:solidFill>
                  <a:latin typeface="Avenir LT Std 45 Book"/>
                </a:rPr>
                <a:t>•</a:t>
              </a:fld>
              <a:endParaRPr lang="en-US" sz="1100"/>
            </a:p>
          </xdr:txBody>
        </xdr:sp>
        <xdr:sp macro="" textlink="ptgeog!D15">
          <xdr:nvSpPr>
            <xdr:cNvPr id="497" name="TextBox 496">
              <a:extLst>
                <a:ext uri="{FF2B5EF4-FFF2-40B4-BE49-F238E27FC236}">
                  <a16:creationId xmlns:a16="http://schemas.microsoft.com/office/drawing/2014/main" id="{5FACB78B-B0A2-57E6-A8DA-DC8F56BC6D88}"/>
                </a:ext>
              </a:extLst>
            </xdr:cNvPr>
            <xdr:cNvSpPr txBox="1"/>
          </xdr:nvSpPr>
          <xdr:spPr>
            <a:xfrm>
              <a:off x="11495811" y="6257060"/>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B4ECEA1-98D5-4538-86B9-F8475D3E6114}" type="TxLink">
                <a:rPr lang="en-US" sz="1200" b="0" i="0" u="none" strike="noStrike">
                  <a:solidFill>
                    <a:srgbClr val="7030A0"/>
                  </a:solidFill>
                  <a:latin typeface="Avenir LT Std 45 Book"/>
                </a:rPr>
                <a:t>•</a:t>
              </a:fld>
              <a:endParaRPr lang="en-US" sz="1100"/>
            </a:p>
          </xdr:txBody>
        </xdr:sp>
      </xdr:grpSp>
      <xdr:grpSp>
        <xdr:nvGrpSpPr>
          <xdr:cNvPr id="498" name="usazul">
            <a:extLst>
              <a:ext uri="{FF2B5EF4-FFF2-40B4-BE49-F238E27FC236}">
                <a16:creationId xmlns:a16="http://schemas.microsoft.com/office/drawing/2014/main" id="{9E93404A-1CA4-42B3-8E52-6D72C2409563}"/>
              </a:ext>
            </a:extLst>
          </xdr:cNvPr>
          <xdr:cNvGrpSpPr/>
        </xdr:nvGrpSpPr>
        <xdr:grpSpPr>
          <a:xfrm rot="6361129">
            <a:off x="9999505" y="3265489"/>
            <a:ext cx="375527" cy="354012"/>
            <a:chOff x="11365923" y="6052954"/>
            <a:chExt cx="373331" cy="347939"/>
          </a:xfrm>
        </xdr:grpSpPr>
        <xdr:sp macro="" textlink="ptgeog!F15">
          <xdr:nvSpPr>
            <xdr:cNvPr id="499" name="TextBox 498">
              <a:extLst>
                <a:ext uri="{FF2B5EF4-FFF2-40B4-BE49-F238E27FC236}">
                  <a16:creationId xmlns:a16="http://schemas.microsoft.com/office/drawing/2014/main" id="{2F6192F7-6DC6-002B-B2B5-FCE53EE8EDA4}"/>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41484F-805D-46F2-A233-CC5D9FF2E770}" type="TxLink">
                <a:rPr lang="en-US" sz="1200" b="0" i="0" u="none" strike="noStrike">
                  <a:solidFill>
                    <a:srgbClr val="00B0F0"/>
                  </a:solidFill>
                  <a:latin typeface="Avenir LT Std 45 Book"/>
                </a:rPr>
                <a:t> </a:t>
              </a:fld>
              <a:endParaRPr lang="en-US" sz="1100"/>
            </a:p>
          </xdr:txBody>
        </xdr:sp>
        <xdr:sp macro="" textlink="ptgeog!E15">
          <xdr:nvSpPr>
            <xdr:cNvPr id="500" name="TextBox 499">
              <a:extLst>
                <a:ext uri="{FF2B5EF4-FFF2-40B4-BE49-F238E27FC236}">
                  <a16:creationId xmlns:a16="http://schemas.microsoft.com/office/drawing/2014/main" id="{2BF6E005-1B8B-F7E5-597C-F7F09B0ADCFD}"/>
                </a:ext>
              </a:extLst>
            </xdr:cNvPr>
            <xdr:cNvSpPr txBox="1"/>
          </xdr:nvSpPr>
          <xdr:spPr>
            <a:xfrm>
              <a:off x="11658849" y="6219873"/>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932249B-3175-4AB0-96F3-9B8B1D21BEA1}" type="TxLink">
                <a:rPr lang="en-US" sz="1200" b="0" i="0" u="none" strike="noStrike">
                  <a:solidFill>
                    <a:srgbClr val="1D11FF"/>
                  </a:solidFill>
                  <a:latin typeface="Avenir LT Std 45 Book"/>
                </a:rPr>
                <a:t> </a:t>
              </a:fld>
              <a:endParaRPr lang="en-US" sz="1100"/>
            </a:p>
          </xdr:txBody>
        </xdr:sp>
        <xdr:sp macro="" textlink="ptgeog!F15">
          <xdr:nvSpPr>
            <xdr:cNvPr id="501" name="TextBox 500">
              <a:extLst>
                <a:ext uri="{FF2B5EF4-FFF2-40B4-BE49-F238E27FC236}">
                  <a16:creationId xmlns:a16="http://schemas.microsoft.com/office/drawing/2014/main" id="{B2B07BB1-7D50-74A1-EE3D-F91EB80E1E82}"/>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91080C6-2A72-4A60-86EC-941381091292}" type="TxLink">
                <a:rPr lang="en-US" sz="1200" b="0" i="0" u="none" strike="noStrike">
                  <a:solidFill>
                    <a:srgbClr val="00B0F0"/>
                  </a:solidFill>
                  <a:latin typeface="Avenir LT Std 45 Book"/>
                </a:rPr>
                <a:t> </a:t>
              </a:fld>
              <a:endParaRPr lang="en-US" sz="1100"/>
            </a:p>
          </xdr:txBody>
        </xdr:sp>
        <xdr:sp macro="" textlink="ptgeog!E15">
          <xdr:nvSpPr>
            <xdr:cNvPr id="502" name="TextBox 501">
              <a:extLst>
                <a:ext uri="{FF2B5EF4-FFF2-40B4-BE49-F238E27FC236}">
                  <a16:creationId xmlns:a16="http://schemas.microsoft.com/office/drawing/2014/main" id="{F3E3F5E9-50E7-6241-C478-905DEB682550}"/>
                </a:ext>
              </a:extLst>
            </xdr:cNvPr>
            <xdr:cNvSpPr txBox="1"/>
          </xdr:nvSpPr>
          <xdr:spPr>
            <a:xfrm>
              <a:off x="11495811" y="6277192"/>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AB780C-A1CA-4B30-B788-6CA36D2AE8A2}" type="TxLink">
                <a:rPr lang="en-US" sz="1200" b="0" i="0" u="none" strike="noStrike">
                  <a:solidFill>
                    <a:srgbClr val="1D11FF"/>
                  </a:solidFill>
                  <a:latin typeface="Avenir LT Std 45 Book"/>
                </a:rPr>
                <a:t> </a:t>
              </a:fld>
              <a:endParaRPr lang="en-US" sz="1100"/>
            </a:p>
          </xdr:txBody>
        </xdr:sp>
      </xdr:grpSp>
      <xdr:grpSp>
        <xdr:nvGrpSpPr>
          <xdr:cNvPr id="503" name="usarosa">
            <a:extLst>
              <a:ext uri="{FF2B5EF4-FFF2-40B4-BE49-F238E27FC236}">
                <a16:creationId xmlns:a16="http://schemas.microsoft.com/office/drawing/2014/main" id="{9E510110-5610-471B-89CF-3566F1C465FD}"/>
              </a:ext>
            </a:extLst>
          </xdr:cNvPr>
          <xdr:cNvGrpSpPr/>
        </xdr:nvGrpSpPr>
        <xdr:grpSpPr>
          <a:xfrm rot="6361129">
            <a:off x="9999505" y="3265478"/>
            <a:ext cx="375527" cy="333528"/>
            <a:chOff x="11365923" y="6052954"/>
            <a:chExt cx="373331" cy="327807"/>
          </a:xfrm>
        </xdr:grpSpPr>
        <xdr:sp macro="" textlink="ptgeog!C15">
          <xdr:nvSpPr>
            <xdr:cNvPr id="504" name="TextBox 503">
              <a:extLst>
                <a:ext uri="{FF2B5EF4-FFF2-40B4-BE49-F238E27FC236}">
                  <a16:creationId xmlns:a16="http://schemas.microsoft.com/office/drawing/2014/main" id="{9363A629-3F5A-A1CD-49DC-0A5DDBF60DF0}"/>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B03486-20EF-4215-A50A-AAFFD1E31A5A}" type="TxLink">
                <a:rPr lang="en-US" sz="1200" b="0" i="0" u="none" strike="noStrike">
                  <a:solidFill>
                    <a:srgbClr val="DC25FA"/>
                  </a:solidFill>
                  <a:latin typeface="Avenir LT Std 45 Book"/>
                </a:rPr>
                <a:t>•</a:t>
              </a:fld>
              <a:endParaRPr lang="en-US" sz="1100"/>
            </a:p>
          </xdr:txBody>
        </xdr:sp>
        <xdr:sp macro="" textlink="ptgeog!D15">
          <xdr:nvSpPr>
            <xdr:cNvPr id="505" name="TextBox 504">
              <a:extLst>
                <a:ext uri="{FF2B5EF4-FFF2-40B4-BE49-F238E27FC236}">
                  <a16:creationId xmlns:a16="http://schemas.microsoft.com/office/drawing/2014/main" id="{3F3FC52F-C8DE-521A-49D6-54B74548F999}"/>
                </a:ext>
              </a:extLst>
            </xdr:cNvPr>
            <xdr:cNvSpPr txBox="1"/>
          </xdr:nvSpPr>
          <xdr:spPr>
            <a:xfrm>
              <a:off x="11658849" y="620980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3B7210-B52E-4BB6-8B0C-F1300E8C5D20}" type="TxLink">
                <a:rPr lang="en-US" sz="1200" b="0" i="0" u="none" strike="noStrike">
                  <a:solidFill>
                    <a:srgbClr val="7030A0"/>
                  </a:solidFill>
                  <a:latin typeface="Avenir LT Std 45 Book"/>
                </a:rPr>
                <a:t>•</a:t>
              </a:fld>
              <a:endParaRPr lang="en-US" sz="1100"/>
            </a:p>
          </xdr:txBody>
        </xdr:sp>
        <xdr:sp macro="" textlink="ptgeog!C15">
          <xdr:nvSpPr>
            <xdr:cNvPr id="506" name="TextBox 505">
              <a:extLst>
                <a:ext uri="{FF2B5EF4-FFF2-40B4-BE49-F238E27FC236}">
                  <a16:creationId xmlns:a16="http://schemas.microsoft.com/office/drawing/2014/main" id="{0000DF5C-392F-3614-051E-B2886EC6CB91}"/>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C9C84C-4024-41DC-B220-F246EB0B54CF}" type="TxLink">
                <a:rPr lang="en-US" sz="1200" b="0" i="0" u="none" strike="noStrike">
                  <a:solidFill>
                    <a:srgbClr val="DC25FA"/>
                  </a:solidFill>
                  <a:latin typeface="Avenir LT Std 45 Book"/>
                </a:rPr>
                <a:t>•</a:t>
              </a:fld>
              <a:endParaRPr lang="en-US" sz="1100"/>
            </a:p>
          </xdr:txBody>
        </xdr:sp>
        <xdr:sp macro="" textlink="ptgeog!D15">
          <xdr:nvSpPr>
            <xdr:cNvPr id="507" name="TextBox 506">
              <a:extLst>
                <a:ext uri="{FF2B5EF4-FFF2-40B4-BE49-F238E27FC236}">
                  <a16:creationId xmlns:a16="http://schemas.microsoft.com/office/drawing/2014/main" id="{6A38BB88-513E-4B39-CCE8-F40D300B10A1}"/>
                </a:ext>
              </a:extLst>
            </xdr:cNvPr>
            <xdr:cNvSpPr txBox="1"/>
          </xdr:nvSpPr>
          <xdr:spPr>
            <a:xfrm>
              <a:off x="11495811" y="6257060"/>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B4ECEA1-98D5-4538-86B9-F8475D3E6114}" type="TxLink">
                <a:rPr lang="en-US" sz="1200" b="0" i="0" u="none" strike="noStrike">
                  <a:solidFill>
                    <a:srgbClr val="7030A0"/>
                  </a:solidFill>
                  <a:latin typeface="Avenir LT Std 45 Book"/>
                </a:rPr>
                <a:t>•</a:t>
              </a:fld>
              <a:endParaRPr lang="en-US" sz="1100"/>
            </a:p>
          </xdr:txBody>
        </xdr:sp>
      </xdr:grpSp>
      <xdr:grpSp>
        <xdr:nvGrpSpPr>
          <xdr:cNvPr id="508" name="usazul">
            <a:extLst>
              <a:ext uri="{FF2B5EF4-FFF2-40B4-BE49-F238E27FC236}">
                <a16:creationId xmlns:a16="http://schemas.microsoft.com/office/drawing/2014/main" id="{7DDFC680-9AFE-43D1-AF87-BB544A426AA4}"/>
              </a:ext>
            </a:extLst>
          </xdr:cNvPr>
          <xdr:cNvGrpSpPr/>
        </xdr:nvGrpSpPr>
        <xdr:grpSpPr>
          <a:xfrm rot="12969344">
            <a:off x="9219889" y="3335955"/>
            <a:ext cx="375527" cy="354012"/>
            <a:chOff x="11365923" y="6052954"/>
            <a:chExt cx="373331" cy="347939"/>
          </a:xfrm>
        </xdr:grpSpPr>
        <xdr:sp macro="" textlink="ptgeog!F15">
          <xdr:nvSpPr>
            <xdr:cNvPr id="509" name="TextBox 508">
              <a:extLst>
                <a:ext uri="{FF2B5EF4-FFF2-40B4-BE49-F238E27FC236}">
                  <a16:creationId xmlns:a16="http://schemas.microsoft.com/office/drawing/2014/main" id="{6BA1D068-972B-7B31-5C8F-8BF4BBB6479C}"/>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41484F-805D-46F2-A233-CC5D9FF2E770}" type="TxLink">
                <a:rPr lang="en-US" sz="1200" b="0" i="0" u="none" strike="noStrike">
                  <a:solidFill>
                    <a:srgbClr val="00B0F0"/>
                  </a:solidFill>
                  <a:latin typeface="Avenir LT Std 45 Book"/>
                </a:rPr>
                <a:t> </a:t>
              </a:fld>
              <a:endParaRPr lang="en-US" sz="1100"/>
            </a:p>
          </xdr:txBody>
        </xdr:sp>
        <xdr:sp macro="" textlink="ptgeog!E15">
          <xdr:nvSpPr>
            <xdr:cNvPr id="510" name="TextBox 509">
              <a:extLst>
                <a:ext uri="{FF2B5EF4-FFF2-40B4-BE49-F238E27FC236}">
                  <a16:creationId xmlns:a16="http://schemas.microsoft.com/office/drawing/2014/main" id="{CCF4CA90-855A-BCEC-0985-D78A13D2C701}"/>
                </a:ext>
              </a:extLst>
            </xdr:cNvPr>
            <xdr:cNvSpPr txBox="1"/>
          </xdr:nvSpPr>
          <xdr:spPr>
            <a:xfrm>
              <a:off x="11658849" y="6219873"/>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932249B-3175-4AB0-96F3-9B8B1D21BEA1}" type="TxLink">
                <a:rPr lang="en-US" sz="1200" b="0" i="0" u="none" strike="noStrike">
                  <a:solidFill>
                    <a:srgbClr val="1D11FF"/>
                  </a:solidFill>
                  <a:latin typeface="Avenir LT Std 45 Book"/>
                </a:rPr>
                <a:t> </a:t>
              </a:fld>
              <a:endParaRPr lang="en-US" sz="1100"/>
            </a:p>
          </xdr:txBody>
        </xdr:sp>
        <xdr:sp macro="" textlink="ptgeog!F15">
          <xdr:nvSpPr>
            <xdr:cNvPr id="511" name="TextBox 510">
              <a:extLst>
                <a:ext uri="{FF2B5EF4-FFF2-40B4-BE49-F238E27FC236}">
                  <a16:creationId xmlns:a16="http://schemas.microsoft.com/office/drawing/2014/main" id="{391BA674-4988-4D12-A5F7-3EDFEDC9630C}"/>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91080C6-2A72-4A60-86EC-941381091292}" type="TxLink">
                <a:rPr lang="en-US" sz="1200" b="0" i="0" u="none" strike="noStrike">
                  <a:solidFill>
                    <a:srgbClr val="00B0F0"/>
                  </a:solidFill>
                  <a:latin typeface="Avenir LT Std 45 Book"/>
                </a:rPr>
                <a:t> </a:t>
              </a:fld>
              <a:endParaRPr lang="en-US" sz="1100"/>
            </a:p>
          </xdr:txBody>
        </xdr:sp>
        <xdr:sp macro="" textlink="ptgeog!E15">
          <xdr:nvSpPr>
            <xdr:cNvPr id="64" name="TextBox 63">
              <a:extLst>
                <a:ext uri="{FF2B5EF4-FFF2-40B4-BE49-F238E27FC236}">
                  <a16:creationId xmlns:a16="http://schemas.microsoft.com/office/drawing/2014/main" id="{9D98DE33-E740-9C64-E83F-AAC77B10721D}"/>
                </a:ext>
              </a:extLst>
            </xdr:cNvPr>
            <xdr:cNvSpPr txBox="1"/>
          </xdr:nvSpPr>
          <xdr:spPr>
            <a:xfrm>
              <a:off x="11495811" y="6277192"/>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AB780C-A1CA-4B30-B788-6CA36D2AE8A2}" type="TxLink">
                <a:rPr lang="en-US" sz="1200" b="0" i="0" u="none" strike="noStrike">
                  <a:solidFill>
                    <a:srgbClr val="1D11FF"/>
                  </a:solidFill>
                  <a:latin typeface="Avenir LT Std 45 Book"/>
                </a:rPr>
                <a:t> </a:t>
              </a:fld>
              <a:endParaRPr lang="en-US" sz="1100"/>
            </a:p>
          </xdr:txBody>
        </xdr:sp>
      </xdr:grpSp>
      <xdr:grpSp>
        <xdr:nvGrpSpPr>
          <xdr:cNvPr id="65" name="usarosa">
            <a:extLst>
              <a:ext uri="{FF2B5EF4-FFF2-40B4-BE49-F238E27FC236}">
                <a16:creationId xmlns:a16="http://schemas.microsoft.com/office/drawing/2014/main" id="{5A250FE3-F810-4A0F-8482-849FA9EC7992}"/>
              </a:ext>
            </a:extLst>
          </xdr:cNvPr>
          <xdr:cNvGrpSpPr/>
        </xdr:nvGrpSpPr>
        <xdr:grpSpPr>
          <a:xfrm rot="12969344">
            <a:off x="9219889" y="3335944"/>
            <a:ext cx="375527" cy="333528"/>
            <a:chOff x="11365923" y="6052954"/>
            <a:chExt cx="373331" cy="327807"/>
          </a:xfrm>
        </xdr:grpSpPr>
        <xdr:sp macro="" textlink="ptgeog!C15">
          <xdr:nvSpPr>
            <xdr:cNvPr id="66" name="TextBox 65">
              <a:extLst>
                <a:ext uri="{FF2B5EF4-FFF2-40B4-BE49-F238E27FC236}">
                  <a16:creationId xmlns:a16="http://schemas.microsoft.com/office/drawing/2014/main" id="{E1203A8E-33B0-40EC-8364-7BA7F89ED82C}"/>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B03486-20EF-4215-A50A-AAFFD1E31A5A}" type="TxLink">
                <a:rPr lang="en-US" sz="1200" b="0" i="0" u="none" strike="noStrike">
                  <a:solidFill>
                    <a:srgbClr val="DC25FA"/>
                  </a:solidFill>
                  <a:latin typeface="Avenir LT Std 45 Book"/>
                </a:rPr>
                <a:t>•</a:t>
              </a:fld>
              <a:endParaRPr lang="en-US" sz="1100"/>
            </a:p>
          </xdr:txBody>
        </xdr:sp>
        <xdr:sp macro="" textlink="ptgeog!D15">
          <xdr:nvSpPr>
            <xdr:cNvPr id="119" name="TextBox 118">
              <a:extLst>
                <a:ext uri="{FF2B5EF4-FFF2-40B4-BE49-F238E27FC236}">
                  <a16:creationId xmlns:a16="http://schemas.microsoft.com/office/drawing/2014/main" id="{01C9B17B-981D-35F0-E127-F59C611F112A}"/>
                </a:ext>
              </a:extLst>
            </xdr:cNvPr>
            <xdr:cNvSpPr txBox="1"/>
          </xdr:nvSpPr>
          <xdr:spPr>
            <a:xfrm>
              <a:off x="11658849" y="620980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3B7210-B52E-4BB6-8B0C-F1300E8C5D20}" type="TxLink">
                <a:rPr lang="en-US" sz="1200" b="0" i="0" u="none" strike="noStrike">
                  <a:solidFill>
                    <a:srgbClr val="7030A0"/>
                  </a:solidFill>
                  <a:latin typeface="Avenir LT Std 45 Book"/>
                </a:rPr>
                <a:t>•</a:t>
              </a:fld>
              <a:endParaRPr lang="en-US" sz="1100"/>
            </a:p>
          </xdr:txBody>
        </xdr:sp>
        <xdr:sp macro="" textlink="ptgeog!C15">
          <xdr:nvSpPr>
            <xdr:cNvPr id="120" name="TextBox 119">
              <a:extLst>
                <a:ext uri="{FF2B5EF4-FFF2-40B4-BE49-F238E27FC236}">
                  <a16:creationId xmlns:a16="http://schemas.microsoft.com/office/drawing/2014/main" id="{3C153E46-2462-37C6-B29C-D64A9F7C878C}"/>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C9C84C-4024-41DC-B220-F246EB0B54CF}" type="TxLink">
                <a:rPr lang="en-US" sz="1200" b="0" i="0" u="none" strike="noStrike">
                  <a:solidFill>
                    <a:srgbClr val="DC25FA"/>
                  </a:solidFill>
                  <a:latin typeface="Avenir LT Std 45 Book"/>
                </a:rPr>
                <a:t>•</a:t>
              </a:fld>
              <a:endParaRPr lang="en-US" sz="1100"/>
            </a:p>
          </xdr:txBody>
        </xdr:sp>
        <xdr:sp macro="" textlink="ptgeog!D15">
          <xdr:nvSpPr>
            <xdr:cNvPr id="121" name="TextBox 120">
              <a:extLst>
                <a:ext uri="{FF2B5EF4-FFF2-40B4-BE49-F238E27FC236}">
                  <a16:creationId xmlns:a16="http://schemas.microsoft.com/office/drawing/2014/main" id="{2D8C31A0-952A-B697-AC7B-0045D36AAFBA}"/>
                </a:ext>
              </a:extLst>
            </xdr:cNvPr>
            <xdr:cNvSpPr txBox="1"/>
          </xdr:nvSpPr>
          <xdr:spPr>
            <a:xfrm>
              <a:off x="11495811" y="6257060"/>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B4ECEA1-98D5-4538-86B9-F8475D3E6114}" type="TxLink">
                <a:rPr lang="en-US" sz="1200" b="0" i="0" u="none" strike="noStrike">
                  <a:solidFill>
                    <a:srgbClr val="7030A0"/>
                  </a:solidFill>
                  <a:latin typeface="Avenir LT Std 45 Book"/>
                </a:rPr>
                <a:t>•</a:t>
              </a:fld>
              <a:endParaRPr lang="en-US" sz="1100"/>
            </a:p>
          </xdr:txBody>
        </xdr:sp>
      </xdr:grpSp>
    </xdr:grpSp>
    <xdr:clientData/>
  </xdr:twoCellAnchor>
  <xdr:twoCellAnchor>
    <xdr:from>
      <xdr:col>14</xdr:col>
      <xdr:colOff>592801</xdr:colOff>
      <xdr:row>13</xdr:row>
      <xdr:rowOff>39739</xdr:rowOff>
    </xdr:from>
    <xdr:to>
      <xdr:col>16</xdr:col>
      <xdr:colOff>108205</xdr:colOff>
      <xdr:row>15</xdr:row>
      <xdr:rowOff>47795</xdr:rowOff>
    </xdr:to>
    <xdr:grpSp>
      <xdr:nvGrpSpPr>
        <xdr:cNvPr id="414" name="canada">
          <a:extLst>
            <a:ext uri="{FF2B5EF4-FFF2-40B4-BE49-F238E27FC236}">
              <a16:creationId xmlns:a16="http://schemas.microsoft.com/office/drawing/2014/main" id="{36E076C9-9594-04C9-D153-8AA0E16E1D9D}"/>
            </a:ext>
          </a:extLst>
        </xdr:cNvPr>
        <xdr:cNvGrpSpPr/>
      </xdr:nvGrpSpPr>
      <xdr:grpSpPr>
        <a:xfrm>
          <a:off x="9078710" y="2516239"/>
          <a:ext cx="727677" cy="389056"/>
          <a:chOff x="9196027" y="2569497"/>
          <a:chExt cx="744436" cy="397250"/>
        </a:xfrm>
      </xdr:grpSpPr>
      <xdr:grpSp>
        <xdr:nvGrpSpPr>
          <xdr:cNvPr id="123" name="canadaazul">
            <a:extLst>
              <a:ext uri="{FF2B5EF4-FFF2-40B4-BE49-F238E27FC236}">
                <a16:creationId xmlns:a16="http://schemas.microsoft.com/office/drawing/2014/main" id="{BFA5DA8F-5599-4458-A6CC-31DF38D6841A}"/>
              </a:ext>
            </a:extLst>
          </xdr:cNvPr>
          <xdr:cNvGrpSpPr/>
        </xdr:nvGrpSpPr>
        <xdr:grpSpPr>
          <a:xfrm rot="6361129">
            <a:off x="9575693" y="2601978"/>
            <a:ext cx="375527" cy="354012"/>
            <a:chOff x="11365923" y="6052954"/>
            <a:chExt cx="373331" cy="347939"/>
          </a:xfrm>
        </xdr:grpSpPr>
        <xdr:sp macro="" textlink="ptgeog!F18">
          <xdr:nvSpPr>
            <xdr:cNvPr id="124" name="TextBox 123">
              <a:extLst>
                <a:ext uri="{FF2B5EF4-FFF2-40B4-BE49-F238E27FC236}">
                  <a16:creationId xmlns:a16="http://schemas.microsoft.com/office/drawing/2014/main" id="{E7E97BC3-9C63-C579-3A91-02D41CEBA4ED}"/>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67B426-C371-4F3C-BCE2-C0209E9AAD65}" type="TxLink">
                <a:rPr lang="en-US" sz="1200" b="0" i="0" u="none" strike="noStrike">
                  <a:solidFill>
                    <a:srgbClr val="00B0F0"/>
                  </a:solidFill>
                  <a:latin typeface="Avenir LT Std 45 Book"/>
                </a:rPr>
                <a:t>•</a:t>
              </a:fld>
              <a:endParaRPr lang="en-US" sz="1100"/>
            </a:p>
          </xdr:txBody>
        </xdr:sp>
        <xdr:sp macro="" textlink="ptgeog!E18">
          <xdr:nvSpPr>
            <xdr:cNvPr id="125" name="TextBox 124">
              <a:extLst>
                <a:ext uri="{FF2B5EF4-FFF2-40B4-BE49-F238E27FC236}">
                  <a16:creationId xmlns:a16="http://schemas.microsoft.com/office/drawing/2014/main" id="{EBD09961-9C06-A4C1-7E42-1F3C649CCF11}"/>
                </a:ext>
              </a:extLst>
            </xdr:cNvPr>
            <xdr:cNvSpPr txBox="1"/>
          </xdr:nvSpPr>
          <xdr:spPr>
            <a:xfrm>
              <a:off x="11658849" y="6219873"/>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F4D31F-F9FA-472F-90E3-2BB7B1EDF36D}" type="TxLink">
                <a:rPr lang="en-US" sz="1200" b="0" i="0" u="none" strike="noStrike">
                  <a:solidFill>
                    <a:srgbClr val="1D11FF"/>
                  </a:solidFill>
                  <a:latin typeface="Avenir LT Std 45 Book"/>
                </a:rPr>
                <a:t>•</a:t>
              </a:fld>
              <a:endParaRPr lang="en-US" sz="1100"/>
            </a:p>
          </xdr:txBody>
        </xdr:sp>
        <xdr:sp macro="" textlink="ptgeog!F18">
          <xdr:nvSpPr>
            <xdr:cNvPr id="181" name="TextBox 180">
              <a:extLst>
                <a:ext uri="{FF2B5EF4-FFF2-40B4-BE49-F238E27FC236}">
                  <a16:creationId xmlns:a16="http://schemas.microsoft.com/office/drawing/2014/main" id="{155D4B75-9ED6-2D78-9573-16D1D90BFA8A}"/>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6657E48-0019-460C-B4E4-3FBFC2DD73BF}" type="TxLink">
                <a:rPr lang="en-US" sz="1200" b="0" i="0" u="none" strike="noStrike">
                  <a:solidFill>
                    <a:srgbClr val="00B0F0"/>
                  </a:solidFill>
                  <a:latin typeface="Avenir LT Std 45 Book"/>
                </a:rPr>
                <a:t>•</a:t>
              </a:fld>
              <a:endParaRPr lang="en-US" sz="1100"/>
            </a:p>
          </xdr:txBody>
        </xdr:sp>
        <xdr:sp macro="" textlink="ptgeog!E18">
          <xdr:nvSpPr>
            <xdr:cNvPr id="182" name="TextBox 181">
              <a:extLst>
                <a:ext uri="{FF2B5EF4-FFF2-40B4-BE49-F238E27FC236}">
                  <a16:creationId xmlns:a16="http://schemas.microsoft.com/office/drawing/2014/main" id="{C2A2F645-F8D3-D34A-E287-FDECABE5017C}"/>
                </a:ext>
              </a:extLst>
            </xdr:cNvPr>
            <xdr:cNvSpPr txBox="1"/>
          </xdr:nvSpPr>
          <xdr:spPr>
            <a:xfrm>
              <a:off x="11495811" y="6277192"/>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05E4D-A0FA-4715-9158-F9C4DEE96A3B}" type="TxLink">
                <a:rPr lang="en-US" sz="1200" b="0" i="0" u="none" strike="noStrike">
                  <a:solidFill>
                    <a:srgbClr val="1D11FF"/>
                  </a:solidFill>
                  <a:latin typeface="Avenir LT Std 45 Book"/>
                </a:rPr>
                <a:t>•</a:t>
              </a:fld>
              <a:endParaRPr lang="en-US" sz="1100"/>
            </a:p>
          </xdr:txBody>
        </xdr:sp>
      </xdr:grpSp>
      <xdr:grpSp>
        <xdr:nvGrpSpPr>
          <xdr:cNvPr id="183" name="canadarosa">
            <a:extLst>
              <a:ext uri="{FF2B5EF4-FFF2-40B4-BE49-F238E27FC236}">
                <a16:creationId xmlns:a16="http://schemas.microsoft.com/office/drawing/2014/main" id="{F2D16C4E-FCB4-4DA4-8E69-8802F810E730}"/>
              </a:ext>
            </a:extLst>
          </xdr:cNvPr>
          <xdr:cNvGrpSpPr/>
        </xdr:nvGrpSpPr>
        <xdr:grpSpPr>
          <a:xfrm rot="6361129">
            <a:off x="9575693" y="2601967"/>
            <a:ext cx="375527" cy="333528"/>
            <a:chOff x="11365923" y="6052954"/>
            <a:chExt cx="373331" cy="327807"/>
          </a:xfrm>
        </xdr:grpSpPr>
        <xdr:sp macro="" textlink="ptgeog!C18">
          <xdr:nvSpPr>
            <xdr:cNvPr id="187" name="TextBox 186">
              <a:extLst>
                <a:ext uri="{FF2B5EF4-FFF2-40B4-BE49-F238E27FC236}">
                  <a16:creationId xmlns:a16="http://schemas.microsoft.com/office/drawing/2014/main" id="{30FBD37E-28F7-C062-1B19-302A16D9D34A}"/>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BEF2503-D17C-459D-8DE3-A83D547CC6AF}" type="TxLink">
                <a:rPr lang="en-US" sz="1200" b="0" i="0" u="none" strike="noStrike">
                  <a:solidFill>
                    <a:srgbClr val="DC25FA"/>
                  </a:solidFill>
                  <a:latin typeface="Avenir LT Std 45 Book"/>
                </a:rPr>
                <a:t> </a:t>
              </a:fld>
              <a:endParaRPr lang="en-US" sz="1100"/>
            </a:p>
          </xdr:txBody>
        </xdr:sp>
        <xdr:sp macro="" textlink="ptgeog!D18">
          <xdr:nvSpPr>
            <xdr:cNvPr id="188" name="TextBox 187">
              <a:extLst>
                <a:ext uri="{FF2B5EF4-FFF2-40B4-BE49-F238E27FC236}">
                  <a16:creationId xmlns:a16="http://schemas.microsoft.com/office/drawing/2014/main" id="{AD6C18BE-200B-128F-BDEA-F6B123C1A4BE}"/>
                </a:ext>
              </a:extLst>
            </xdr:cNvPr>
            <xdr:cNvSpPr txBox="1"/>
          </xdr:nvSpPr>
          <xdr:spPr>
            <a:xfrm>
              <a:off x="11658849" y="620980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F956287-CA86-4F20-9542-217883C5FDAE}" type="TxLink">
                <a:rPr lang="en-US" sz="1200" b="0" i="0" u="none" strike="noStrike">
                  <a:solidFill>
                    <a:srgbClr val="7030A0"/>
                  </a:solidFill>
                  <a:latin typeface="Avenir LT Std 45 Book"/>
                </a:rPr>
                <a:t> </a:t>
              </a:fld>
              <a:endParaRPr lang="en-US" sz="1100"/>
            </a:p>
          </xdr:txBody>
        </xdr:sp>
        <xdr:sp macro="" textlink="ptgeog!C18">
          <xdr:nvSpPr>
            <xdr:cNvPr id="189" name="TextBox 188">
              <a:extLst>
                <a:ext uri="{FF2B5EF4-FFF2-40B4-BE49-F238E27FC236}">
                  <a16:creationId xmlns:a16="http://schemas.microsoft.com/office/drawing/2014/main" id="{BE556E8D-302C-707C-AF0D-8AF94EA646AC}"/>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F96C52-CB5E-4FD1-BC10-B18D40CB9A5E}" type="TxLink">
                <a:rPr lang="en-US" sz="1200" b="0" i="0" u="none" strike="noStrike">
                  <a:solidFill>
                    <a:srgbClr val="DC25FA"/>
                  </a:solidFill>
                  <a:latin typeface="Avenir LT Std 45 Book"/>
                </a:rPr>
                <a:t> </a:t>
              </a:fld>
              <a:endParaRPr lang="en-US" sz="1100"/>
            </a:p>
          </xdr:txBody>
        </xdr:sp>
        <xdr:sp macro="" textlink="ptgeog!D18">
          <xdr:nvSpPr>
            <xdr:cNvPr id="190" name="TextBox 189">
              <a:extLst>
                <a:ext uri="{FF2B5EF4-FFF2-40B4-BE49-F238E27FC236}">
                  <a16:creationId xmlns:a16="http://schemas.microsoft.com/office/drawing/2014/main" id="{AFCF27F4-34A1-99A6-B14D-E9319F91FAE3}"/>
                </a:ext>
              </a:extLst>
            </xdr:cNvPr>
            <xdr:cNvSpPr txBox="1"/>
          </xdr:nvSpPr>
          <xdr:spPr>
            <a:xfrm>
              <a:off x="11495811" y="6257060"/>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6692BE3-4C5B-4548-A0B5-D335F9A564C3}" type="TxLink">
                <a:rPr lang="en-US" sz="1200" b="0" i="0" u="none" strike="noStrike">
                  <a:solidFill>
                    <a:srgbClr val="7030A0"/>
                  </a:solidFill>
                  <a:latin typeface="Avenir LT Std 45 Book"/>
                </a:rPr>
                <a:t> </a:t>
              </a:fld>
              <a:endParaRPr lang="en-US" sz="1100"/>
            </a:p>
          </xdr:txBody>
        </xdr:sp>
      </xdr:grpSp>
      <xdr:grpSp>
        <xdr:nvGrpSpPr>
          <xdr:cNvPr id="271" name="canadaazul">
            <a:extLst>
              <a:ext uri="{FF2B5EF4-FFF2-40B4-BE49-F238E27FC236}">
                <a16:creationId xmlns:a16="http://schemas.microsoft.com/office/drawing/2014/main" id="{403BE1AC-31D0-4540-A23F-0B33C5550E3E}"/>
              </a:ext>
            </a:extLst>
          </xdr:cNvPr>
          <xdr:cNvGrpSpPr/>
        </xdr:nvGrpSpPr>
        <xdr:grpSpPr>
          <a:xfrm rot="6361129">
            <a:off x="9185269" y="2590508"/>
            <a:ext cx="375527" cy="354012"/>
            <a:chOff x="11365923" y="6052954"/>
            <a:chExt cx="373331" cy="347939"/>
          </a:xfrm>
        </xdr:grpSpPr>
        <xdr:sp macro="" textlink="ptgeog!F18">
          <xdr:nvSpPr>
            <xdr:cNvPr id="272" name="TextBox 271">
              <a:extLst>
                <a:ext uri="{FF2B5EF4-FFF2-40B4-BE49-F238E27FC236}">
                  <a16:creationId xmlns:a16="http://schemas.microsoft.com/office/drawing/2014/main" id="{0508086A-5234-121C-9D1B-B5E06DA11D44}"/>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67B426-C371-4F3C-BCE2-C0209E9AAD65}" type="TxLink">
                <a:rPr lang="en-US" sz="1200" b="0" i="0" u="none" strike="noStrike">
                  <a:solidFill>
                    <a:srgbClr val="00B0F0"/>
                  </a:solidFill>
                  <a:latin typeface="Avenir LT Std 45 Book"/>
                </a:rPr>
                <a:t>•</a:t>
              </a:fld>
              <a:endParaRPr lang="en-US" sz="1100"/>
            </a:p>
          </xdr:txBody>
        </xdr:sp>
        <xdr:sp macro="" textlink="ptgeog!E18">
          <xdr:nvSpPr>
            <xdr:cNvPr id="273" name="TextBox 272">
              <a:extLst>
                <a:ext uri="{FF2B5EF4-FFF2-40B4-BE49-F238E27FC236}">
                  <a16:creationId xmlns:a16="http://schemas.microsoft.com/office/drawing/2014/main" id="{1F4B1558-46D5-F8BB-FDCE-C448A1DE0F5F}"/>
                </a:ext>
              </a:extLst>
            </xdr:cNvPr>
            <xdr:cNvSpPr txBox="1"/>
          </xdr:nvSpPr>
          <xdr:spPr>
            <a:xfrm>
              <a:off x="11658849" y="6219873"/>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F4D31F-F9FA-472F-90E3-2BB7B1EDF36D}" type="TxLink">
                <a:rPr lang="en-US" sz="1200" b="0" i="0" u="none" strike="noStrike">
                  <a:solidFill>
                    <a:srgbClr val="1D11FF"/>
                  </a:solidFill>
                  <a:latin typeface="Avenir LT Std 45 Book"/>
                </a:rPr>
                <a:t>•</a:t>
              </a:fld>
              <a:endParaRPr lang="en-US" sz="1100"/>
            </a:p>
          </xdr:txBody>
        </xdr:sp>
        <xdr:sp macro="" textlink="ptgeog!F18">
          <xdr:nvSpPr>
            <xdr:cNvPr id="322" name="TextBox 321">
              <a:extLst>
                <a:ext uri="{FF2B5EF4-FFF2-40B4-BE49-F238E27FC236}">
                  <a16:creationId xmlns:a16="http://schemas.microsoft.com/office/drawing/2014/main" id="{E5B583AA-6AD5-84DE-2A44-AADC703D1860}"/>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6657E48-0019-460C-B4E4-3FBFC2DD73BF}" type="TxLink">
                <a:rPr lang="en-US" sz="1200" b="0" i="0" u="none" strike="noStrike">
                  <a:solidFill>
                    <a:srgbClr val="00B0F0"/>
                  </a:solidFill>
                  <a:latin typeface="Avenir LT Std 45 Book"/>
                </a:rPr>
                <a:t>•</a:t>
              </a:fld>
              <a:endParaRPr lang="en-US" sz="1100"/>
            </a:p>
          </xdr:txBody>
        </xdr:sp>
        <xdr:sp macro="" textlink="ptgeog!E18">
          <xdr:nvSpPr>
            <xdr:cNvPr id="323" name="TextBox 322">
              <a:extLst>
                <a:ext uri="{FF2B5EF4-FFF2-40B4-BE49-F238E27FC236}">
                  <a16:creationId xmlns:a16="http://schemas.microsoft.com/office/drawing/2014/main" id="{055110A2-6CD3-BA31-D289-791A6DB8DC7A}"/>
                </a:ext>
              </a:extLst>
            </xdr:cNvPr>
            <xdr:cNvSpPr txBox="1"/>
          </xdr:nvSpPr>
          <xdr:spPr>
            <a:xfrm>
              <a:off x="11495811" y="6277192"/>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05E4D-A0FA-4715-9158-F9C4DEE96A3B}" type="TxLink">
                <a:rPr lang="en-US" sz="1200" b="0" i="0" u="none" strike="noStrike">
                  <a:solidFill>
                    <a:srgbClr val="1D11FF"/>
                  </a:solidFill>
                  <a:latin typeface="Avenir LT Std 45 Book"/>
                </a:rPr>
                <a:t>•</a:t>
              </a:fld>
              <a:endParaRPr lang="en-US" sz="1100"/>
            </a:p>
          </xdr:txBody>
        </xdr:sp>
      </xdr:grpSp>
      <xdr:grpSp>
        <xdr:nvGrpSpPr>
          <xdr:cNvPr id="324" name="canadarosa">
            <a:extLst>
              <a:ext uri="{FF2B5EF4-FFF2-40B4-BE49-F238E27FC236}">
                <a16:creationId xmlns:a16="http://schemas.microsoft.com/office/drawing/2014/main" id="{8B05E45C-0B65-40CE-932B-A99DA291E7F3}"/>
              </a:ext>
            </a:extLst>
          </xdr:cNvPr>
          <xdr:cNvGrpSpPr/>
        </xdr:nvGrpSpPr>
        <xdr:grpSpPr>
          <a:xfrm rot="6361129">
            <a:off x="9185269" y="2590497"/>
            <a:ext cx="375527" cy="333528"/>
            <a:chOff x="11365923" y="6052954"/>
            <a:chExt cx="373331" cy="327807"/>
          </a:xfrm>
        </xdr:grpSpPr>
        <xdr:sp macro="" textlink="ptgeog!C18">
          <xdr:nvSpPr>
            <xdr:cNvPr id="325" name="TextBox 324">
              <a:extLst>
                <a:ext uri="{FF2B5EF4-FFF2-40B4-BE49-F238E27FC236}">
                  <a16:creationId xmlns:a16="http://schemas.microsoft.com/office/drawing/2014/main" id="{E553261D-2202-9F01-0E94-B7DD5EDAAEDA}"/>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BEF2503-D17C-459D-8DE3-A83D547CC6AF}" type="TxLink">
                <a:rPr lang="en-US" sz="1200" b="0" i="0" u="none" strike="noStrike">
                  <a:solidFill>
                    <a:srgbClr val="DC25FA"/>
                  </a:solidFill>
                  <a:latin typeface="Avenir LT Std 45 Book"/>
                </a:rPr>
                <a:t> </a:t>
              </a:fld>
              <a:endParaRPr lang="en-US" sz="1100"/>
            </a:p>
          </xdr:txBody>
        </xdr:sp>
        <xdr:sp macro="" textlink="ptgeog!D18">
          <xdr:nvSpPr>
            <xdr:cNvPr id="410" name="TextBox 409">
              <a:extLst>
                <a:ext uri="{FF2B5EF4-FFF2-40B4-BE49-F238E27FC236}">
                  <a16:creationId xmlns:a16="http://schemas.microsoft.com/office/drawing/2014/main" id="{FA4ABC9B-4EBB-50E3-0CB3-F4133E7B04E9}"/>
                </a:ext>
              </a:extLst>
            </xdr:cNvPr>
            <xdr:cNvSpPr txBox="1"/>
          </xdr:nvSpPr>
          <xdr:spPr>
            <a:xfrm>
              <a:off x="11658849" y="620980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F956287-CA86-4F20-9542-217883C5FDAE}" type="TxLink">
                <a:rPr lang="en-US" sz="1200" b="0" i="0" u="none" strike="noStrike">
                  <a:solidFill>
                    <a:srgbClr val="7030A0"/>
                  </a:solidFill>
                  <a:latin typeface="Avenir LT Std 45 Book"/>
                </a:rPr>
                <a:t> </a:t>
              </a:fld>
              <a:endParaRPr lang="en-US" sz="1100"/>
            </a:p>
          </xdr:txBody>
        </xdr:sp>
        <xdr:sp macro="" textlink="ptgeog!C18">
          <xdr:nvSpPr>
            <xdr:cNvPr id="412" name="TextBox 411">
              <a:extLst>
                <a:ext uri="{FF2B5EF4-FFF2-40B4-BE49-F238E27FC236}">
                  <a16:creationId xmlns:a16="http://schemas.microsoft.com/office/drawing/2014/main" id="{AF7C00AD-47E7-67FD-47F2-2E83D5B5EA95}"/>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F96C52-CB5E-4FD1-BC10-B18D40CB9A5E}" type="TxLink">
                <a:rPr lang="en-US" sz="1200" b="0" i="0" u="none" strike="noStrike">
                  <a:solidFill>
                    <a:srgbClr val="DC25FA"/>
                  </a:solidFill>
                  <a:latin typeface="Avenir LT Std 45 Book"/>
                </a:rPr>
                <a:t> </a:t>
              </a:fld>
              <a:endParaRPr lang="en-US" sz="1100"/>
            </a:p>
          </xdr:txBody>
        </xdr:sp>
        <xdr:sp macro="" textlink="ptgeog!D18">
          <xdr:nvSpPr>
            <xdr:cNvPr id="413" name="TextBox 412">
              <a:extLst>
                <a:ext uri="{FF2B5EF4-FFF2-40B4-BE49-F238E27FC236}">
                  <a16:creationId xmlns:a16="http://schemas.microsoft.com/office/drawing/2014/main" id="{382B3B33-E5D9-1F29-B1F4-67271EDE9915}"/>
                </a:ext>
              </a:extLst>
            </xdr:cNvPr>
            <xdr:cNvSpPr txBox="1"/>
          </xdr:nvSpPr>
          <xdr:spPr>
            <a:xfrm>
              <a:off x="11495811" y="6257060"/>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6692BE3-4C5B-4548-A0B5-D335F9A564C3}" type="TxLink">
                <a:rPr lang="en-US" sz="1200" b="0" i="0" u="none" strike="noStrike">
                  <a:solidFill>
                    <a:srgbClr val="7030A0"/>
                  </a:solidFill>
                  <a:latin typeface="Avenir LT Std 45 Book"/>
                </a:rPr>
                <a:t> </a:t>
              </a:fld>
              <a:endParaRPr lang="en-US" sz="1100"/>
            </a:p>
          </xdr:txBody>
        </xdr:sp>
      </xdr:grpSp>
    </xdr:grpSp>
    <xdr:clientData/>
  </xdr:twoCellAnchor>
  <xdr:twoCellAnchor>
    <xdr:from>
      <xdr:col>21</xdr:col>
      <xdr:colOff>542306</xdr:colOff>
      <xdr:row>12</xdr:row>
      <xdr:rowOff>49979</xdr:rowOff>
    </xdr:from>
    <xdr:to>
      <xdr:col>22</xdr:col>
      <xdr:colOff>383508</xdr:colOff>
      <xdr:row>14</xdr:row>
      <xdr:rowOff>190667</xdr:rowOff>
    </xdr:to>
    <xdr:grpSp>
      <xdr:nvGrpSpPr>
        <xdr:cNvPr id="435" name="uk">
          <a:extLst>
            <a:ext uri="{FF2B5EF4-FFF2-40B4-BE49-F238E27FC236}">
              <a16:creationId xmlns:a16="http://schemas.microsoft.com/office/drawing/2014/main" id="{A166AD6B-FD54-A340-3386-25886F3CD21F}"/>
            </a:ext>
          </a:extLst>
        </xdr:cNvPr>
        <xdr:cNvGrpSpPr/>
      </xdr:nvGrpSpPr>
      <xdr:grpSpPr>
        <a:xfrm>
          <a:off x="13271170" y="2335979"/>
          <a:ext cx="447338" cy="521688"/>
          <a:chOff x="13447145" y="2385140"/>
          <a:chExt cx="455718" cy="529882"/>
        </a:xfrm>
      </xdr:grpSpPr>
      <xdr:grpSp>
        <xdr:nvGrpSpPr>
          <xdr:cNvPr id="415" name="ukazul">
            <a:extLst>
              <a:ext uri="{FF2B5EF4-FFF2-40B4-BE49-F238E27FC236}">
                <a16:creationId xmlns:a16="http://schemas.microsoft.com/office/drawing/2014/main" id="{7E7AB418-57D1-443D-BAFC-82F05E6AEAFB}"/>
              </a:ext>
            </a:extLst>
          </xdr:cNvPr>
          <xdr:cNvGrpSpPr/>
        </xdr:nvGrpSpPr>
        <xdr:grpSpPr>
          <a:xfrm rot="20976205">
            <a:off x="13447145" y="2561010"/>
            <a:ext cx="375527" cy="354012"/>
            <a:chOff x="11365923" y="6052954"/>
            <a:chExt cx="373331" cy="347939"/>
          </a:xfrm>
        </xdr:grpSpPr>
        <xdr:sp macro="" textlink="ptgeog!F17">
          <xdr:nvSpPr>
            <xdr:cNvPr id="416" name="TextBox 415">
              <a:extLst>
                <a:ext uri="{FF2B5EF4-FFF2-40B4-BE49-F238E27FC236}">
                  <a16:creationId xmlns:a16="http://schemas.microsoft.com/office/drawing/2014/main" id="{0B3CA518-97A8-83E7-7418-AA37E987A584}"/>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6510FD4-F879-4EC0-AAD7-2597B4463670}" type="TxLink">
                <a:rPr lang="en-US" sz="1200" b="0" i="0" u="none" strike="noStrike">
                  <a:solidFill>
                    <a:srgbClr val="00B0F0"/>
                  </a:solidFill>
                  <a:latin typeface="Avenir LT Std 45 Book"/>
                </a:rPr>
                <a:t>•</a:t>
              </a:fld>
              <a:endParaRPr lang="en-US" sz="1100"/>
            </a:p>
          </xdr:txBody>
        </xdr:sp>
        <xdr:sp macro="" textlink="ptgeog!E17">
          <xdr:nvSpPr>
            <xdr:cNvPr id="417" name="TextBox 416">
              <a:extLst>
                <a:ext uri="{FF2B5EF4-FFF2-40B4-BE49-F238E27FC236}">
                  <a16:creationId xmlns:a16="http://schemas.microsoft.com/office/drawing/2014/main" id="{8E488E24-5D41-3AC7-34B3-094A97321811}"/>
                </a:ext>
              </a:extLst>
            </xdr:cNvPr>
            <xdr:cNvSpPr txBox="1"/>
          </xdr:nvSpPr>
          <xdr:spPr>
            <a:xfrm>
              <a:off x="11658849" y="6219873"/>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EDD8A1-3A79-4F4C-AA41-AB3C05F16134}" type="TxLink">
                <a:rPr lang="en-US" sz="1200" b="0" i="0" u="none" strike="noStrike">
                  <a:solidFill>
                    <a:srgbClr val="1D11FF"/>
                  </a:solidFill>
                  <a:latin typeface="Avenir LT Std 45 Book"/>
                </a:rPr>
                <a:t>•</a:t>
              </a:fld>
              <a:endParaRPr lang="en-US" sz="1100"/>
            </a:p>
          </xdr:txBody>
        </xdr:sp>
        <xdr:sp macro="" textlink="ptgeog!F17">
          <xdr:nvSpPr>
            <xdr:cNvPr id="418" name="TextBox 417">
              <a:extLst>
                <a:ext uri="{FF2B5EF4-FFF2-40B4-BE49-F238E27FC236}">
                  <a16:creationId xmlns:a16="http://schemas.microsoft.com/office/drawing/2014/main" id="{9985483E-DE79-9E49-5579-9C1C1D3B4047}"/>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3289AA-C53E-4B47-A9CD-9443223E8BC4}" type="TxLink">
                <a:rPr lang="en-US" sz="1200" b="0" i="0" u="none" strike="noStrike">
                  <a:solidFill>
                    <a:srgbClr val="00B0F0"/>
                  </a:solidFill>
                  <a:latin typeface="Avenir LT Std 45 Book"/>
                </a:rPr>
                <a:t>•</a:t>
              </a:fld>
              <a:endParaRPr lang="en-US" sz="1100"/>
            </a:p>
          </xdr:txBody>
        </xdr:sp>
        <xdr:sp macro="" textlink="ptgeog!E17">
          <xdr:nvSpPr>
            <xdr:cNvPr id="419" name="TextBox 418">
              <a:extLst>
                <a:ext uri="{FF2B5EF4-FFF2-40B4-BE49-F238E27FC236}">
                  <a16:creationId xmlns:a16="http://schemas.microsoft.com/office/drawing/2014/main" id="{D980C752-0396-8EB6-FC35-6EA2C2A010B1}"/>
                </a:ext>
              </a:extLst>
            </xdr:cNvPr>
            <xdr:cNvSpPr txBox="1"/>
          </xdr:nvSpPr>
          <xdr:spPr>
            <a:xfrm>
              <a:off x="11495811" y="6277192"/>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AAB729-DD70-44AC-8815-1EFAC7B24D3A}" type="TxLink">
                <a:rPr lang="en-US" sz="1200" b="0" i="0" u="none" strike="noStrike">
                  <a:solidFill>
                    <a:srgbClr val="1D11FF"/>
                  </a:solidFill>
                  <a:latin typeface="Avenir LT Std 45 Book"/>
                </a:rPr>
                <a:t>•</a:t>
              </a:fld>
              <a:endParaRPr lang="en-US" sz="1100"/>
            </a:p>
          </xdr:txBody>
        </xdr:sp>
      </xdr:grpSp>
      <xdr:grpSp>
        <xdr:nvGrpSpPr>
          <xdr:cNvPr id="420" name="ukrosa">
            <a:extLst>
              <a:ext uri="{FF2B5EF4-FFF2-40B4-BE49-F238E27FC236}">
                <a16:creationId xmlns:a16="http://schemas.microsoft.com/office/drawing/2014/main" id="{6A79A3B3-6ECC-4844-8B38-51893727EE50}"/>
              </a:ext>
            </a:extLst>
          </xdr:cNvPr>
          <xdr:cNvGrpSpPr/>
        </xdr:nvGrpSpPr>
        <xdr:grpSpPr>
          <a:xfrm rot="20976205">
            <a:off x="13447145" y="2560999"/>
            <a:ext cx="375527" cy="333528"/>
            <a:chOff x="11365923" y="6052954"/>
            <a:chExt cx="373331" cy="327807"/>
          </a:xfrm>
        </xdr:grpSpPr>
        <xdr:sp macro="" textlink="ptgeog!C17">
          <xdr:nvSpPr>
            <xdr:cNvPr id="421" name="TextBox 420">
              <a:extLst>
                <a:ext uri="{FF2B5EF4-FFF2-40B4-BE49-F238E27FC236}">
                  <a16:creationId xmlns:a16="http://schemas.microsoft.com/office/drawing/2014/main" id="{CF4CA704-7553-D8D9-8BD1-CE31AD1AA233}"/>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C1E856-48B0-42DA-8641-D9F45BB7AE6F}" type="TxLink">
                <a:rPr lang="en-US" sz="1200" b="0" i="0" u="none" strike="noStrike">
                  <a:solidFill>
                    <a:srgbClr val="DC25FA"/>
                  </a:solidFill>
                  <a:latin typeface="Avenir LT Std 45 Book"/>
                </a:rPr>
                <a:t> </a:t>
              </a:fld>
              <a:endParaRPr lang="en-US" sz="1100"/>
            </a:p>
          </xdr:txBody>
        </xdr:sp>
        <xdr:sp macro="" textlink="ptgeog!D17">
          <xdr:nvSpPr>
            <xdr:cNvPr id="422" name="TextBox 421">
              <a:extLst>
                <a:ext uri="{FF2B5EF4-FFF2-40B4-BE49-F238E27FC236}">
                  <a16:creationId xmlns:a16="http://schemas.microsoft.com/office/drawing/2014/main" id="{D9F80A61-99F9-E14F-96A2-DD73C08B158A}"/>
                </a:ext>
              </a:extLst>
            </xdr:cNvPr>
            <xdr:cNvSpPr txBox="1"/>
          </xdr:nvSpPr>
          <xdr:spPr>
            <a:xfrm>
              <a:off x="11658849" y="620980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9736937-0F40-47A0-9A62-1FA475E78FFE}" type="TxLink">
                <a:rPr lang="en-US" sz="1200" b="0" i="0" u="none" strike="noStrike">
                  <a:solidFill>
                    <a:srgbClr val="7030A0"/>
                  </a:solidFill>
                  <a:latin typeface="Avenir LT Std 45 Book"/>
                </a:rPr>
                <a:t> </a:t>
              </a:fld>
              <a:endParaRPr lang="en-US" sz="1100"/>
            </a:p>
          </xdr:txBody>
        </xdr:sp>
        <xdr:sp macro="" textlink="ptgeog!C17">
          <xdr:nvSpPr>
            <xdr:cNvPr id="423" name="TextBox 422">
              <a:extLst>
                <a:ext uri="{FF2B5EF4-FFF2-40B4-BE49-F238E27FC236}">
                  <a16:creationId xmlns:a16="http://schemas.microsoft.com/office/drawing/2014/main" id="{C2943D21-DC5B-5434-7F90-57E399CCCCD4}"/>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35B0D6-156E-4B2D-AC5E-492515701F91}" type="TxLink">
                <a:rPr lang="en-US" sz="1200" b="0" i="0" u="none" strike="noStrike">
                  <a:solidFill>
                    <a:srgbClr val="DC25FA"/>
                  </a:solidFill>
                  <a:latin typeface="Avenir LT Std 45 Book"/>
                </a:rPr>
                <a:t> </a:t>
              </a:fld>
              <a:endParaRPr lang="en-US" sz="1100"/>
            </a:p>
          </xdr:txBody>
        </xdr:sp>
        <xdr:sp macro="" textlink="ptgeog!D17">
          <xdr:nvSpPr>
            <xdr:cNvPr id="424" name="TextBox 423">
              <a:extLst>
                <a:ext uri="{FF2B5EF4-FFF2-40B4-BE49-F238E27FC236}">
                  <a16:creationId xmlns:a16="http://schemas.microsoft.com/office/drawing/2014/main" id="{AE02691F-E073-D669-3350-7CED76FDB28E}"/>
                </a:ext>
              </a:extLst>
            </xdr:cNvPr>
            <xdr:cNvSpPr txBox="1"/>
          </xdr:nvSpPr>
          <xdr:spPr>
            <a:xfrm>
              <a:off x="11495811" y="6257060"/>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1A47E33-5859-4F92-87DF-BCBB9ACBECA9}" type="TxLink">
                <a:rPr lang="en-US" sz="1200" b="0" i="0" u="none" strike="noStrike">
                  <a:solidFill>
                    <a:srgbClr val="7030A0"/>
                  </a:solidFill>
                  <a:latin typeface="Avenir LT Std 45 Book"/>
                </a:rPr>
                <a:t> </a:t>
              </a:fld>
              <a:endParaRPr lang="en-US" sz="1100"/>
            </a:p>
          </xdr:txBody>
        </xdr:sp>
      </xdr:grpSp>
      <xdr:grpSp>
        <xdr:nvGrpSpPr>
          <xdr:cNvPr id="425" name="ukazul">
            <a:extLst>
              <a:ext uri="{FF2B5EF4-FFF2-40B4-BE49-F238E27FC236}">
                <a16:creationId xmlns:a16="http://schemas.microsoft.com/office/drawing/2014/main" id="{927A7CB2-D579-4620-AB61-BF04D2FF7E82}"/>
              </a:ext>
            </a:extLst>
          </xdr:cNvPr>
          <xdr:cNvGrpSpPr/>
        </xdr:nvGrpSpPr>
        <xdr:grpSpPr>
          <a:xfrm rot="14003839">
            <a:off x="13538093" y="2406151"/>
            <a:ext cx="375527" cy="354012"/>
            <a:chOff x="11365923" y="6052954"/>
            <a:chExt cx="373331" cy="347939"/>
          </a:xfrm>
        </xdr:grpSpPr>
        <xdr:sp macro="" textlink="ptgeog!F17">
          <xdr:nvSpPr>
            <xdr:cNvPr id="426" name="TextBox 425">
              <a:extLst>
                <a:ext uri="{FF2B5EF4-FFF2-40B4-BE49-F238E27FC236}">
                  <a16:creationId xmlns:a16="http://schemas.microsoft.com/office/drawing/2014/main" id="{8EC0184D-5C9A-A739-2EE5-F854675E250D}"/>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6510FD4-F879-4EC0-AAD7-2597B4463670}" type="TxLink">
                <a:rPr lang="en-US" sz="1200" b="0" i="0" u="none" strike="noStrike">
                  <a:solidFill>
                    <a:srgbClr val="00B0F0"/>
                  </a:solidFill>
                  <a:latin typeface="Avenir LT Std 45 Book"/>
                </a:rPr>
                <a:t>•</a:t>
              </a:fld>
              <a:endParaRPr lang="en-US" sz="1100"/>
            </a:p>
          </xdr:txBody>
        </xdr:sp>
        <xdr:sp macro="" textlink="ptgeog!E17">
          <xdr:nvSpPr>
            <xdr:cNvPr id="427" name="TextBox 426">
              <a:extLst>
                <a:ext uri="{FF2B5EF4-FFF2-40B4-BE49-F238E27FC236}">
                  <a16:creationId xmlns:a16="http://schemas.microsoft.com/office/drawing/2014/main" id="{AFA2FB73-8F3C-20FA-8276-76F19B4DB637}"/>
                </a:ext>
              </a:extLst>
            </xdr:cNvPr>
            <xdr:cNvSpPr txBox="1"/>
          </xdr:nvSpPr>
          <xdr:spPr>
            <a:xfrm>
              <a:off x="11658849" y="6219873"/>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EDD8A1-3A79-4F4C-AA41-AB3C05F16134}" type="TxLink">
                <a:rPr lang="en-US" sz="1200" b="0" i="0" u="none" strike="noStrike">
                  <a:solidFill>
                    <a:srgbClr val="1D11FF"/>
                  </a:solidFill>
                  <a:latin typeface="Avenir LT Std 45 Book"/>
                </a:rPr>
                <a:t>•</a:t>
              </a:fld>
              <a:endParaRPr lang="en-US" sz="1100"/>
            </a:p>
          </xdr:txBody>
        </xdr:sp>
        <xdr:sp macro="" textlink="ptgeog!F17">
          <xdr:nvSpPr>
            <xdr:cNvPr id="428" name="TextBox 427">
              <a:extLst>
                <a:ext uri="{FF2B5EF4-FFF2-40B4-BE49-F238E27FC236}">
                  <a16:creationId xmlns:a16="http://schemas.microsoft.com/office/drawing/2014/main" id="{B9E12993-D80D-4C67-10B8-75E8C54B73D4}"/>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3289AA-C53E-4B47-A9CD-9443223E8BC4}" type="TxLink">
                <a:rPr lang="en-US" sz="1200" b="0" i="0" u="none" strike="noStrike">
                  <a:solidFill>
                    <a:srgbClr val="00B0F0"/>
                  </a:solidFill>
                  <a:latin typeface="Avenir LT Std 45 Book"/>
                </a:rPr>
                <a:t>•</a:t>
              </a:fld>
              <a:endParaRPr lang="en-US" sz="1100"/>
            </a:p>
          </xdr:txBody>
        </xdr:sp>
        <xdr:sp macro="" textlink="ptgeog!E17">
          <xdr:nvSpPr>
            <xdr:cNvPr id="429" name="TextBox 428">
              <a:extLst>
                <a:ext uri="{FF2B5EF4-FFF2-40B4-BE49-F238E27FC236}">
                  <a16:creationId xmlns:a16="http://schemas.microsoft.com/office/drawing/2014/main" id="{56079E2C-544A-8F3C-459F-8DCECF903F2A}"/>
                </a:ext>
              </a:extLst>
            </xdr:cNvPr>
            <xdr:cNvSpPr txBox="1"/>
          </xdr:nvSpPr>
          <xdr:spPr>
            <a:xfrm>
              <a:off x="11495811" y="6277192"/>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AAB729-DD70-44AC-8815-1EFAC7B24D3A}" type="TxLink">
                <a:rPr lang="en-US" sz="1200" b="0" i="0" u="none" strike="noStrike">
                  <a:solidFill>
                    <a:srgbClr val="1D11FF"/>
                  </a:solidFill>
                  <a:latin typeface="Avenir LT Std 45 Book"/>
                </a:rPr>
                <a:t>•</a:t>
              </a:fld>
              <a:endParaRPr lang="en-US" sz="1100"/>
            </a:p>
          </xdr:txBody>
        </xdr:sp>
      </xdr:grpSp>
      <xdr:grpSp>
        <xdr:nvGrpSpPr>
          <xdr:cNvPr id="430" name="ukrosa">
            <a:extLst>
              <a:ext uri="{FF2B5EF4-FFF2-40B4-BE49-F238E27FC236}">
                <a16:creationId xmlns:a16="http://schemas.microsoft.com/office/drawing/2014/main" id="{62B5EEA8-30E5-46BB-864F-8370355CD833}"/>
              </a:ext>
            </a:extLst>
          </xdr:cNvPr>
          <xdr:cNvGrpSpPr/>
        </xdr:nvGrpSpPr>
        <xdr:grpSpPr>
          <a:xfrm rot="14003839">
            <a:off x="13538093" y="2406140"/>
            <a:ext cx="375527" cy="333528"/>
            <a:chOff x="11365923" y="6052954"/>
            <a:chExt cx="373331" cy="327807"/>
          </a:xfrm>
        </xdr:grpSpPr>
        <xdr:sp macro="" textlink="ptgeog!C17">
          <xdr:nvSpPr>
            <xdr:cNvPr id="431" name="TextBox 430">
              <a:extLst>
                <a:ext uri="{FF2B5EF4-FFF2-40B4-BE49-F238E27FC236}">
                  <a16:creationId xmlns:a16="http://schemas.microsoft.com/office/drawing/2014/main" id="{4E8F2D31-F329-D746-A866-171913DDFBC4}"/>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C1E856-48B0-42DA-8641-D9F45BB7AE6F}" type="TxLink">
                <a:rPr lang="en-US" sz="1200" b="0" i="0" u="none" strike="noStrike">
                  <a:solidFill>
                    <a:srgbClr val="DC25FA"/>
                  </a:solidFill>
                  <a:latin typeface="Avenir LT Std 45 Book"/>
                </a:rPr>
                <a:t> </a:t>
              </a:fld>
              <a:endParaRPr lang="en-US" sz="1100"/>
            </a:p>
          </xdr:txBody>
        </xdr:sp>
        <xdr:sp macro="" textlink="ptgeog!D17">
          <xdr:nvSpPr>
            <xdr:cNvPr id="432" name="TextBox 431">
              <a:extLst>
                <a:ext uri="{FF2B5EF4-FFF2-40B4-BE49-F238E27FC236}">
                  <a16:creationId xmlns:a16="http://schemas.microsoft.com/office/drawing/2014/main" id="{8F1C9743-3B39-AC2B-E3F3-596C891B6C46}"/>
                </a:ext>
              </a:extLst>
            </xdr:cNvPr>
            <xdr:cNvSpPr txBox="1"/>
          </xdr:nvSpPr>
          <xdr:spPr>
            <a:xfrm>
              <a:off x="11658849" y="620980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9736937-0F40-47A0-9A62-1FA475E78FFE}" type="TxLink">
                <a:rPr lang="en-US" sz="1200" b="0" i="0" u="none" strike="noStrike">
                  <a:solidFill>
                    <a:srgbClr val="7030A0"/>
                  </a:solidFill>
                  <a:latin typeface="Avenir LT Std 45 Book"/>
                </a:rPr>
                <a:t> </a:t>
              </a:fld>
              <a:endParaRPr lang="en-US" sz="1100"/>
            </a:p>
          </xdr:txBody>
        </xdr:sp>
        <xdr:sp macro="" textlink="ptgeog!C17">
          <xdr:nvSpPr>
            <xdr:cNvPr id="433" name="TextBox 432">
              <a:extLst>
                <a:ext uri="{FF2B5EF4-FFF2-40B4-BE49-F238E27FC236}">
                  <a16:creationId xmlns:a16="http://schemas.microsoft.com/office/drawing/2014/main" id="{FF8D5170-760D-738D-F363-A4F442D5C96B}"/>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35B0D6-156E-4B2D-AC5E-492515701F91}" type="TxLink">
                <a:rPr lang="en-US" sz="1200" b="0" i="0" u="none" strike="noStrike">
                  <a:solidFill>
                    <a:srgbClr val="DC25FA"/>
                  </a:solidFill>
                  <a:latin typeface="Avenir LT Std 45 Book"/>
                </a:rPr>
                <a:t> </a:t>
              </a:fld>
              <a:endParaRPr lang="en-US" sz="1100"/>
            </a:p>
          </xdr:txBody>
        </xdr:sp>
        <xdr:sp macro="" textlink="ptgeog!D17">
          <xdr:nvSpPr>
            <xdr:cNvPr id="434" name="TextBox 433">
              <a:extLst>
                <a:ext uri="{FF2B5EF4-FFF2-40B4-BE49-F238E27FC236}">
                  <a16:creationId xmlns:a16="http://schemas.microsoft.com/office/drawing/2014/main" id="{B2777BDA-8246-8E61-CACC-5B6B6960FDE4}"/>
                </a:ext>
              </a:extLst>
            </xdr:cNvPr>
            <xdr:cNvSpPr txBox="1"/>
          </xdr:nvSpPr>
          <xdr:spPr>
            <a:xfrm>
              <a:off x="11495811" y="6257060"/>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1A47E33-5859-4F92-87DF-BCBB9ACBECA9}" type="TxLink">
                <a:rPr lang="en-US" sz="1200" b="0" i="0" u="none" strike="noStrike">
                  <a:solidFill>
                    <a:srgbClr val="7030A0"/>
                  </a:solidFill>
                  <a:latin typeface="Avenir LT Std 45 Book"/>
                </a:rPr>
                <a:t> </a:t>
              </a:fld>
              <a:endParaRPr lang="en-US" sz="1100"/>
            </a:p>
          </xdr:txBody>
        </xdr:sp>
      </xdr:grpSp>
    </xdr:grpSp>
    <xdr:clientData/>
  </xdr:twoCellAnchor>
  <xdr:twoCellAnchor>
    <xdr:from>
      <xdr:col>28</xdr:col>
      <xdr:colOff>224094</xdr:colOff>
      <xdr:row>13</xdr:row>
      <xdr:rowOff>20484</xdr:rowOff>
    </xdr:from>
    <xdr:to>
      <xdr:col>29</xdr:col>
      <xdr:colOff>311103</xdr:colOff>
      <xdr:row>16</xdr:row>
      <xdr:rowOff>4569</xdr:rowOff>
    </xdr:to>
    <xdr:grpSp>
      <xdr:nvGrpSpPr>
        <xdr:cNvPr id="533" name="rusia">
          <a:extLst>
            <a:ext uri="{FF2B5EF4-FFF2-40B4-BE49-F238E27FC236}">
              <a16:creationId xmlns:a16="http://schemas.microsoft.com/office/drawing/2014/main" id="{D4EA9910-88FF-AEDB-5ACA-E8CCA3DCF671}"/>
            </a:ext>
          </a:extLst>
        </xdr:cNvPr>
        <xdr:cNvGrpSpPr/>
      </xdr:nvGrpSpPr>
      <xdr:grpSpPr>
        <a:xfrm>
          <a:off x="17195912" y="2496984"/>
          <a:ext cx="693146" cy="555585"/>
          <a:chOff x="17430546" y="2550242"/>
          <a:chExt cx="701525" cy="567875"/>
        </a:xfrm>
      </xdr:grpSpPr>
      <xdr:grpSp>
        <xdr:nvGrpSpPr>
          <xdr:cNvPr id="436" name="rusiazul">
            <a:extLst>
              <a:ext uri="{FF2B5EF4-FFF2-40B4-BE49-F238E27FC236}">
                <a16:creationId xmlns:a16="http://schemas.microsoft.com/office/drawing/2014/main" id="{D4D94635-7D4D-440B-98FE-7117C1A1C250}"/>
              </a:ext>
            </a:extLst>
          </xdr:cNvPr>
          <xdr:cNvGrpSpPr/>
        </xdr:nvGrpSpPr>
        <xdr:grpSpPr>
          <a:xfrm rot="20976205">
            <a:off x="17482984" y="2550253"/>
            <a:ext cx="375527" cy="354012"/>
            <a:chOff x="11365923" y="6052954"/>
            <a:chExt cx="373331" cy="347939"/>
          </a:xfrm>
        </xdr:grpSpPr>
        <xdr:sp macro="" textlink="ptgeog!F16">
          <xdr:nvSpPr>
            <xdr:cNvPr id="437" name="TextBox 436">
              <a:extLst>
                <a:ext uri="{FF2B5EF4-FFF2-40B4-BE49-F238E27FC236}">
                  <a16:creationId xmlns:a16="http://schemas.microsoft.com/office/drawing/2014/main" id="{64671E28-46A6-61EA-9808-09374A3A674D}"/>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3C2555-AE4A-48BF-85E0-2609ECCA2197}" type="TxLink">
                <a:rPr lang="en-US" sz="1200" b="0" i="0" u="none" strike="noStrike">
                  <a:solidFill>
                    <a:srgbClr val="00B0F0"/>
                  </a:solidFill>
                  <a:latin typeface="Avenir LT Std 45 Book"/>
                </a:rPr>
                <a:t>•</a:t>
              </a:fld>
              <a:endParaRPr lang="en-US" sz="1100"/>
            </a:p>
          </xdr:txBody>
        </xdr:sp>
        <xdr:sp macro="" textlink="ptgeog!E16">
          <xdr:nvSpPr>
            <xdr:cNvPr id="438" name="TextBox 437">
              <a:extLst>
                <a:ext uri="{FF2B5EF4-FFF2-40B4-BE49-F238E27FC236}">
                  <a16:creationId xmlns:a16="http://schemas.microsoft.com/office/drawing/2014/main" id="{1A4E3F5B-AF99-B0CF-C9C6-28A2C36B38FE}"/>
                </a:ext>
              </a:extLst>
            </xdr:cNvPr>
            <xdr:cNvSpPr txBox="1"/>
          </xdr:nvSpPr>
          <xdr:spPr>
            <a:xfrm>
              <a:off x="11658849" y="6219873"/>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E338C4-522A-405F-8FEF-DCDE7B6A7798}" type="TxLink">
                <a:rPr lang="en-US" sz="1200" b="0" i="0" u="none" strike="noStrike">
                  <a:solidFill>
                    <a:srgbClr val="1D11FF"/>
                  </a:solidFill>
                  <a:latin typeface="Avenir LT Std 45 Book"/>
                </a:rPr>
                <a:t>•</a:t>
              </a:fld>
              <a:endParaRPr lang="en-US" sz="1100"/>
            </a:p>
          </xdr:txBody>
        </xdr:sp>
        <xdr:sp macro="" textlink="ptgeog!F16">
          <xdr:nvSpPr>
            <xdr:cNvPr id="439" name="TextBox 438">
              <a:extLst>
                <a:ext uri="{FF2B5EF4-FFF2-40B4-BE49-F238E27FC236}">
                  <a16:creationId xmlns:a16="http://schemas.microsoft.com/office/drawing/2014/main" id="{8E96B7E0-C33F-E42E-9BAD-63CDF1A6763B}"/>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5316AA4-B807-4F19-BC4B-5005D8F72929}" type="TxLink">
                <a:rPr lang="en-US" sz="1200" b="0" i="0" u="none" strike="noStrike">
                  <a:solidFill>
                    <a:srgbClr val="00B0F0"/>
                  </a:solidFill>
                  <a:latin typeface="Avenir LT Std 45 Book"/>
                </a:rPr>
                <a:t>•</a:t>
              </a:fld>
              <a:endParaRPr lang="en-US" sz="1100"/>
            </a:p>
          </xdr:txBody>
        </xdr:sp>
        <xdr:sp macro="" textlink="ptgeog!E16">
          <xdr:nvSpPr>
            <xdr:cNvPr id="440" name="TextBox 439">
              <a:extLst>
                <a:ext uri="{FF2B5EF4-FFF2-40B4-BE49-F238E27FC236}">
                  <a16:creationId xmlns:a16="http://schemas.microsoft.com/office/drawing/2014/main" id="{28AF8F7A-343E-DC07-0FC4-5AE078DF9EC4}"/>
                </a:ext>
              </a:extLst>
            </xdr:cNvPr>
            <xdr:cNvSpPr txBox="1"/>
          </xdr:nvSpPr>
          <xdr:spPr>
            <a:xfrm>
              <a:off x="11495811" y="6277192"/>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27F83A-870A-47E6-8124-6E072AB50035}" type="TxLink">
                <a:rPr lang="en-US" sz="1200" b="0" i="0" u="none" strike="noStrike">
                  <a:solidFill>
                    <a:srgbClr val="1D11FF"/>
                  </a:solidFill>
                  <a:latin typeface="Avenir LT Std 45 Book"/>
                </a:rPr>
                <a:t>•</a:t>
              </a:fld>
              <a:endParaRPr lang="en-US" sz="1100"/>
            </a:p>
          </xdr:txBody>
        </xdr:sp>
      </xdr:grpSp>
      <xdr:grpSp>
        <xdr:nvGrpSpPr>
          <xdr:cNvPr id="441" name="rusiarosa">
            <a:extLst>
              <a:ext uri="{FF2B5EF4-FFF2-40B4-BE49-F238E27FC236}">
                <a16:creationId xmlns:a16="http://schemas.microsoft.com/office/drawing/2014/main" id="{4935E36C-055E-4CFA-9763-F89E927700B8}"/>
              </a:ext>
            </a:extLst>
          </xdr:cNvPr>
          <xdr:cNvGrpSpPr/>
        </xdr:nvGrpSpPr>
        <xdr:grpSpPr>
          <a:xfrm rot="20976205">
            <a:off x="17482984" y="2550242"/>
            <a:ext cx="375527" cy="333528"/>
            <a:chOff x="11365923" y="6052954"/>
            <a:chExt cx="373331" cy="327807"/>
          </a:xfrm>
        </xdr:grpSpPr>
        <xdr:sp macro="" textlink="ptgeog!C16">
          <xdr:nvSpPr>
            <xdr:cNvPr id="442" name="TextBox 441">
              <a:extLst>
                <a:ext uri="{FF2B5EF4-FFF2-40B4-BE49-F238E27FC236}">
                  <a16:creationId xmlns:a16="http://schemas.microsoft.com/office/drawing/2014/main" id="{66DEED20-28C7-45B5-E5A3-23DE3C4557FD}"/>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984959-A735-4E09-B78C-13079C799977}" type="TxLink">
                <a:rPr lang="en-US" sz="1200" b="0" i="0" u="none" strike="noStrike">
                  <a:solidFill>
                    <a:srgbClr val="DC25FA"/>
                  </a:solidFill>
                  <a:latin typeface="Avenir LT Std 45 Book"/>
                </a:rPr>
                <a:t> </a:t>
              </a:fld>
              <a:endParaRPr lang="en-US" sz="1100"/>
            </a:p>
          </xdr:txBody>
        </xdr:sp>
        <xdr:sp macro="" textlink="ptgeog!D16">
          <xdr:nvSpPr>
            <xdr:cNvPr id="443" name="TextBox 442">
              <a:extLst>
                <a:ext uri="{FF2B5EF4-FFF2-40B4-BE49-F238E27FC236}">
                  <a16:creationId xmlns:a16="http://schemas.microsoft.com/office/drawing/2014/main" id="{8712541E-F944-6217-9576-86F5BA50E77D}"/>
                </a:ext>
              </a:extLst>
            </xdr:cNvPr>
            <xdr:cNvSpPr txBox="1"/>
          </xdr:nvSpPr>
          <xdr:spPr>
            <a:xfrm>
              <a:off x="11658849" y="620980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EC7127-2612-4D1E-A59C-E33FFD9E32C8}" type="TxLink">
                <a:rPr lang="en-US" sz="1200" b="0" i="0" u="none" strike="noStrike">
                  <a:solidFill>
                    <a:srgbClr val="7030A0"/>
                  </a:solidFill>
                  <a:latin typeface="Avenir LT Std 45 Book"/>
                </a:rPr>
                <a:t> </a:t>
              </a:fld>
              <a:endParaRPr lang="en-US" sz="1100"/>
            </a:p>
          </xdr:txBody>
        </xdr:sp>
        <xdr:sp macro="" textlink="ptgeog!C16">
          <xdr:nvSpPr>
            <xdr:cNvPr id="444" name="TextBox 443">
              <a:extLst>
                <a:ext uri="{FF2B5EF4-FFF2-40B4-BE49-F238E27FC236}">
                  <a16:creationId xmlns:a16="http://schemas.microsoft.com/office/drawing/2014/main" id="{3F993AB7-1945-C7B2-6E15-A29C55472DB5}"/>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5F2F2D-7CE3-42B2-BD24-D429DFAE9933}" type="TxLink">
                <a:rPr lang="en-US" sz="1200" b="0" i="0" u="none" strike="noStrike">
                  <a:solidFill>
                    <a:srgbClr val="DC25FA"/>
                  </a:solidFill>
                  <a:latin typeface="Avenir LT Std 45 Book"/>
                </a:rPr>
                <a:t> </a:t>
              </a:fld>
              <a:endParaRPr lang="en-US" sz="1100"/>
            </a:p>
          </xdr:txBody>
        </xdr:sp>
        <xdr:sp macro="" textlink="ptgeog!D16">
          <xdr:nvSpPr>
            <xdr:cNvPr id="512" name="TextBox 511">
              <a:extLst>
                <a:ext uri="{FF2B5EF4-FFF2-40B4-BE49-F238E27FC236}">
                  <a16:creationId xmlns:a16="http://schemas.microsoft.com/office/drawing/2014/main" id="{D6C88526-5F78-E8C9-8DEF-792A25BF685D}"/>
                </a:ext>
              </a:extLst>
            </xdr:cNvPr>
            <xdr:cNvSpPr txBox="1"/>
          </xdr:nvSpPr>
          <xdr:spPr>
            <a:xfrm>
              <a:off x="11495811" y="6257060"/>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AADEA82-97D4-43C5-A77B-7698C356F811}" type="TxLink">
                <a:rPr lang="en-US" sz="1200" b="0" i="0" u="none" strike="noStrike">
                  <a:solidFill>
                    <a:srgbClr val="7030A0"/>
                  </a:solidFill>
                  <a:latin typeface="Avenir LT Std 45 Book"/>
                </a:rPr>
                <a:t> </a:t>
              </a:fld>
              <a:endParaRPr lang="en-US" sz="1100"/>
            </a:p>
          </xdr:txBody>
        </xdr:sp>
      </xdr:grpSp>
      <xdr:grpSp>
        <xdr:nvGrpSpPr>
          <xdr:cNvPr id="513" name="rusiazul">
            <a:extLst>
              <a:ext uri="{FF2B5EF4-FFF2-40B4-BE49-F238E27FC236}">
                <a16:creationId xmlns:a16="http://schemas.microsoft.com/office/drawing/2014/main" id="{69AB8168-A648-4979-94FC-892DA6F73299}"/>
              </a:ext>
            </a:extLst>
          </xdr:cNvPr>
          <xdr:cNvGrpSpPr/>
        </xdr:nvGrpSpPr>
        <xdr:grpSpPr>
          <a:xfrm rot="2060041">
            <a:off x="17430546" y="2764105"/>
            <a:ext cx="375527" cy="354012"/>
            <a:chOff x="11365923" y="6052954"/>
            <a:chExt cx="373331" cy="347939"/>
          </a:xfrm>
        </xdr:grpSpPr>
        <xdr:sp macro="" textlink="ptgeog!F16">
          <xdr:nvSpPr>
            <xdr:cNvPr id="514" name="TextBox 513">
              <a:extLst>
                <a:ext uri="{FF2B5EF4-FFF2-40B4-BE49-F238E27FC236}">
                  <a16:creationId xmlns:a16="http://schemas.microsoft.com/office/drawing/2014/main" id="{E92B5368-B385-B0FE-70FB-99FB9685AD49}"/>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3C2555-AE4A-48BF-85E0-2609ECCA2197}" type="TxLink">
                <a:rPr lang="en-US" sz="1200" b="0" i="0" u="none" strike="noStrike">
                  <a:solidFill>
                    <a:srgbClr val="00B0F0"/>
                  </a:solidFill>
                  <a:latin typeface="Avenir LT Std 45 Book"/>
                </a:rPr>
                <a:t>•</a:t>
              </a:fld>
              <a:endParaRPr lang="en-US" sz="1100"/>
            </a:p>
          </xdr:txBody>
        </xdr:sp>
        <xdr:sp macro="" textlink="ptgeog!E16">
          <xdr:nvSpPr>
            <xdr:cNvPr id="515" name="TextBox 514">
              <a:extLst>
                <a:ext uri="{FF2B5EF4-FFF2-40B4-BE49-F238E27FC236}">
                  <a16:creationId xmlns:a16="http://schemas.microsoft.com/office/drawing/2014/main" id="{B5FB9211-54BA-0B08-5776-E22F2962FF25}"/>
                </a:ext>
              </a:extLst>
            </xdr:cNvPr>
            <xdr:cNvSpPr txBox="1"/>
          </xdr:nvSpPr>
          <xdr:spPr>
            <a:xfrm>
              <a:off x="11658849" y="6219873"/>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E338C4-522A-405F-8FEF-DCDE7B6A7798}" type="TxLink">
                <a:rPr lang="en-US" sz="1200" b="0" i="0" u="none" strike="noStrike">
                  <a:solidFill>
                    <a:srgbClr val="1D11FF"/>
                  </a:solidFill>
                  <a:latin typeface="Avenir LT Std 45 Book"/>
                </a:rPr>
                <a:t>•</a:t>
              </a:fld>
              <a:endParaRPr lang="en-US" sz="1100"/>
            </a:p>
          </xdr:txBody>
        </xdr:sp>
        <xdr:sp macro="" textlink="ptgeog!F16">
          <xdr:nvSpPr>
            <xdr:cNvPr id="516" name="TextBox 515">
              <a:extLst>
                <a:ext uri="{FF2B5EF4-FFF2-40B4-BE49-F238E27FC236}">
                  <a16:creationId xmlns:a16="http://schemas.microsoft.com/office/drawing/2014/main" id="{20EBC8B6-B3B5-6679-7E6D-D1A5B51FF9C8}"/>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5316AA4-B807-4F19-BC4B-5005D8F72929}" type="TxLink">
                <a:rPr lang="en-US" sz="1200" b="0" i="0" u="none" strike="noStrike">
                  <a:solidFill>
                    <a:srgbClr val="00B0F0"/>
                  </a:solidFill>
                  <a:latin typeface="Avenir LT Std 45 Book"/>
                </a:rPr>
                <a:t>•</a:t>
              </a:fld>
              <a:endParaRPr lang="en-US" sz="1100"/>
            </a:p>
          </xdr:txBody>
        </xdr:sp>
        <xdr:sp macro="" textlink="ptgeog!E16">
          <xdr:nvSpPr>
            <xdr:cNvPr id="517" name="TextBox 516">
              <a:extLst>
                <a:ext uri="{FF2B5EF4-FFF2-40B4-BE49-F238E27FC236}">
                  <a16:creationId xmlns:a16="http://schemas.microsoft.com/office/drawing/2014/main" id="{1CED787D-355F-7236-2908-92B256BA8F78}"/>
                </a:ext>
              </a:extLst>
            </xdr:cNvPr>
            <xdr:cNvSpPr txBox="1"/>
          </xdr:nvSpPr>
          <xdr:spPr>
            <a:xfrm>
              <a:off x="11495811" y="6277192"/>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27F83A-870A-47E6-8124-6E072AB50035}" type="TxLink">
                <a:rPr lang="en-US" sz="1200" b="0" i="0" u="none" strike="noStrike">
                  <a:solidFill>
                    <a:srgbClr val="1D11FF"/>
                  </a:solidFill>
                  <a:latin typeface="Avenir LT Std 45 Book"/>
                </a:rPr>
                <a:t>•</a:t>
              </a:fld>
              <a:endParaRPr lang="en-US" sz="1100"/>
            </a:p>
          </xdr:txBody>
        </xdr:sp>
      </xdr:grpSp>
      <xdr:grpSp>
        <xdr:nvGrpSpPr>
          <xdr:cNvPr id="518" name="rusiarosa">
            <a:extLst>
              <a:ext uri="{FF2B5EF4-FFF2-40B4-BE49-F238E27FC236}">
                <a16:creationId xmlns:a16="http://schemas.microsoft.com/office/drawing/2014/main" id="{D3EC1ED3-C518-4E03-82D5-6BFAF4943637}"/>
              </a:ext>
            </a:extLst>
          </xdr:cNvPr>
          <xdr:cNvGrpSpPr/>
        </xdr:nvGrpSpPr>
        <xdr:grpSpPr>
          <a:xfrm rot="2060041">
            <a:off x="17430546" y="2764094"/>
            <a:ext cx="375527" cy="333528"/>
            <a:chOff x="11365923" y="6052954"/>
            <a:chExt cx="373331" cy="327807"/>
          </a:xfrm>
        </xdr:grpSpPr>
        <xdr:sp macro="" textlink="ptgeog!C16">
          <xdr:nvSpPr>
            <xdr:cNvPr id="519" name="TextBox 518">
              <a:extLst>
                <a:ext uri="{FF2B5EF4-FFF2-40B4-BE49-F238E27FC236}">
                  <a16:creationId xmlns:a16="http://schemas.microsoft.com/office/drawing/2014/main" id="{BFFAD50D-0B3A-246C-3FCE-7D3881081AC5}"/>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984959-A735-4E09-B78C-13079C799977}" type="TxLink">
                <a:rPr lang="en-US" sz="1200" b="0" i="0" u="none" strike="noStrike">
                  <a:solidFill>
                    <a:srgbClr val="DC25FA"/>
                  </a:solidFill>
                  <a:latin typeface="Avenir LT Std 45 Book"/>
                </a:rPr>
                <a:t> </a:t>
              </a:fld>
              <a:endParaRPr lang="en-US" sz="1100"/>
            </a:p>
          </xdr:txBody>
        </xdr:sp>
        <xdr:sp macro="" textlink="ptgeog!D16">
          <xdr:nvSpPr>
            <xdr:cNvPr id="520" name="TextBox 519">
              <a:extLst>
                <a:ext uri="{FF2B5EF4-FFF2-40B4-BE49-F238E27FC236}">
                  <a16:creationId xmlns:a16="http://schemas.microsoft.com/office/drawing/2014/main" id="{3693B3DD-48A4-296B-714B-91EB7C7F3FC0}"/>
                </a:ext>
              </a:extLst>
            </xdr:cNvPr>
            <xdr:cNvSpPr txBox="1"/>
          </xdr:nvSpPr>
          <xdr:spPr>
            <a:xfrm>
              <a:off x="11658849" y="620980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EC7127-2612-4D1E-A59C-E33FFD9E32C8}" type="TxLink">
                <a:rPr lang="en-US" sz="1200" b="0" i="0" u="none" strike="noStrike">
                  <a:solidFill>
                    <a:srgbClr val="7030A0"/>
                  </a:solidFill>
                  <a:latin typeface="Avenir LT Std 45 Book"/>
                </a:rPr>
                <a:t> </a:t>
              </a:fld>
              <a:endParaRPr lang="en-US" sz="1100"/>
            </a:p>
          </xdr:txBody>
        </xdr:sp>
        <xdr:sp macro="" textlink="ptgeog!C16">
          <xdr:nvSpPr>
            <xdr:cNvPr id="521" name="TextBox 520">
              <a:extLst>
                <a:ext uri="{FF2B5EF4-FFF2-40B4-BE49-F238E27FC236}">
                  <a16:creationId xmlns:a16="http://schemas.microsoft.com/office/drawing/2014/main" id="{9787D704-9957-B7BE-1511-EAE2C70C4907}"/>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5F2F2D-7CE3-42B2-BD24-D429DFAE9933}" type="TxLink">
                <a:rPr lang="en-US" sz="1200" b="0" i="0" u="none" strike="noStrike">
                  <a:solidFill>
                    <a:srgbClr val="DC25FA"/>
                  </a:solidFill>
                  <a:latin typeface="Avenir LT Std 45 Book"/>
                </a:rPr>
                <a:t> </a:t>
              </a:fld>
              <a:endParaRPr lang="en-US" sz="1100"/>
            </a:p>
          </xdr:txBody>
        </xdr:sp>
        <xdr:sp macro="" textlink="ptgeog!D16">
          <xdr:nvSpPr>
            <xdr:cNvPr id="522" name="TextBox 521">
              <a:extLst>
                <a:ext uri="{FF2B5EF4-FFF2-40B4-BE49-F238E27FC236}">
                  <a16:creationId xmlns:a16="http://schemas.microsoft.com/office/drawing/2014/main" id="{CBC5EDFA-9E85-12D0-E913-E2D305EEFAEC}"/>
                </a:ext>
              </a:extLst>
            </xdr:cNvPr>
            <xdr:cNvSpPr txBox="1"/>
          </xdr:nvSpPr>
          <xdr:spPr>
            <a:xfrm>
              <a:off x="11495811" y="6257060"/>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AADEA82-97D4-43C5-A77B-7698C356F811}" type="TxLink">
                <a:rPr lang="en-US" sz="1200" b="0" i="0" u="none" strike="noStrike">
                  <a:solidFill>
                    <a:srgbClr val="7030A0"/>
                  </a:solidFill>
                  <a:latin typeface="Avenir LT Std 45 Book"/>
                </a:rPr>
                <a:t> </a:t>
              </a:fld>
              <a:endParaRPr lang="en-US" sz="1100"/>
            </a:p>
          </xdr:txBody>
        </xdr:sp>
      </xdr:grpSp>
      <xdr:grpSp>
        <xdr:nvGrpSpPr>
          <xdr:cNvPr id="523" name="rusiazul">
            <a:extLst>
              <a:ext uri="{FF2B5EF4-FFF2-40B4-BE49-F238E27FC236}">
                <a16:creationId xmlns:a16="http://schemas.microsoft.com/office/drawing/2014/main" id="{689E77E3-E631-4B59-BAA6-B219A6826B21}"/>
              </a:ext>
            </a:extLst>
          </xdr:cNvPr>
          <xdr:cNvGrpSpPr/>
        </xdr:nvGrpSpPr>
        <xdr:grpSpPr>
          <a:xfrm rot="18613399">
            <a:off x="17767301" y="2721908"/>
            <a:ext cx="375527" cy="354012"/>
            <a:chOff x="11365923" y="6052954"/>
            <a:chExt cx="373331" cy="347939"/>
          </a:xfrm>
        </xdr:grpSpPr>
        <xdr:sp macro="" textlink="ptgeog!F16">
          <xdr:nvSpPr>
            <xdr:cNvPr id="524" name="TextBox 523">
              <a:extLst>
                <a:ext uri="{FF2B5EF4-FFF2-40B4-BE49-F238E27FC236}">
                  <a16:creationId xmlns:a16="http://schemas.microsoft.com/office/drawing/2014/main" id="{E4AEB9E3-C2F6-8E9B-222C-18B26E66E67F}"/>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3C2555-AE4A-48BF-85E0-2609ECCA2197}" type="TxLink">
                <a:rPr lang="en-US" sz="1200" b="0" i="0" u="none" strike="noStrike">
                  <a:solidFill>
                    <a:srgbClr val="00B0F0"/>
                  </a:solidFill>
                  <a:latin typeface="Avenir LT Std 45 Book"/>
                </a:rPr>
                <a:t>•</a:t>
              </a:fld>
              <a:endParaRPr lang="en-US" sz="1100"/>
            </a:p>
          </xdr:txBody>
        </xdr:sp>
        <xdr:sp macro="" textlink="ptgeog!E16">
          <xdr:nvSpPr>
            <xdr:cNvPr id="525" name="TextBox 524">
              <a:extLst>
                <a:ext uri="{FF2B5EF4-FFF2-40B4-BE49-F238E27FC236}">
                  <a16:creationId xmlns:a16="http://schemas.microsoft.com/office/drawing/2014/main" id="{4338BC5B-72A5-126D-B32A-F8BF684962EB}"/>
                </a:ext>
              </a:extLst>
            </xdr:cNvPr>
            <xdr:cNvSpPr txBox="1"/>
          </xdr:nvSpPr>
          <xdr:spPr>
            <a:xfrm>
              <a:off x="11658849" y="6219873"/>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E338C4-522A-405F-8FEF-DCDE7B6A7798}" type="TxLink">
                <a:rPr lang="en-US" sz="1200" b="0" i="0" u="none" strike="noStrike">
                  <a:solidFill>
                    <a:srgbClr val="1D11FF"/>
                  </a:solidFill>
                  <a:latin typeface="Avenir LT Std 45 Book"/>
                </a:rPr>
                <a:t>•</a:t>
              </a:fld>
              <a:endParaRPr lang="en-US" sz="1100"/>
            </a:p>
          </xdr:txBody>
        </xdr:sp>
        <xdr:sp macro="" textlink="ptgeog!F16">
          <xdr:nvSpPr>
            <xdr:cNvPr id="526" name="TextBox 525">
              <a:extLst>
                <a:ext uri="{FF2B5EF4-FFF2-40B4-BE49-F238E27FC236}">
                  <a16:creationId xmlns:a16="http://schemas.microsoft.com/office/drawing/2014/main" id="{3E4C31AD-001A-7B42-900F-98C7B125772F}"/>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5316AA4-B807-4F19-BC4B-5005D8F72929}" type="TxLink">
                <a:rPr lang="en-US" sz="1200" b="0" i="0" u="none" strike="noStrike">
                  <a:solidFill>
                    <a:srgbClr val="00B0F0"/>
                  </a:solidFill>
                  <a:latin typeface="Avenir LT Std 45 Book"/>
                </a:rPr>
                <a:t>•</a:t>
              </a:fld>
              <a:endParaRPr lang="en-US" sz="1100"/>
            </a:p>
          </xdr:txBody>
        </xdr:sp>
        <xdr:sp macro="" textlink="ptgeog!E16">
          <xdr:nvSpPr>
            <xdr:cNvPr id="527" name="TextBox 526">
              <a:extLst>
                <a:ext uri="{FF2B5EF4-FFF2-40B4-BE49-F238E27FC236}">
                  <a16:creationId xmlns:a16="http://schemas.microsoft.com/office/drawing/2014/main" id="{CF499F70-BCB3-5F9B-DAB4-7832B0716281}"/>
                </a:ext>
              </a:extLst>
            </xdr:cNvPr>
            <xdr:cNvSpPr txBox="1"/>
          </xdr:nvSpPr>
          <xdr:spPr>
            <a:xfrm>
              <a:off x="11495811" y="6277192"/>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27F83A-870A-47E6-8124-6E072AB50035}" type="TxLink">
                <a:rPr lang="en-US" sz="1200" b="0" i="0" u="none" strike="noStrike">
                  <a:solidFill>
                    <a:srgbClr val="1D11FF"/>
                  </a:solidFill>
                  <a:latin typeface="Avenir LT Std 45 Book"/>
                </a:rPr>
                <a:t>•</a:t>
              </a:fld>
              <a:endParaRPr lang="en-US" sz="1100"/>
            </a:p>
          </xdr:txBody>
        </xdr:sp>
      </xdr:grpSp>
      <xdr:grpSp>
        <xdr:nvGrpSpPr>
          <xdr:cNvPr id="528" name="rusiarosa">
            <a:extLst>
              <a:ext uri="{FF2B5EF4-FFF2-40B4-BE49-F238E27FC236}">
                <a16:creationId xmlns:a16="http://schemas.microsoft.com/office/drawing/2014/main" id="{D9FDC2E7-0959-46E6-B8C8-9E9F0B41F127}"/>
              </a:ext>
            </a:extLst>
          </xdr:cNvPr>
          <xdr:cNvGrpSpPr/>
        </xdr:nvGrpSpPr>
        <xdr:grpSpPr>
          <a:xfrm rot="18613399">
            <a:off x="17767301" y="2721897"/>
            <a:ext cx="375527" cy="333528"/>
            <a:chOff x="11365923" y="6052954"/>
            <a:chExt cx="373331" cy="327807"/>
          </a:xfrm>
        </xdr:grpSpPr>
        <xdr:sp macro="" textlink="ptgeog!C16">
          <xdr:nvSpPr>
            <xdr:cNvPr id="529" name="TextBox 528">
              <a:extLst>
                <a:ext uri="{FF2B5EF4-FFF2-40B4-BE49-F238E27FC236}">
                  <a16:creationId xmlns:a16="http://schemas.microsoft.com/office/drawing/2014/main" id="{7377C974-46A8-A52E-1477-9FA102382410}"/>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984959-A735-4E09-B78C-13079C799977}" type="TxLink">
                <a:rPr lang="en-US" sz="1200" b="0" i="0" u="none" strike="noStrike">
                  <a:solidFill>
                    <a:srgbClr val="DC25FA"/>
                  </a:solidFill>
                  <a:latin typeface="Avenir LT Std 45 Book"/>
                </a:rPr>
                <a:t> </a:t>
              </a:fld>
              <a:endParaRPr lang="en-US" sz="1100"/>
            </a:p>
          </xdr:txBody>
        </xdr:sp>
        <xdr:sp macro="" textlink="ptgeog!D16">
          <xdr:nvSpPr>
            <xdr:cNvPr id="530" name="TextBox 529">
              <a:extLst>
                <a:ext uri="{FF2B5EF4-FFF2-40B4-BE49-F238E27FC236}">
                  <a16:creationId xmlns:a16="http://schemas.microsoft.com/office/drawing/2014/main" id="{9E641821-08CF-6E28-0334-7E437E6A7078}"/>
                </a:ext>
              </a:extLst>
            </xdr:cNvPr>
            <xdr:cNvSpPr txBox="1"/>
          </xdr:nvSpPr>
          <xdr:spPr>
            <a:xfrm>
              <a:off x="11658849" y="620980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EC7127-2612-4D1E-A59C-E33FFD9E32C8}" type="TxLink">
                <a:rPr lang="en-US" sz="1200" b="0" i="0" u="none" strike="noStrike">
                  <a:solidFill>
                    <a:srgbClr val="7030A0"/>
                  </a:solidFill>
                  <a:latin typeface="Avenir LT Std 45 Book"/>
                </a:rPr>
                <a:t> </a:t>
              </a:fld>
              <a:endParaRPr lang="en-US" sz="1100"/>
            </a:p>
          </xdr:txBody>
        </xdr:sp>
        <xdr:sp macro="" textlink="ptgeog!C16">
          <xdr:nvSpPr>
            <xdr:cNvPr id="531" name="TextBox 530">
              <a:extLst>
                <a:ext uri="{FF2B5EF4-FFF2-40B4-BE49-F238E27FC236}">
                  <a16:creationId xmlns:a16="http://schemas.microsoft.com/office/drawing/2014/main" id="{A605D994-7AB8-0FF3-E855-90F70BE68AA0}"/>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5F2F2D-7CE3-42B2-BD24-D429DFAE9933}" type="TxLink">
                <a:rPr lang="en-US" sz="1200" b="0" i="0" u="none" strike="noStrike">
                  <a:solidFill>
                    <a:srgbClr val="DC25FA"/>
                  </a:solidFill>
                  <a:latin typeface="Avenir LT Std 45 Book"/>
                </a:rPr>
                <a:t> </a:t>
              </a:fld>
              <a:endParaRPr lang="en-US" sz="1100"/>
            </a:p>
          </xdr:txBody>
        </xdr:sp>
        <xdr:sp macro="" textlink="ptgeog!D16">
          <xdr:nvSpPr>
            <xdr:cNvPr id="532" name="TextBox 531">
              <a:extLst>
                <a:ext uri="{FF2B5EF4-FFF2-40B4-BE49-F238E27FC236}">
                  <a16:creationId xmlns:a16="http://schemas.microsoft.com/office/drawing/2014/main" id="{CAD7B342-C1AB-F326-C88C-6205CA8C941A}"/>
                </a:ext>
              </a:extLst>
            </xdr:cNvPr>
            <xdr:cNvSpPr txBox="1"/>
          </xdr:nvSpPr>
          <xdr:spPr>
            <a:xfrm>
              <a:off x="11495811" y="6257060"/>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AADEA82-97D4-43C5-A77B-7698C356F811}" type="TxLink">
                <a:rPr lang="en-US" sz="1200" b="0" i="0" u="none" strike="noStrike">
                  <a:solidFill>
                    <a:srgbClr val="7030A0"/>
                  </a:solidFill>
                  <a:latin typeface="Avenir LT Std 45 Book"/>
                </a:rPr>
                <a:t> </a:t>
              </a:fld>
              <a:endParaRPr lang="en-US" sz="1100"/>
            </a:p>
          </xdr:txBody>
        </xdr:sp>
      </xdr:grpSp>
    </xdr:grpSp>
    <xdr:clientData/>
  </xdr:twoCellAnchor>
  <xdr:twoCellAnchor>
    <xdr:from>
      <xdr:col>22</xdr:col>
      <xdr:colOff>60224</xdr:colOff>
      <xdr:row>19</xdr:row>
      <xdr:rowOff>175950</xdr:rowOff>
    </xdr:from>
    <xdr:to>
      <xdr:col>24</xdr:col>
      <xdr:colOff>368156</xdr:colOff>
      <xdr:row>23</xdr:row>
      <xdr:rowOff>164039</xdr:rowOff>
    </xdr:to>
    <xdr:grpSp>
      <xdr:nvGrpSpPr>
        <xdr:cNvPr id="624" name="egipto">
          <a:extLst>
            <a:ext uri="{FF2B5EF4-FFF2-40B4-BE49-F238E27FC236}">
              <a16:creationId xmlns:a16="http://schemas.microsoft.com/office/drawing/2014/main" id="{9979C28A-163A-569B-8BE2-8BCFDF385A5A}"/>
            </a:ext>
          </a:extLst>
        </xdr:cNvPr>
        <xdr:cNvGrpSpPr/>
      </xdr:nvGrpSpPr>
      <xdr:grpSpPr>
        <a:xfrm>
          <a:off x="13395224" y="3795450"/>
          <a:ext cx="1520205" cy="750089"/>
          <a:chOff x="13579579" y="3873289"/>
          <a:chExt cx="1536964" cy="766476"/>
        </a:xfrm>
      </xdr:grpSpPr>
      <xdr:grpSp>
        <xdr:nvGrpSpPr>
          <xdr:cNvPr id="534" name="egiptoazul">
            <a:extLst>
              <a:ext uri="{FF2B5EF4-FFF2-40B4-BE49-F238E27FC236}">
                <a16:creationId xmlns:a16="http://schemas.microsoft.com/office/drawing/2014/main" id="{78DB65CC-AB95-4FE9-B04C-3D5E2A2DD521}"/>
              </a:ext>
            </a:extLst>
          </xdr:cNvPr>
          <xdr:cNvGrpSpPr/>
        </xdr:nvGrpSpPr>
        <xdr:grpSpPr>
          <a:xfrm rot="20976205">
            <a:off x="13836856" y="4107027"/>
            <a:ext cx="375527" cy="354012"/>
            <a:chOff x="11365923" y="6052954"/>
            <a:chExt cx="373331" cy="347939"/>
          </a:xfrm>
        </xdr:grpSpPr>
        <xdr:sp macro="" textlink="ptgeog!F14">
          <xdr:nvSpPr>
            <xdr:cNvPr id="535" name="TextBox 534">
              <a:extLst>
                <a:ext uri="{FF2B5EF4-FFF2-40B4-BE49-F238E27FC236}">
                  <a16:creationId xmlns:a16="http://schemas.microsoft.com/office/drawing/2014/main" id="{0F0B901F-51C8-A7BD-DCAB-AC94621391FB}"/>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1D490C-C8C9-4A11-B726-AB6CED6A47FB}" type="TxLink">
                <a:rPr lang="en-US" sz="1200" b="0" i="0" u="none" strike="noStrike">
                  <a:solidFill>
                    <a:srgbClr val="00B0F0"/>
                  </a:solidFill>
                  <a:latin typeface="Avenir LT Std 45 Book"/>
                </a:rPr>
                <a:t> </a:t>
              </a:fld>
              <a:endParaRPr lang="en-US" sz="1100"/>
            </a:p>
          </xdr:txBody>
        </xdr:sp>
        <xdr:sp macro="" textlink="ptgeog!E14">
          <xdr:nvSpPr>
            <xdr:cNvPr id="536" name="TextBox 535">
              <a:extLst>
                <a:ext uri="{FF2B5EF4-FFF2-40B4-BE49-F238E27FC236}">
                  <a16:creationId xmlns:a16="http://schemas.microsoft.com/office/drawing/2014/main" id="{203A6170-A9B5-8D08-D00E-019690C4B8E9}"/>
                </a:ext>
              </a:extLst>
            </xdr:cNvPr>
            <xdr:cNvSpPr txBox="1"/>
          </xdr:nvSpPr>
          <xdr:spPr>
            <a:xfrm>
              <a:off x="11658849" y="6219873"/>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596B7F-F19D-4B5A-BB38-90B4C6389CA7}" type="TxLink">
                <a:rPr lang="en-US" sz="1200" b="0" i="0" u="none" strike="noStrike">
                  <a:solidFill>
                    <a:srgbClr val="1D11FF"/>
                  </a:solidFill>
                  <a:latin typeface="Avenir LT Std 45 Book"/>
                </a:rPr>
                <a:t> </a:t>
              </a:fld>
              <a:endParaRPr lang="en-US" sz="1100"/>
            </a:p>
          </xdr:txBody>
        </xdr:sp>
        <xdr:sp macro="" textlink="ptgeog!F14">
          <xdr:nvSpPr>
            <xdr:cNvPr id="537" name="TextBox 536">
              <a:extLst>
                <a:ext uri="{FF2B5EF4-FFF2-40B4-BE49-F238E27FC236}">
                  <a16:creationId xmlns:a16="http://schemas.microsoft.com/office/drawing/2014/main" id="{826F84F8-749D-A33F-5B54-95377D224393}"/>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239239-56D7-4F1D-89ED-048975BE0A06}" type="TxLink">
                <a:rPr lang="en-US" sz="1200" b="0" i="0" u="none" strike="noStrike">
                  <a:solidFill>
                    <a:srgbClr val="00B0F0"/>
                  </a:solidFill>
                  <a:latin typeface="Avenir LT Std 45 Book"/>
                </a:rPr>
                <a:t> </a:t>
              </a:fld>
              <a:endParaRPr lang="en-US" sz="1100"/>
            </a:p>
          </xdr:txBody>
        </xdr:sp>
        <xdr:sp macro="" textlink="ptgeog!E14">
          <xdr:nvSpPr>
            <xdr:cNvPr id="538" name="TextBox 537">
              <a:extLst>
                <a:ext uri="{FF2B5EF4-FFF2-40B4-BE49-F238E27FC236}">
                  <a16:creationId xmlns:a16="http://schemas.microsoft.com/office/drawing/2014/main" id="{8549E189-E460-FB85-FC47-188BF97AE5F8}"/>
                </a:ext>
              </a:extLst>
            </xdr:cNvPr>
            <xdr:cNvSpPr txBox="1"/>
          </xdr:nvSpPr>
          <xdr:spPr>
            <a:xfrm>
              <a:off x="11495811" y="6277192"/>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0FA3EAF-94DF-457D-8B64-12E0CCF8FE1C}" type="TxLink">
                <a:rPr lang="en-US" sz="1200" b="0" i="0" u="none" strike="noStrike">
                  <a:solidFill>
                    <a:srgbClr val="1D11FF"/>
                  </a:solidFill>
                  <a:latin typeface="Avenir LT Std 45 Book"/>
                </a:rPr>
                <a:t> </a:t>
              </a:fld>
              <a:endParaRPr lang="en-US" sz="1100"/>
            </a:p>
          </xdr:txBody>
        </xdr:sp>
      </xdr:grpSp>
      <xdr:grpSp>
        <xdr:nvGrpSpPr>
          <xdr:cNvPr id="539" name="egiptorosa">
            <a:extLst>
              <a:ext uri="{FF2B5EF4-FFF2-40B4-BE49-F238E27FC236}">
                <a16:creationId xmlns:a16="http://schemas.microsoft.com/office/drawing/2014/main" id="{93B8AD8A-6977-4524-959B-EDD846588B55}"/>
              </a:ext>
            </a:extLst>
          </xdr:cNvPr>
          <xdr:cNvGrpSpPr/>
        </xdr:nvGrpSpPr>
        <xdr:grpSpPr>
          <a:xfrm rot="20976205">
            <a:off x="13836856" y="4107016"/>
            <a:ext cx="375527" cy="333528"/>
            <a:chOff x="11365923" y="6052954"/>
            <a:chExt cx="373331" cy="327807"/>
          </a:xfrm>
        </xdr:grpSpPr>
        <xdr:sp macro="" textlink="ptgeog!C14">
          <xdr:nvSpPr>
            <xdr:cNvPr id="540" name="TextBox 539">
              <a:extLst>
                <a:ext uri="{FF2B5EF4-FFF2-40B4-BE49-F238E27FC236}">
                  <a16:creationId xmlns:a16="http://schemas.microsoft.com/office/drawing/2014/main" id="{433D6585-FADA-33D9-01D3-02025ECE2BF4}"/>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285EC4-BA6E-4562-AC22-4FE5109A1053}" type="TxLink">
                <a:rPr lang="en-US" sz="1200" b="0" i="0" u="none" strike="noStrike">
                  <a:solidFill>
                    <a:srgbClr val="DC25FA"/>
                  </a:solidFill>
                  <a:latin typeface="Avenir LT Std 45 Book"/>
                </a:rPr>
                <a:t>•</a:t>
              </a:fld>
              <a:endParaRPr lang="en-US" sz="1100"/>
            </a:p>
          </xdr:txBody>
        </xdr:sp>
        <xdr:sp macro="" textlink="ptgeog!D14">
          <xdr:nvSpPr>
            <xdr:cNvPr id="541" name="TextBox 540">
              <a:extLst>
                <a:ext uri="{FF2B5EF4-FFF2-40B4-BE49-F238E27FC236}">
                  <a16:creationId xmlns:a16="http://schemas.microsoft.com/office/drawing/2014/main" id="{0C6A710C-C4C5-1DD6-4212-CC74E0650B59}"/>
                </a:ext>
              </a:extLst>
            </xdr:cNvPr>
            <xdr:cNvSpPr txBox="1"/>
          </xdr:nvSpPr>
          <xdr:spPr>
            <a:xfrm>
              <a:off x="11658849" y="620980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812938-1BAC-418F-88BD-74D7B082B22D}" type="TxLink">
                <a:rPr lang="en-US" sz="1200" b="0" i="0" u="none" strike="noStrike">
                  <a:solidFill>
                    <a:srgbClr val="7030A0"/>
                  </a:solidFill>
                  <a:latin typeface="Avenir LT Std 45 Book"/>
                </a:rPr>
                <a:t>•</a:t>
              </a:fld>
              <a:endParaRPr lang="en-US" sz="1100"/>
            </a:p>
          </xdr:txBody>
        </xdr:sp>
        <xdr:sp macro="" textlink="ptgeog!C14">
          <xdr:nvSpPr>
            <xdr:cNvPr id="542" name="TextBox 541">
              <a:extLst>
                <a:ext uri="{FF2B5EF4-FFF2-40B4-BE49-F238E27FC236}">
                  <a16:creationId xmlns:a16="http://schemas.microsoft.com/office/drawing/2014/main" id="{CFAF47AB-5D09-7F80-B1AD-B19B014A203C}"/>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88AE24-8907-4FD4-860D-B79F8B0DBD08}" type="TxLink">
                <a:rPr lang="en-US" sz="1200" b="0" i="0" u="none" strike="noStrike">
                  <a:solidFill>
                    <a:srgbClr val="DC25FA"/>
                  </a:solidFill>
                  <a:latin typeface="Avenir LT Std 45 Book"/>
                </a:rPr>
                <a:t>•</a:t>
              </a:fld>
              <a:endParaRPr lang="en-US" sz="1100"/>
            </a:p>
          </xdr:txBody>
        </xdr:sp>
        <xdr:sp macro="" textlink="ptgeog!D14">
          <xdr:nvSpPr>
            <xdr:cNvPr id="543" name="TextBox 542">
              <a:extLst>
                <a:ext uri="{FF2B5EF4-FFF2-40B4-BE49-F238E27FC236}">
                  <a16:creationId xmlns:a16="http://schemas.microsoft.com/office/drawing/2014/main" id="{46652F77-3844-B59F-6716-49CC7A7A84C1}"/>
                </a:ext>
              </a:extLst>
            </xdr:cNvPr>
            <xdr:cNvSpPr txBox="1"/>
          </xdr:nvSpPr>
          <xdr:spPr>
            <a:xfrm>
              <a:off x="11495811" y="6257060"/>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900B7B-967E-45DA-ACCA-DAB0D390F486}" type="TxLink">
                <a:rPr lang="en-US" sz="1200" b="0" i="0" u="none" strike="noStrike">
                  <a:solidFill>
                    <a:srgbClr val="7030A0"/>
                  </a:solidFill>
                  <a:latin typeface="Avenir LT Std 45 Book"/>
                </a:rPr>
                <a:t>•</a:t>
              </a:fld>
              <a:endParaRPr lang="en-US" sz="1100"/>
            </a:p>
          </xdr:txBody>
        </xdr:sp>
      </xdr:grpSp>
      <xdr:grpSp>
        <xdr:nvGrpSpPr>
          <xdr:cNvPr id="544" name="egiptoazul">
            <a:extLst>
              <a:ext uri="{FF2B5EF4-FFF2-40B4-BE49-F238E27FC236}">
                <a16:creationId xmlns:a16="http://schemas.microsoft.com/office/drawing/2014/main" id="{81C8133C-ADC2-45CB-9EF7-405A451AA7FD}"/>
              </a:ext>
            </a:extLst>
          </xdr:cNvPr>
          <xdr:cNvGrpSpPr/>
        </xdr:nvGrpSpPr>
        <xdr:grpSpPr>
          <a:xfrm rot="20976205">
            <a:off x="13579579" y="4095556"/>
            <a:ext cx="375527" cy="354012"/>
            <a:chOff x="11365923" y="6052954"/>
            <a:chExt cx="373331" cy="347939"/>
          </a:xfrm>
        </xdr:grpSpPr>
        <xdr:sp macro="" textlink="ptgeog!F14">
          <xdr:nvSpPr>
            <xdr:cNvPr id="545" name="TextBox 544">
              <a:extLst>
                <a:ext uri="{FF2B5EF4-FFF2-40B4-BE49-F238E27FC236}">
                  <a16:creationId xmlns:a16="http://schemas.microsoft.com/office/drawing/2014/main" id="{41290745-97BF-C0E0-D13D-6FC2A39AE138}"/>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1D490C-C8C9-4A11-B726-AB6CED6A47FB}" type="TxLink">
                <a:rPr lang="en-US" sz="1200" b="0" i="0" u="none" strike="noStrike">
                  <a:solidFill>
                    <a:srgbClr val="00B0F0"/>
                  </a:solidFill>
                  <a:latin typeface="Avenir LT Std 45 Book"/>
                </a:rPr>
                <a:t>•</a:t>
              </a:fld>
              <a:endParaRPr lang="en-US" sz="1100"/>
            </a:p>
          </xdr:txBody>
        </xdr:sp>
        <xdr:sp macro="" textlink="ptgeog!E14">
          <xdr:nvSpPr>
            <xdr:cNvPr id="546" name="TextBox 545">
              <a:extLst>
                <a:ext uri="{FF2B5EF4-FFF2-40B4-BE49-F238E27FC236}">
                  <a16:creationId xmlns:a16="http://schemas.microsoft.com/office/drawing/2014/main" id="{21AE2DE8-80ED-BE48-E77C-6B0220F3C47C}"/>
                </a:ext>
              </a:extLst>
            </xdr:cNvPr>
            <xdr:cNvSpPr txBox="1"/>
          </xdr:nvSpPr>
          <xdr:spPr>
            <a:xfrm>
              <a:off x="11658849" y="6219873"/>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596B7F-F19D-4B5A-BB38-90B4C6389CA7}" type="TxLink">
                <a:rPr lang="en-US" sz="1200" b="0" i="0" u="none" strike="noStrike">
                  <a:solidFill>
                    <a:srgbClr val="1D11FF"/>
                  </a:solidFill>
                  <a:latin typeface="Avenir LT Std 45 Book"/>
                </a:rPr>
                <a:t>•</a:t>
              </a:fld>
              <a:endParaRPr lang="en-US" sz="1100"/>
            </a:p>
          </xdr:txBody>
        </xdr:sp>
        <xdr:sp macro="" textlink="ptgeog!F14">
          <xdr:nvSpPr>
            <xdr:cNvPr id="547" name="TextBox 546">
              <a:extLst>
                <a:ext uri="{FF2B5EF4-FFF2-40B4-BE49-F238E27FC236}">
                  <a16:creationId xmlns:a16="http://schemas.microsoft.com/office/drawing/2014/main" id="{E2E812B7-8CD0-A42B-262A-1C9D348397B6}"/>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239239-56D7-4F1D-89ED-048975BE0A06}" type="TxLink">
                <a:rPr lang="en-US" sz="1200" b="0" i="0" u="none" strike="noStrike">
                  <a:solidFill>
                    <a:srgbClr val="00B0F0"/>
                  </a:solidFill>
                  <a:latin typeface="Avenir LT Std 45 Book"/>
                </a:rPr>
                <a:t>•</a:t>
              </a:fld>
              <a:endParaRPr lang="en-US" sz="1100"/>
            </a:p>
          </xdr:txBody>
        </xdr:sp>
        <xdr:sp macro="" textlink="ptgeog!E14">
          <xdr:nvSpPr>
            <xdr:cNvPr id="548" name="TextBox 547">
              <a:extLst>
                <a:ext uri="{FF2B5EF4-FFF2-40B4-BE49-F238E27FC236}">
                  <a16:creationId xmlns:a16="http://schemas.microsoft.com/office/drawing/2014/main" id="{420D865C-4CDF-0951-86BB-0FA317FD0A40}"/>
                </a:ext>
              </a:extLst>
            </xdr:cNvPr>
            <xdr:cNvSpPr txBox="1"/>
          </xdr:nvSpPr>
          <xdr:spPr>
            <a:xfrm>
              <a:off x="11495811" y="6277192"/>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0FA3EAF-94DF-457D-8B64-12E0CCF8FE1C}" type="TxLink">
                <a:rPr lang="en-US" sz="1200" b="0" i="0" u="none" strike="noStrike">
                  <a:solidFill>
                    <a:srgbClr val="1D11FF"/>
                  </a:solidFill>
                  <a:latin typeface="Avenir LT Std 45 Book"/>
                </a:rPr>
                <a:t>•</a:t>
              </a:fld>
              <a:endParaRPr lang="en-US" sz="1100"/>
            </a:p>
          </xdr:txBody>
        </xdr:sp>
      </xdr:grpSp>
      <xdr:grpSp>
        <xdr:nvGrpSpPr>
          <xdr:cNvPr id="549" name="egiptorosa">
            <a:extLst>
              <a:ext uri="{FF2B5EF4-FFF2-40B4-BE49-F238E27FC236}">
                <a16:creationId xmlns:a16="http://schemas.microsoft.com/office/drawing/2014/main" id="{8FD7D4F1-8934-4A44-AA4A-8CF9B38932FF}"/>
              </a:ext>
            </a:extLst>
          </xdr:cNvPr>
          <xdr:cNvGrpSpPr/>
        </xdr:nvGrpSpPr>
        <xdr:grpSpPr>
          <a:xfrm rot="20976205">
            <a:off x="13579579" y="4095545"/>
            <a:ext cx="375527" cy="333528"/>
            <a:chOff x="11365923" y="6052954"/>
            <a:chExt cx="373331" cy="327807"/>
          </a:xfrm>
        </xdr:grpSpPr>
        <xdr:sp macro="" textlink="ptgeog!C14">
          <xdr:nvSpPr>
            <xdr:cNvPr id="550" name="TextBox 549">
              <a:extLst>
                <a:ext uri="{FF2B5EF4-FFF2-40B4-BE49-F238E27FC236}">
                  <a16:creationId xmlns:a16="http://schemas.microsoft.com/office/drawing/2014/main" id="{A72518EB-CBCB-4D4D-CD60-2127FB15DA84}"/>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285EC4-BA6E-4562-AC22-4FE5109A1053}" type="TxLink">
                <a:rPr lang="en-US" sz="1200" b="0" i="0" u="none" strike="noStrike">
                  <a:solidFill>
                    <a:srgbClr val="DC25FA"/>
                  </a:solidFill>
                  <a:latin typeface="Avenir LT Std 45 Book"/>
                </a:rPr>
                <a:t> </a:t>
              </a:fld>
              <a:endParaRPr lang="en-US" sz="1100"/>
            </a:p>
          </xdr:txBody>
        </xdr:sp>
        <xdr:sp macro="" textlink="ptgeog!D14">
          <xdr:nvSpPr>
            <xdr:cNvPr id="551" name="TextBox 550">
              <a:extLst>
                <a:ext uri="{FF2B5EF4-FFF2-40B4-BE49-F238E27FC236}">
                  <a16:creationId xmlns:a16="http://schemas.microsoft.com/office/drawing/2014/main" id="{F6203E9F-1635-0F47-61BB-CC96F4E99311}"/>
                </a:ext>
              </a:extLst>
            </xdr:cNvPr>
            <xdr:cNvSpPr txBox="1"/>
          </xdr:nvSpPr>
          <xdr:spPr>
            <a:xfrm>
              <a:off x="11658849" y="620980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812938-1BAC-418F-88BD-74D7B082B22D}" type="TxLink">
                <a:rPr lang="en-US" sz="1200" b="0" i="0" u="none" strike="noStrike">
                  <a:solidFill>
                    <a:srgbClr val="7030A0"/>
                  </a:solidFill>
                  <a:latin typeface="Avenir LT Std 45 Book"/>
                </a:rPr>
                <a:t> </a:t>
              </a:fld>
              <a:endParaRPr lang="en-US" sz="1100"/>
            </a:p>
          </xdr:txBody>
        </xdr:sp>
        <xdr:sp macro="" textlink="ptgeog!C14">
          <xdr:nvSpPr>
            <xdr:cNvPr id="552" name="TextBox 551">
              <a:extLst>
                <a:ext uri="{FF2B5EF4-FFF2-40B4-BE49-F238E27FC236}">
                  <a16:creationId xmlns:a16="http://schemas.microsoft.com/office/drawing/2014/main" id="{95B12AE1-3386-7E83-1D79-F66E93192275}"/>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88AE24-8907-4FD4-860D-B79F8B0DBD08}" type="TxLink">
                <a:rPr lang="en-US" sz="1200" b="0" i="0" u="none" strike="noStrike">
                  <a:solidFill>
                    <a:srgbClr val="DC25FA"/>
                  </a:solidFill>
                  <a:latin typeface="Avenir LT Std 45 Book"/>
                </a:rPr>
                <a:t> </a:t>
              </a:fld>
              <a:endParaRPr lang="en-US" sz="1100"/>
            </a:p>
          </xdr:txBody>
        </xdr:sp>
        <xdr:sp macro="" textlink="ptgeog!D14">
          <xdr:nvSpPr>
            <xdr:cNvPr id="553" name="TextBox 552">
              <a:extLst>
                <a:ext uri="{FF2B5EF4-FFF2-40B4-BE49-F238E27FC236}">
                  <a16:creationId xmlns:a16="http://schemas.microsoft.com/office/drawing/2014/main" id="{8CA6BA37-35B9-A5C8-BFF4-394FA5C7D0F6}"/>
                </a:ext>
              </a:extLst>
            </xdr:cNvPr>
            <xdr:cNvSpPr txBox="1"/>
          </xdr:nvSpPr>
          <xdr:spPr>
            <a:xfrm>
              <a:off x="11495811" y="6257060"/>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900B7B-967E-45DA-ACCA-DAB0D390F486}" type="TxLink">
                <a:rPr lang="en-US" sz="1200" b="0" i="0" u="none" strike="noStrike">
                  <a:solidFill>
                    <a:srgbClr val="7030A0"/>
                  </a:solidFill>
                  <a:latin typeface="Avenir LT Std 45 Book"/>
                </a:rPr>
                <a:t> </a:t>
              </a:fld>
              <a:endParaRPr lang="en-US" sz="1100"/>
            </a:p>
          </xdr:txBody>
        </xdr:sp>
      </xdr:grpSp>
      <xdr:grpSp>
        <xdr:nvGrpSpPr>
          <xdr:cNvPr id="554" name="egiptoazul">
            <a:extLst>
              <a:ext uri="{FF2B5EF4-FFF2-40B4-BE49-F238E27FC236}">
                <a16:creationId xmlns:a16="http://schemas.microsoft.com/office/drawing/2014/main" id="{613AB0E7-4FF4-4F57-B434-57FFE9F4CDB3}"/>
              </a:ext>
            </a:extLst>
          </xdr:cNvPr>
          <xdr:cNvGrpSpPr/>
        </xdr:nvGrpSpPr>
        <xdr:grpSpPr>
          <a:xfrm rot="8136686">
            <a:off x="14049479" y="4063601"/>
            <a:ext cx="375527" cy="354012"/>
            <a:chOff x="11365923" y="6052954"/>
            <a:chExt cx="373331" cy="347939"/>
          </a:xfrm>
        </xdr:grpSpPr>
        <xdr:sp macro="" textlink="ptgeog!F14">
          <xdr:nvSpPr>
            <xdr:cNvPr id="555" name="TextBox 554">
              <a:extLst>
                <a:ext uri="{FF2B5EF4-FFF2-40B4-BE49-F238E27FC236}">
                  <a16:creationId xmlns:a16="http://schemas.microsoft.com/office/drawing/2014/main" id="{4E291AEF-45D9-F026-0FE6-8D48FF738DDE}"/>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1D490C-C8C9-4A11-B726-AB6CED6A47FB}" type="TxLink">
                <a:rPr lang="en-US" sz="1200" b="0" i="0" u="none" strike="noStrike">
                  <a:solidFill>
                    <a:srgbClr val="00B0F0"/>
                  </a:solidFill>
                  <a:latin typeface="Avenir LT Std 45 Book"/>
                </a:rPr>
                <a:t>•</a:t>
              </a:fld>
              <a:endParaRPr lang="en-US" sz="1100"/>
            </a:p>
          </xdr:txBody>
        </xdr:sp>
        <xdr:sp macro="" textlink="ptgeog!E14">
          <xdr:nvSpPr>
            <xdr:cNvPr id="556" name="TextBox 555">
              <a:extLst>
                <a:ext uri="{FF2B5EF4-FFF2-40B4-BE49-F238E27FC236}">
                  <a16:creationId xmlns:a16="http://schemas.microsoft.com/office/drawing/2014/main" id="{51487FC1-7167-20D3-9C8F-2E67D5447F84}"/>
                </a:ext>
              </a:extLst>
            </xdr:cNvPr>
            <xdr:cNvSpPr txBox="1"/>
          </xdr:nvSpPr>
          <xdr:spPr>
            <a:xfrm>
              <a:off x="11658849" y="6219873"/>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596B7F-F19D-4B5A-BB38-90B4C6389CA7}" type="TxLink">
                <a:rPr lang="en-US" sz="1200" b="0" i="0" u="none" strike="noStrike">
                  <a:solidFill>
                    <a:srgbClr val="1D11FF"/>
                  </a:solidFill>
                  <a:latin typeface="Avenir LT Std 45 Book"/>
                </a:rPr>
                <a:t>•</a:t>
              </a:fld>
              <a:endParaRPr lang="en-US" sz="1100"/>
            </a:p>
          </xdr:txBody>
        </xdr:sp>
        <xdr:sp macro="" textlink="ptgeog!F14">
          <xdr:nvSpPr>
            <xdr:cNvPr id="557" name="TextBox 556">
              <a:extLst>
                <a:ext uri="{FF2B5EF4-FFF2-40B4-BE49-F238E27FC236}">
                  <a16:creationId xmlns:a16="http://schemas.microsoft.com/office/drawing/2014/main" id="{04B7F416-1001-0F85-E6F0-9E2D1926EA9C}"/>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239239-56D7-4F1D-89ED-048975BE0A06}" type="TxLink">
                <a:rPr lang="en-US" sz="1200" b="0" i="0" u="none" strike="noStrike">
                  <a:solidFill>
                    <a:srgbClr val="00B0F0"/>
                  </a:solidFill>
                  <a:latin typeface="Avenir LT Std 45 Book"/>
                </a:rPr>
                <a:t>•</a:t>
              </a:fld>
              <a:endParaRPr lang="en-US" sz="1100"/>
            </a:p>
          </xdr:txBody>
        </xdr:sp>
        <xdr:sp macro="" textlink="ptgeog!E14">
          <xdr:nvSpPr>
            <xdr:cNvPr id="558" name="TextBox 557">
              <a:extLst>
                <a:ext uri="{FF2B5EF4-FFF2-40B4-BE49-F238E27FC236}">
                  <a16:creationId xmlns:a16="http://schemas.microsoft.com/office/drawing/2014/main" id="{AB50643A-EEB7-9EC5-AA70-D6DF5491A48C}"/>
                </a:ext>
              </a:extLst>
            </xdr:cNvPr>
            <xdr:cNvSpPr txBox="1"/>
          </xdr:nvSpPr>
          <xdr:spPr>
            <a:xfrm>
              <a:off x="11495811" y="6277192"/>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0FA3EAF-94DF-457D-8B64-12E0CCF8FE1C}" type="TxLink">
                <a:rPr lang="en-US" sz="1200" b="0" i="0" u="none" strike="noStrike">
                  <a:solidFill>
                    <a:srgbClr val="1D11FF"/>
                  </a:solidFill>
                  <a:latin typeface="Avenir LT Std 45 Book"/>
                </a:rPr>
                <a:t>•</a:t>
              </a:fld>
              <a:endParaRPr lang="en-US" sz="1100"/>
            </a:p>
          </xdr:txBody>
        </xdr:sp>
      </xdr:grpSp>
      <xdr:grpSp>
        <xdr:nvGrpSpPr>
          <xdr:cNvPr id="559" name="egiptorosa">
            <a:extLst>
              <a:ext uri="{FF2B5EF4-FFF2-40B4-BE49-F238E27FC236}">
                <a16:creationId xmlns:a16="http://schemas.microsoft.com/office/drawing/2014/main" id="{30960899-D2E1-4D8D-9B1E-D8B133A075DB}"/>
              </a:ext>
            </a:extLst>
          </xdr:cNvPr>
          <xdr:cNvGrpSpPr/>
        </xdr:nvGrpSpPr>
        <xdr:grpSpPr>
          <a:xfrm rot="8136686">
            <a:off x="14049479" y="4063590"/>
            <a:ext cx="375527" cy="333528"/>
            <a:chOff x="11365923" y="6052954"/>
            <a:chExt cx="373331" cy="327807"/>
          </a:xfrm>
        </xdr:grpSpPr>
        <xdr:sp macro="" textlink="ptgeog!C14">
          <xdr:nvSpPr>
            <xdr:cNvPr id="560" name="TextBox 559">
              <a:extLst>
                <a:ext uri="{FF2B5EF4-FFF2-40B4-BE49-F238E27FC236}">
                  <a16:creationId xmlns:a16="http://schemas.microsoft.com/office/drawing/2014/main" id="{3988A85F-70D3-CCA0-A974-6A40C0456197}"/>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285EC4-BA6E-4562-AC22-4FE5109A1053}" type="TxLink">
                <a:rPr lang="en-US" sz="1200" b="0" i="0" u="none" strike="noStrike">
                  <a:solidFill>
                    <a:srgbClr val="DC25FA"/>
                  </a:solidFill>
                  <a:latin typeface="Avenir LT Std 45 Book"/>
                </a:rPr>
                <a:t> </a:t>
              </a:fld>
              <a:endParaRPr lang="en-US" sz="1100"/>
            </a:p>
          </xdr:txBody>
        </xdr:sp>
        <xdr:sp macro="" textlink="ptgeog!D14">
          <xdr:nvSpPr>
            <xdr:cNvPr id="561" name="TextBox 560">
              <a:extLst>
                <a:ext uri="{FF2B5EF4-FFF2-40B4-BE49-F238E27FC236}">
                  <a16:creationId xmlns:a16="http://schemas.microsoft.com/office/drawing/2014/main" id="{0A6DAE7A-A107-3DE9-FDBE-6A27F8AB7B70}"/>
                </a:ext>
              </a:extLst>
            </xdr:cNvPr>
            <xdr:cNvSpPr txBox="1"/>
          </xdr:nvSpPr>
          <xdr:spPr>
            <a:xfrm>
              <a:off x="11658849" y="620980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812938-1BAC-418F-88BD-74D7B082B22D}" type="TxLink">
                <a:rPr lang="en-US" sz="1200" b="0" i="0" u="none" strike="noStrike">
                  <a:solidFill>
                    <a:srgbClr val="7030A0"/>
                  </a:solidFill>
                  <a:latin typeface="Avenir LT Std 45 Book"/>
                </a:rPr>
                <a:t> </a:t>
              </a:fld>
              <a:endParaRPr lang="en-US" sz="1100"/>
            </a:p>
          </xdr:txBody>
        </xdr:sp>
        <xdr:sp macro="" textlink="ptgeog!C14">
          <xdr:nvSpPr>
            <xdr:cNvPr id="562" name="TextBox 561">
              <a:extLst>
                <a:ext uri="{FF2B5EF4-FFF2-40B4-BE49-F238E27FC236}">
                  <a16:creationId xmlns:a16="http://schemas.microsoft.com/office/drawing/2014/main" id="{9C33F58E-E41B-2B4C-A065-FC8714A5374B}"/>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88AE24-8907-4FD4-860D-B79F8B0DBD08}" type="TxLink">
                <a:rPr lang="en-US" sz="1200" b="0" i="0" u="none" strike="noStrike">
                  <a:solidFill>
                    <a:srgbClr val="DC25FA"/>
                  </a:solidFill>
                  <a:latin typeface="Avenir LT Std 45 Book"/>
                </a:rPr>
                <a:t> </a:t>
              </a:fld>
              <a:endParaRPr lang="en-US" sz="1100"/>
            </a:p>
          </xdr:txBody>
        </xdr:sp>
        <xdr:sp macro="" textlink="ptgeog!D14">
          <xdr:nvSpPr>
            <xdr:cNvPr id="563" name="TextBox 562">
              <a:extLst>
                <a:ext uri="{FF2B5EF4-FFF2-40B4-BE49-F238E27FC236}">
                  <a16:creationId xmlns:a16="http://schemas.microsoft.com/office/drawing/2014/main" id="{48BCC2BA-F268-5C9C-047C-2062A3951D4D}"/>
                </a:ext>
              </a:extLst>
            </xdr:cNvPr>
            <xdr:cNvSpPr txBox="1"/>
          </xdr:nvSpPr>
          <xdr:spPr>
            <a:xfrm>
              <a:off x="11495811" y="6257060"/>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900B7B-967E-45DA-ACCA-DAB0D390F486}" type="TxLink">
                <a:rPr lang="en-US" sz="1200" b="0" i="0" u="none" strike="noStrike">
                  <a:solidFill>
                    <a:srgbClr val="7030A0"/>
                  </a:solidFill>
                  <a:latin typeface="Avenir LT Std 45 Book"/>
                </a:rPr>
                <a:t> </a:t>
              </a:fld>
              <a:endParaRPr lang="en-US" sz="1100"/>
            </a:p>
          </xdr:txBody>
        </xdr:sp>
      </xdr:grpSp>
      <xdr:grpSp>
        <xdr:nvGrpSpPr>
          <xdr:cNvPr id="564" name="egiptoazul">
            <a:extLst>
              <a:ext uri="{FF2B5EF4-FFF2-40B4-BE49-F238E27FC236}">
                <a16:creationId xmlns:a16="http://schemas.microsoft.com/office/drawing/2014/main" id="{092D372B-02F5-4EE2-8A3C-EA208822DA64}"/>
              </a:ext>
            </a:extLst>
          </xdr:cNvPr>
          <xdr:cNvGrpSpPr/>
        </xdr:nvGrpSpPr>
        <xdr:grpSpPr>
          <a:xfrm rot="20976205">
            <a:off x="13802444" y="3908742"/>
            <a:ext cx="375527" cy="354012"/>
            <a:chOff x="11365923" y="6052954"/>
            <a:chExt cx="373331" cy="347939"/>
          </a:xfrm>
        </xdr:grpSpPr>
        <xdr:sp macro="" textlink="ptgeog!F14">
          <xdr:nvSpPr>
            <xdr:cNvPr id="565" name="TextBox 564">
              <a:extLst>
                <a:ext uri="{FF2B5EF4-FFF2-40B4-BE49-F238E27FC236}">
                  <a16:creationId xmlns:a16="http://schemas.microsoft.com/office/drawing/2014/main" id="{7DA5A63C-669F-D62A-10D5-7B0D73F3EE11}"/>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1D490C-C8C9-4A11-B726-AB6CED6A47FB}" type="TxLink">
                <a:rPr lang="en-US" sz="1200" b="0" i="0" u="none" strike="noStrike">
                  <a:solidFill>
                    <a:srgbClr val="00B0F0"/>
                  </a:solidFill>
                  <a:latin typeface="Avenir LT Std 45 Book"/>
                </a:rPr>
                <a:t>•</a:t>
              </a:fld>
              <a:endParaRPr lang="en-US" sz="1100"/>
            </a:p>
          </xdr:txBody>
        </xdr:sp>
        <xdr:sp macro="" textlink="ptgeog!E14">
          <xdr:nvSpPr>
            <xdr:cNvPr id="566" name="TextBox 565">
              <a:extLst>
                <a:ext uri="{FF2B5EF4-FFF2-40B4-BE49-F238E27FC236}">
                  <a16:creationId xmlns:a16="http://schemas.microsoft.com/office/drawing/2014/main" id="{9F4C2420-8BE6-38B6-79F4-0F463884B582}"/>
                </a:ext>
              </a:extLst>
            </xdr:cNvPr>
            <xdr:cNvSpPr txBox="1"/>
          </xdr:nvSpPr>
          <xdr:spPr>
            <a:xfrm>
              <a:off x="11658849" y="6219873"/>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596B7F-F19D-4B5A-BB38-90B4C6389CA7}" type="TxLink">
                <a:rPr lang="en-US" sz="1200" b="0" i="0" u="none" strike="noStrike">
                  <a:solidFill>
                    <a:srgbClr val="1D11FF"/>
                  </a:solidFill>
                  <a:latin typeface="Avenir LT Std 45 Book"/>
                </a:rPr>
                <a:t>•</a:t>
              </a:fld>
              <a:endParaRPr lang="en-US" sz="1100"/>
            </a:p>
          </xdr:txBody>
        </xdr:sp>
        <xdr:sp macro="" textlink="ptgeog!F14">
          <xdr:nvSpPr>
            <xdr:cNvPr id="567" name="TextBox 566">
              <a:extLst>
                <a:ext uri="{FF2B5EF4-FFF2-40B4-BE49-F238E27FC236}">
                  <a16:creationId xmlns:a16="http://schemas.microsoft.com/office/drawing/2014/main" id="{261B0E00-FD6E-CFA5-A5E0-7B304C9CABCA}"/>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239239-56D7-4F1D-89ED-048975BE0A06}" type="TxLink">
                <a:rPr lang="en-US" sz="1200" b="0" i="0" u="none" strike="noStrike">
                  <a:solidFill>
                    <a:srgbClr val="00B0F0"/>
                  </a:solidFill>
                  <a:latin typeface="Avenir LT Std 45 Book"/>
                </a:rPr>
                <a:t>•</a:t>
              </a:fld>
              <a:endParaRPr lang="en-US" sz="1100"/>
            </a:p>
          </xdr:txBody>
        </xdr:sp>
        <xdr:sp macro="" textlink="ptgeog!E14">
          <xdr:nvSpPr>
            <xdr:cNvPr id="568" name="TextBox 567">
              <a:extLst>
                <a:ext uri="{FF2B5EF4-FFF2-40B4-BE49-F238E27FC236}">
                  <a16:creationId xmlns:a16="http://schemas.microsoft.com/office/drawing/2014/main" id="{B2041CCC-0CF3-8CF6-02B1-93860F5AF44C}"/>
                </a:ext>
              </a:extLst>
            </xdr:cNvPr>
            <xdr:cNvSpPr txBox="1"/>
          </xdr:nvSpPr>
          <xdr:spPr>
            <a:xfrm>
              <a:off x="11495811" y="6277192"/>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0FA3EAF-94DF-457D-8B64-12E0CCF8FE1C}" type="TxLink">
                <a:rPr lang="en-US" sz="1200" b="0" i="0" u="none" strike="noStrike">
                  <a:solidFill>
                    <a:srgbClr val="1D11FF"/>
                  </a:solidFill>
                  <a:latin typeface="Avenir LT Std 45 Book"/>
                </a:rPr>
                <a:t>•</a:t>
              </a:fld>
              <a:endParaRPr lang="en-US" sz="1100"/>
            </a:p>
          </xdr:txBody>
        </xdr:sp>
      </xdr:grpSp>
      <xdr:grpSp>
        <xdr:nvGrpSpPr>
          <xdr:cNvPr id="569" name="egiptorosa">
            <a:extLst>
              <a:ext uri="{FF2B5EF4-FFF2-40B4-BE49-F238E27FC236}">
                <a16:creationId xmlns:a16="http://schemas.microsoft.com/office/drawing/2014/main" id="{816E4F3D-A975-4A57-8447-B61885B66FC7}"/>
              </a:ext>
            </a:extLst>
          </xdr:cNvPr>
          <xdr:cNvGrpSpPr/>
        </xdr:nvGrpSpPr>
        <xdr:grpSpPr>
          <a:xfrm rot="20976205">
            <a:off x="13802444" y="3908731"/>
            <a:ext cx="375527" cy="333528"/>
            <a:chOff x="11365923" y="6052954"/>
            <a:chExt cx="373331" cy="327807"/>
          </a:xfrm>
        </xdr:grpSpPr>
        <xdr:sp macro="" textlink="ptgeog!C14">
          <xdr:nvSpPr>
            <xdr:cNvPr id="570" name="TextBox 569">
              <a:extLst>
                <a:ext uri="{FF2B5EF4-FFF2-40B4-BE49-F238E27FC236}">
                  <a16:creationId xmlns:a16="http://schemas.microsoft.com/office/drawing/2014/main" id="{4D78EBCA-4663-FD53-5BEF-39C2C946D413}"/>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285EC4-BA6E-4562-AC22-4FE5109A1053}" type="TxLink">
                <a:rPr lang="en-US" sz="1200" b="0" i="0" u="none" strike="noStrike">
                  <a:solidFill>
                    <a:srgbClr val="DC25FA"/>
                  </a:solidFill>
                  <a:latin typeface="Avenir LT Std 45 Book"/>
                </a:rPr>
                <a:t> </a:t>
              </a:fld>
              <a:endParaRPr lang="en-US" sz="1100"/>
            </a:p>
          </xdr:txBody>
        </xdr:sp>
        <xdr:sp macro="" textlink="ptgeog!D14">
          <xdr:nvSpPr>
            <xdr:cNvPr id="571" name="TextBox 570">
              <a:extLst>
                <a:ext uri="{FF2B5EF4-FFF2-40B4-BE49-F238E27FC236}">
                  <a16:creationId xmlns:a16="http://schemas.microsoft.com/office/drawing/2014/main" id="{6777745B-C3C3-2733-0318-68DBCFA31408}"/>
                </a:ext>
              </a:extLst>
            </xdr:cNvPr>
            <xdr:cNvSpPr txBox="1"/>
          </xdr:nvSpPr>
          <xdr:spPr>
            <a:xfrm>
              <a:off x="11658849" y="620980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812938-1BAC-418F-88BD-74D7B082B22D}" type="TxLink">
                <a:rPr lang="en-US" sz="1200" b="0" i="0" u="none" strike="noStrike">
                  <a:solidFill>
                    <a:srgbClr val="7030A0"/>
                  </a:solidFill>
                  <a:latin typeface="Avenir LT Std 45 Book"/>
                </a:rPr>
                <a:t> </a:t>
              </a:fld>
              <a:endParaRPr lang="en-US" sz="1100"/>
            </a:p>
          </xdr:txBody>
        </xdr:sp>
        <xdr:sp macro="" textlink="ptgeog!C14">
          <xdr:nvSpPr>
            <xdr:cNvPr id="572" name="TextBox 571">
              <a:extLst>
                <a:ext uri="{FF2B5EF4-FFF2-40B4-BE49-F238E27FC236}">
                  <a16:creationId xmlns:a16="http://schemas.microsoft.com/office/drawing/2014/main" id="{E33A651E-0014-F1EE-3E1A-2E846900DE44}"/>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88AE24-8907-4FD4-860D-B79F8B0DBD08}" type="TxLink">
                <a:rPr lang="en-US" sz="1200" b="0" i="0" u="none" strike="noStrike">
                  <a:solidFill>
                    <a:srgbClr val="DC25FA"/>
                  </a:solidFill>
                  <a:latin typeface="Avenir LT Std 45 Book"/>
                </a:rPr>
                <a:t> </a:t>
              </a:fld>
              <a:endParaRPr lang="en-US" sz="1100"/>
            </a:p>
          </xdr:txBody>
        </xdr:sp>
        <xdr:sp macro="" textlink="ptgeog!D14">
          <xdr:nvSpPr>
            <xdr:cNvPr id="573" name="TextBox 572">
              <a:extLst>
                <a:ext uri="{FF2B5EF4-FFF2-40B4-BE49-F238E27FC236}">
                  <a16:creationId xmlns:a16="http://schemas.microsoft.com/office/drawing/2014/main" id="{5430A97E-0F29-841C-A6E2-168CBC97480C}"/>
                </a:ext>
              </a:extLst>
            </xdr:cNvPr>
            <xdr:cNvSpPr txBox="1"/>
          </xdr:nvSpPr>
          <xdr:spPr>
            <a:xfrm>
              <a:off x="11495811" y="6257060"/>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900B7B-967E-45DA-ACCA-DAB0D390F486}" type="TxLink">
                <a:rPr lang="en-US" sz="1200" b="0" i="0" u="none" strike="noStrike">
                  <a:solidFill>
                    <a:srgbClr val="7030A0"/>
                  </a:solidFill>
                  <a:latin typeface="Avenir LT Std 45 Book"/>
                </a:rPr>
                <a:t> </a:t>
              </a:fld>
              <a:endParaRPr lang="en-US" sz="1100"/>
            </a:p>
          </xdr:txBody>
        </xdr:sp>
      </xdr:grpSp>
      <xdr:grpSp>
        <xdr:nvGrpSpPr>
          <xdr:cNvPr id="574" name="egiptoazul">
            <a:extLst>
              <a:ext uri="{FF2B5EF4-FFF2-40B4-BE49-F238E27FC236}">
                <a16:creationId xmlns:a16="http://schemas.microsoft.com/office/drawing/2014/main" id="{29663CFC-BED9-4B23-A3C3-F5FA0B98838C}"/>
              </a:ext>
            </a:extLst>
          </xdr:cNvPr>
          <xdr:cNvGrpSpPr/>
        </xdr:nvGrpSpPr>
        <xdr:grpSpPr>
          <a:xfrm rot="20976205">
            <a:off x="14231376" y="4235256"/>
            <a:ext cx="375527" cy="354012"/>
            <a:chOff x="11365923" y="6052954"/>
            <a:chExt cx="373331" cy="347939"/>
          </a:xfrm>
        </xdr:grpSpPr>
        <xdr:sp macro="" textlink="ptgeog!F14">
          <xdr:nvSpPr>
            <xdr:cNvPr id="575" name="TextBox 574">
              <a:extLst>
                <a:ext uri="{FF2B5EF4-FFF2-40B4-BE49-F238E27FC236}">
                  <a16:creationId xmlns:a16="http://schemas.microsoft.com/office/drawing/2014/main" id="{18577DB3-0F3D-9D07-1A36-07929788E426}"/>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1D490C-C8C9-4A11-B726-AB6CED6A47FB}" type="TxLink">
                <a:rPr lang="en-US" sz="1200" b="0" i="0" u="none" strike="noStrike">
                  <a:solidFill>
                    <a:srgbClr val="00B0F0"/>
                  </a:solidFill>
                  <a:latin typeface="Avenir LT Std 45 Book"/>
                </a:rPr>
                <a:t>•</a:t>
              </a:fld>
              <a:endParaRPr lang="en-US" sz="1100"/>
            </a:p>
          </xdr:txBody>
        </xdr:sp>
        <xdr:sp macro="" textlink="ptgeog!E14">
          <xdr:nvSpPr>
            <xdr:cNvPr id="576" name="TextBox 575">
              <a:extLst>
                <a:ext uri="{FF2B5EF4-FFF2-40B4-BE49-F238E27FC236}">
                  <a16:creationId xmlns:a16="http://schemas.microsoft.com/office/drawing/2014/main" id="{DE5E86EE-6614-57C2-968F-6A30CD5B749A}"/>
                </a:ext>
              </a:extLst>
            </xdr:cNvPr>
            <xdr:cNvSpPr txBox="1"/>
          </xdr:nvSpPr>
          <xdr:spPr>
            <a:xfrm>
              <a:off x="11658849" y="6219873"/>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596B7F-F19D-4B5A-BB38-90B4C6389CA7}" type="TxLink">
                <a:rPr lang="en-US" sz="1200" b="0" i="0" u="none" strike="noStrike">
                  <a:solidFill>
                    <a:srgbClr val="1D11FF"/>
                  </a:solidFill>
                  <a:latin typeface="Avenir LT Std 45 Book"/>
                </a:rPr>
                <a:t>•</a:t>
              </a:fld>
              <a:endParaRPr lang="en-US" sz="1100"/>
            </a:p>
          </xdr:txBody>
        </xdr:sp>
        <xdr:sp macro="" textlink="ptgeog!F14">
          <xdr:nvSpPr>
            <xdr:cNvPr id="577" name="TextBox 576">
              <a:extLst>
                <a:ext uri="{FF2B5EF4-FFF2-40B4-BE49-F238E27FC236}">
                  <a16:creationId xmlns:a16="http://schemas.microsoft.com/office/drawing/2014/main" id="{560A1CAA-7954-2CEA-43FE-DBD948990439}"/>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239239-56D7-4F1D-89ED-048975BE0A06}" type="TxLink">
                <a:rPr lang="en-US" sz="1200" b="0" i="0" u="none" strike="noStrike">
                  <a:solidFill>
                    <a:srgbClr val="00B0F0"/>
                  </a:solidFill>
                  <a:latin typeface="Avenir LT Std 45 Book"/>
                </a:rPr>
                <a:t>•</a:t>
              </a:fld>
              <a:endParaRPr lang="en-US" sz="1100"/>
            </a:p>
          </xdr:txBody>
        </xdr:sp>
        <xdr:sp macro="" textlink="ptgeog!E14">
          <xdr:nvSpPr>
            <xdr:cNvPr id="578" name="TextBox 577">
              <a:extLst>
                <a:ext uri="{FF2B5EF4-FFF2-40B4-BE49-F238E27FC236}">
                  <a16:creationId xmlns:a16="http://schemas.microsoft.com/office/drawing/2014/main" id="{B95E7001-0F69-CDD2-786F-6121A2645E43}"/>
                </a:ext>
              </a:extLst>
            </xdr:cNvPr>
            <xdr:cNvSpPr txBox="1"/>
          </xdr:nvSpPr>
          <xdr:spPr>
            <a:xfrm>
              <a:off x="11495811" y="6277192"/>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0FA3EAF-94DF-457D-8B64-12E0CCF8FE1C}" type="TxLink">
                <a:rPr lang="en-US" sz="1200" b="0" i="0" u="none" strike="noStrike">
                  <a:solidFill>
                    <a:srgbClr val="1D11FF"/>
                  </a:solidFill>
                  <a:latin typeface="Avenir LT Std 45 Book"/>
                </a:rPr>
                <a:t>•</a:t>
              </a:fld>
              <a:endParaRPr lang="en-US" sz="1100"/>
            </a:p>
          </xdr:txBody>
        </xdr:sp>
      </xdr:grpSp>
      <xdr:grpSp>
        <xdr:nvGrpSpPr>
          <xdr:cNvPr id="579" name="egiptorosa">
            <a:extLst>
              <a:ext uri="{FF2B5EF4-FFF2-40B4-BE49-F238E27FC236}">
                <a16:creationId xmlns:a16="http://schemas.microsoft.com/office/drawing/2014/main" id="{31D994E4-5935-4C15-9B66-295BB8448644}"/>
              </a:ext>
            </a:extLst>
          </xdr:cNvPr>
          <xdr:cNvGrpSpPr/>
        </xdr:nvGrpSpPr>
        <xdr:grpSpPr>
          <a:xfrm rot="20976205">
            <a:off x="14231376" y="4235245"/>
            <a:ext cx="375527" cy="333528"/>
            <a:chOff x="11365923" y="6052954"/>
            <a:chExt cx="373331" cy="327807"/>
          </a:xfrm>
        </xdr:grpSpPr>
        <xdr:sp macro="" textlink="ptgeog!C14">
          <xdr:nvSpPr>
            <xdr:cNvPr id="580" name="TextBox 579">
              <a:extLst>
                <a:ext uri="{FF2B5EF4-FFF2-40B4-BE49-F238E27FC236}">
                  <a16:creationId xmlns:a16="http://schemas.microsoft.com/office/drawing/2014/main" id="{271BC6E7-7C68-F5C5-752B-BF96BC7D4A9F}"/>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285EC4-BA6E-4562-AC22-4FE5109A1053}" type="TxLink">
                <a:rPr lang="en-US" sz="1200" b="0" i="0" u="none" strike="noStrike">
                  <a:solidFill>
                    <a:srgbClr val="DC25FA"/>
                  </a:solidFill>
                  <a:latin typeface="Avenir LT Std 45 Book"/>
                </a:rPr>
                <a:t> </a:t>
              </a:fld>
              <a:endParaRPr lang="en-US" sz="1100"/>
            </a:p>
          </xdr:txBody>
        </xdr:sp>
        <xdr:sp macro="" textlink="ptgeog!D14">
          <xdr:nvSpPr>
            <xdr:cNvPr id="581" name="TextBox 580">
              <a:extLst>
                <a:ext uri="{FF2B5EF4-FFF2-40B4-BE49-F238E27FC236}">
                  <a16:creationId xmlns:a16="http://schemas.microsoft.com/office/drawing/2014/main" id="{34A4B66B-23B8-681D-38D6-FC7B7FF0D1B2}"/>
                </a:ext>
              </a:extLst>
            </xdr:cNvPr>
            <xdr:cNvSpPr txBox="1"/>
          </xdr:nvSpPr>
          <xdr:spPr>
            <a:xfrm>
              <a:off x="11658849" y="620980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812938-1BAC-418F-88BD-74D7B082B22D}" type="TxLink">
                <a:rPr lang="en-US" sz="1200" b="0" i="0" u="none" strike="noStrike">
                  <a:solidFill>
                    <a:srgbClr val="7030A0"/>
                  </a:solidFill>
                  <a:latin typeface="Avenir LT Std 45 Book"/>
                </a:rPr>
                <a:t> </a:t>
              </a:fld>
              <a:endParaRPr lang="en-US" sz="1100"/>
            </a:p>
          </xdr:txBody>
        </xdr:sp>
        <xdr:sp macro="" textlink="ptgeog!C14">
          <xdr:nvSpPr>
            <xdr:cNvPr id="582" name="TextBox 581">
              <a:extLst>
                <a:ext uri="{FF2B5EF4-FFF2-40B4-BE49-F238E27FC236}">
                  <a16:creationId xmlns:a16="http://schemas.microsoft.com/office/drawing/2014/main" id="{1048F76B-3449-2A66-BD28-A795B04C0DC4}"/>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88AE24-8907-4FD4-860D-B79F8B0DBD08}" type="TxLink">
                <a:rPr lang="en-US" sz="1200" b="0" i="0" u="none" strike="noStrike">
                  <a:solidFill>
                    <a:srgbClr val="DC25FA"/>
                  </a:solidFill>
                  <a:latin typeface="Avenir LT Std 45 Book"/>
                </a:rPr>
                <a:t> </a:t>
              </a:fld>
              <a:endParaRPr lang="en-US" sz="1100"/>
            </a:p>
          </xdr:txBody>
        </xdr:sp>
        <xdr:sp macro="" textlink="ptgeog!D14">
          <xdr:nvSpPr>
            <xdr:cNvPr id="583" name="TextBox 582">
              <a:extLst>
                <a:ext uri="{FF2B5EF4-FFF2-40B4-BE49-F238E27FC236}">
                  <a16:creationId xmlns:a16="http://schemas.microsoft.com/office/drawing/2014/main" id="{2C7C02FF-4D08-0284-F0A5-A0D1202DF173}"/>
                </a:ext>
              </a:extLst>
            </xdr:cNvPr>
            <xdr:cNvSpPr txBox="1"/>
          </xdr:nvSpPr>
          <xdr:spPr>
            <a:xfrm>
              <a:off x="11495811" y="6257060"/>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900B7B-967E-45DA-ACCA-DAB0D390F486}" type="TxLink">
                <a:rPr lang="en-US" sz="1200" b="0" i="0" u="none" strike="noStrike">
                  <a:solidFill>
                    <a:srgbClr val="7030A0"/>
                  </a:solidFill>
                  <a:latin typeface="Avenir LT Std 45 Book"/>
                </a:rPr>
                <a:t> </a:t>
              </a:fld>
              <a:endParaRPr lang="en-US" sz="1100"/>
            </a:p>
          </xdr:txBody>
        </xdr:sp>
      </xdr:grpSp>
      <xdr:grpSp>
        <xdr:nvGrpSpPr>
          <xdr:cNvPr id="584" name="egiptoazul">
            <a:extLst>
              <a:ext uri="{FF2B5EF4-FFF2-40B4-BE49-F238E27FC236}">
                <a16:creationId xmlns:a16="http://schemas.microsoft.com/office/drawing/2014/main" id="{C9BABA64-3189-43A7-B557-38643E6DBE55}"/>
              </a:ext>
            </a:extLst>
          </xdr:cNvPr>
          <xdr:cNvGrpSpPr/>
        </xdr:nvGrpSpPr>
        <xdr:grpSpPr>
          <a:xfrm rot="4326597">
            <a:off x="14117487" y="4274996"/>
            <a:ext cx="375527" cy="354012"/>
            <a:chOff x="11365923" y="6052954"/>
            <a:chExt cx="373331" cy="347939"/>
          </a:xfrm>
        </xdr:grpSpPr>
        <xdr:sp macro="" textlink="ptgeog!F14">
          <xdr:nvSpPr>
            <xdr:cNvPr id="585" name="TextBox 584">
              <a:extLst>
                <a:ext uri="{FF2B5EF4-FFF2-40B4-BE49-F238E27FC236}">
                  <a16:creationId xmlns:a16="http://schemas.microsoft.com/office/drawing/2014/main" id="{CC36E574-96FE-2C34-B345-C3E5DE92F9D7}"/>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1D490C-C8C9-4A11-B726-AB6CED6A47FB}" type="TxLink">
                <a:rPr lang="en-US" sz="1200" b="0" i="0" u="none" strike="noStrike">
                  <a:solidFill>
                    <a:srgbClr val="00B0F0"/>
                  </a:solidFill>
                  <a:latin typeface="Avenir LT Std 45 Book"/>
                </a:rPr>
                <a:t>•</a:t>
              </a:fld>
              <a:endParaRPr lang="en-US" sz="1100"/>
            </a:p>
          </xdr:txBody>
        </xdr:sp>
        <xdr:sp macro="" textlink="ptgeog!E14">
          <xdr:nvSpPr>
            <xdr:cNvPr id="586" name="TextBox 585">
              <a:extLst>
                <a:ext uri="{FF2B5EF4-FFF2-40B4-BE49-F238E27FC236}">
                  <a16:creationId xmlns:a16="http://schemas.microsoft.com/office/drawing/2014/main" id="{1B961853-9CF1-A539-4618-33591C83123B}"/>
                </a:ext>
              </a:extLst>
            </xdr:cNvPr>
            <xdr:cNvSpPr txBox="1"/>
          </xdr:nvSpPr>
          <xdr:spPr>
            <a:xfrm>
              <a:off x="11658849" y="6219873"/>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596B7F-F19D-4B5A-BB38-90B4C6389CA7}" type="TxLink">
                <a:rPr lang="en-US" sz="1200" b="0" i="0" u="none" strike="noStrike">
                  <a:solidFill>
                    <a:srgbClr val="1D11FF"/>
                  </a:solidFill>
                  <a:latin typeface="Avenir LT Std 45 Book"/>
                </a:rPr>
                <a:t>•</a:t>
              </a:fld>
              <a:endParaRPr lang="en-US" sz="1100"/>
            </a:p>
          </xdr:txBody>
        </xdr:sp>
        <xdr:sp macro="" textlink="ptgeog!F14">
          <xdr:nvSpPr>
            <xdr:cNvPr id="587" name="TextBox 586">
              <a:extLst>
                <a:ext uri="{FF2B5EF4-FFF2-40B4-BE49-F238E27FC236}">
                  <a16:creationId xmlns:a16="http://schemas.microsoft.com/office/drawing/2014/main" id="{25111779-A38C-06D5-0455-65A067B6E0B9}"/>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239239-56D7-4F1D-89ED-048975BE0A06}" type="TxLink">
                <a:rPr lang="en-US" sz="1200" b="0" i="0" u="none" strike="noStrike">
                  <a:solidFill>
                    <a:srgbClr val="00B0F0"/>
                  </a:solidFill>
                  <a:latin typeface="Avenir LT Std 45 Book"/>
                </a:rPr>
                <a:t>•</a:t>
              </a:fld>
              <a:endParaRPr lang="en-US" sz="1100"/>
            </a:p>
          </xdr:txBody>
        </xdr:sp>
        <xdr:sp macro="" textlink="ptgeog!E14">
          <xdr:nvSpPr>
            <xdr:cNvPr id="588" name="TextBox 587">
              <a:extLst>
                <a:ext uri="{FF2B5EF4-FFF2-40B4-BE49-F238E27FC236}">
                  <a16:creationId xmlns:a16="http://schemas.microsoft.com/office/drawing/2014/main" id="{F163D56C-0FB6-0BF9-E8D2-622822C4F969}"/>
                </a:ext>
              </a:extLst>
            </xdr:cNvPr>
            <xdr:cNvSpPr txBox="1"/>
          </xdr:nvSpPr>
          <xdr:spPr>
            <a:xfrm>
              <a:off x="11495811" y="6277192"/>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0FA3EAF-94DF-457D-8B64-12E0CCF8FE1C}" type="TxLink">
                <a:rPr lang="en-US" sz="1200" b="0" i="0" u="none" strike="noStrike">
                  <a:solidFill>
                    <a:srgbClr val="1D11FF"/>
                  </a:solidFill>
                  <a:latin typeface="Avenir LT Std 45 Book"/>
                </a:rPr>
                <a:t>•</a:t>
              </a:fld>
              <a:endParaRPr lang="en-US" sz="1100"/>
            </a:p>
          </xdr:txBody>
        </xdr:sp>
      </xdr:grpSp>
      <xdr:grpSp>
        <xdr:nvGrpSpPr>
          <xdr:cNvPr id="589" name="egiptorosa">
            <a:extLst>
              <a:ext uri="{FF2B5EF4-FFF2-40B4-BE49-F238E27FC236}">
                <a16:creationId xmlns:a16="http://schemas.microsoft.com/office/drawing/2014/main" id="{C888B54D-6EA5-4E84-9977-FF5ECD4F3D8E}"/>
              </a:ext>
            </a:extLst>
          </xdr:cNvPr>
          <xdr:cNvGrpSpPr/>
        </xdr:nvGrpSpPr>
        <xdr:grpSpPr>
          <a:xfrm rot="4326597">
            <a:off x="14117487" y="4274985"/>
            <a:ext cx="375527" cy="333528"/>
            <a:chOff x="11365923" y="6052954"/>
            <a:chExt cx="373331" cy="327807"/>
          </a:xfrm>
        </xdr:grpSpPr>
        <xdr:sp macro="" textlink="ptgeog!C14">
          <xdr:nvSpPr>
            <xdr:cNvPr id="590" name="TextBox 589">
              <a:extLst>
                <a:ext uri="{FF2B5EF4-FFF2-40B4-BE49-F238E27FC236}">
                  <a16:creationId xmlns:a16="http://schemas.microsoft.com/office/drawing/2014/main" id="{BBE04180-1601-36EE-0B4E-8D58DB9D3C81}"/>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285EC4-BA6E-4562-AC22-4FE5109A1053}" type="TxLink">
                <a:rPr lang="en-US" sz="1200" b="0" i="0" u="none" strike="noStrike">
                  <a:solidFill>
                    <a:srgbClr val="DC25FA"/>
                  </a:solidFill>
                  <a:latin typeface="Avenir LT Std 45 Book"/>
                </a:rPr>
                <a:t> </a:t>
              </a:fld>
              <a:endParaRPr lang="en-US" sz="1100"/>
            </a:p>
          </xdr:txBody>
        </xdr:sp>
        <xdr:sp macro="" textlink="ptgeog!D14">
          <xdr:nvSpPr>
            <xdr:cNvPr id="591" name="TextBox 590">
              <a:extLst>
                <a:ext uri="{FF2B5EF4-FFF2-40B4-BE49-F238E27FC236}">
                  <a16:creationId xmlns:a16="http://schemas.microsoft.com/office/drawing/2014/main" id="{0B3F30AE-187D-0156-3F54-34AA0F0B0BA0}"/>
                </a:ext>
              </a:extLst>
            </xdr:cNvPr>
            <xdr:cNvSpPr txBox="1"/>
          </xdr:nvSpPr>
          <xdr:spPr>
            <a:xfrm>
              <a:off x="11658849" y="620980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812938-1BAC-418F-88BD-74D7B082B22D}" type="TxLink">
                <a:rPr lang="en-US" sz="1200" b="0" i="0" u="none" strike="noStrike">
                  <a:solidFill>
                    <a:srgbClr val="7030A0"/>
                  </a:solidFill>
                  <a:latin typeface="Avenir LT Std 45 Book"/>
                </a:rPr>
                <a:t> </a:t>
              </a:fld>
              <a:endParaRPr lang="en-US" sz="1100"/>
            </a:p>
          </xdr:txBody>
        </xdr:sp>
        <xdr:sp macro="" textlink="ptgeog!C14">
          <xdr:nvSpPr>
            <xdr:cNvPr id="592" name="TextBox 591">
              <a:extLst>
                <a:ext uri="{FF2B5EF4-FFF2-40B4-BE49-F238E27FC236}">
                  <a16:creationId xmlns:a16="http://schemas.microsoft.com/office/drawing/2014/main" id="{A41AC56C-8B32-964F-63C3-3D67140F83C6}"/>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88AE24-8907-4FD4-860D-B79F8B0DBD08}" type="TxLink">
                <a:rPr lang="en-US" sz="1200" b="0" i="0" u="none" strike="noStrike">
                  <a:solidFill>
                    <a:srgbClr val="DC25FA"/>
                  </a:solidFill>
                  <a:latin typeface="Avenir LT Std 45 Book"/>
                </a:rPr>
                <a:t> </a:t>
              </a:fld>
              <a:endParaRPr lang="en-US" sz="1100"/>
            </a:p>
          </xdr:txBody>
        </xdr:sp>
        <xdr:sp macro="" textlink="ptgeog!D14">
          <xdr:nvSpPr>
            <xdr:cNvPr id="593" name="TextBox 592">
              <a:extLst>
                <a:ext uri="{FF2B5EF4-FFF2-40B4-BE49-F238E27FC236}">
                  <a16:creationId xmlns:a16="http://schemas.microsoft.com/office/drawing/2014/main" id="{ECBEAFF0-B9D3-C89E-AB87-289C9A50847B}"/>
                </a:ext>
              </a:extLst>
            </xdr:cNvPr>
            <xdr:cNvSpPr txBox="1"/>
          </xdr:nvSpPr>
          <xdr:spPr>
            <a:xfrm>
              <a:off x="11495811" y="6257060"/>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900B7B-967E-45DA-ACCA-DAB0D390F486}" type="TxLink">
                <a:rPr lang="en-US" sz="1200" b="0" i="0" u="none" strike="noStrike">
                  <a:solidFill>
                    <a:srgbClr val="7030A0"/>
                  </a:solidFill>
                  <a:latin typeface="Avenir LT Std 45 Book"/>
                </a:rPr>
                <a:t> </a:t>
              </a:fld>
              <a:endParaRPr lang="en-US" sz="1100"/>
            </a:p>
          </xdr:txBody>
        </xdr:sp>
      </xdr:grpSp>
      <xdr:grpSp>
        <xdr:nvGrpSpPr>
          <xdr:cNvPr id="594" name="egiptoazul">
            <a:extLst>
              <a:ext uri="{FF2B5EF4-FFF2-40B4-BE49-F238E27FC236}">
                <a16:creationId xmlns:a16="http://schemas.microsoft.com/office/drawing/2014/main" id="{9EA7022D-9679-430A-BF11-B11C6E0F4472}"/>
              </a:ext>
            </a:extLst>
          </xdr:cNvPr>
          <xdr:cNvGrpSpPr/>
        </xdr:nvGrpSpPr>
        <xdr:grpSpPr>
          <a:xfrm rot="20976205">
            <a:off x="14486712" y="4090125"/>
            <a:ext cx="375527" cy="354012"/>
            <a:chOff x="11365923" y="6052954"/>
            <a:chExt cx="373331" cy="347939"/>
          </a:xfrm>
        </xdr:grpSpPr>
        <xdr:sp macro="" textlink="ptgeog!F14">
          <xdr:nvSpPr>
            <xdr:cNvPr id="595" name="TextBox 594">
              <a:extLst>
                <a:ext uri="{FF2B5EF4-FFF2-40B4-BE49-F238E27FC236}">
                  <a16:creationId xmlns:a16="http://schemas.microsoft.com/office/drawing/2014/main" id="{B815B61E-9A0B-F151-33E6-C26A1475C273}"/>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1D490C-C8C9-4A11-B726-AB6CED6A47FB}" type="TxLink">
                <a:rPr lang="en-US" sz="1200" b="0" i="0" u="none" strike="noStrike">
                  <a:solidFill>
                    <a:srgbClr val="00B0F0"/>
                  </a:solidFill>
                  <a:latin typeface="Avenir LT Std 45 Book"/>
                </a:rPr>
                <a:t>•</a:t>
              </a:fld>
              <a:endParaRPr lang="en-US" sz="1100"/>
            </a:p>
          </xdr:txBody>
        </xdr:sp>
        <xdr:sp macro="" textlink="ptgeog!E14">
          <xdr:nvSpPr>
            <xdr:cNvPr id="596" name="TextBox 595">
              <a:extLst>
                <a:ext uri="{FF2B5EF4-FFF2-40B4-BE49-F238E27FC236}">
                  <a16:creationId xmlns:a16="http://schemas.microsoft.com/office/drawing/2014/main" id="{B81ED86D-F607-22CA-3F1F-05D419E58AAC}"/>
                </a:ext>
              </a:extLst>
            </xdr:cNvPr>
            <xdr:cNvSpPr txBox="1"/>
          </xdr:nvSpPr>
          <xdr:spPr>
            <a:xfrm>
              <a:off x="11658849" y="6219873"/>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596B7F-F19D-4B5A-BB38-90B4C6389CA7}" type="TxLink">
                <a:rPr lang="en-US" sz="1200" b="0" i="0" u="none" strike="noStrike">
                  <a:solidFill>
                    <a:srgbClr val="1D11FF"/>
                  </a:solidFill>
                  <a:latin typeface="Avenir LT Std 45 Book"/>
                </a:rPr>
                <a:t>•</a:t>
              </a:fld>
              <a:endParaRPr lang="en-US" sz="1100"/>
            </a:p>
          </xdr:txBody>
        </xdr:sp>
        <xdr:sp macro="" textlink="ptgeog!F14">
          <xdr:nvSpPr>
            <xdr:cNvPr id="597" name="TextBox 596">
              <a:extLst>
                <a:ext uri="{FF2B5EF4-FFF2-40B4-BE49-F238E27FC236}">
                  <a16:creationId xmlns:a16="http://schemas.microsoft.com/office/drawing/2014/main" id="{A50DF0AB-AB43-3B97-CF6B-D06689368F94}"/>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239239-56D7-4F1D-89ED-048975BE0A06}" type="TxLink">
                <a:rPr lang="en-US" sz="1200" b="0" i="0" u="none" strike="noStrike">
                  <a:solidFill>
                    <a:srgbClr val="00B0F0"/>
                  </a:solidFill>
                  <a:latin typeface="Avenir LT Std 45 Book"/>
                </a:rPr>
                <a:t>•</a:t>
              </a:fld>
              <a:endParaRPr lang="en-US" sz="1100"/>
            </a:p>
          </xdr:txBody>
        </xdr:sp>
        <xdr:sp macro="" textlink="ptgeog!E14">
          <xdr:nvSpPr>
            <xdr:cNvPr id="598" name="TextBox 597">
              <a:extLst>
                <a:ext uri="{FF2B5EF4-FFF2-40B4-BE49-F238E27FC236}">
                  <a16:creationId xmlns:a16="http://schemas.microsoft.com/office/drawing/2014/main" id="{613031C9-B729-FBDF-DCCE-34FFDB74F949}"/>
                </a:ext>
              </a:extLst>
            </xdr:cNvPr>
            <xdr:cNvSpPr txBox="1"/>
          </xdr:nvSpPr>
          <xdr:spPr>
            <a:xfrm>
              <a:off x="11495811" y="6277192"/>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0FA3EAF-94DF-457D-8B64-12E0CCF8FE1C}" type="TxLink">
                <a:rPr lang="en-US" sz="1200" b="0" i="0" u="none" strike="noStrike">
                  <a:solidFill>
                    <a:srgbClr val="1D11FF"/>
                  </a:solidFill>
                  <a:latin typeface="Avenir LT Std 45 Book"/>
                </a:rPr>
                <a:t>•</a:t>
              </a:fld>
              <a:endParaRPr lang="en-US" sz="1100"/>
            </a:p>
          </xdr:txBody>
        </xdr:sp>
      </xdr:grpSp>
      <xdr:grpSp>
        <xdr:nvGrpSpPr>
          <xdr:cNvPr id="599" name="egiptorosa">
            <a:extLst>
              <a:ext uri="{FF2B5EF4-FFF2-40B4-BE49-F238E27FC236}">
                <a16:creationId xmlns:a16="http://schemas.microsoft.com/office/drawing/2014/main" id="{E34ABFD0-D3B9-42DD-B763-ECB617CB46ED}"/>
              </a:ext>
            </a:extLst>
          </xdr:cNvPr>
          <xdr:cNvGrpSpPr/>
        </xdr:nvGrpSpPr>
        <xdr:grpSpPr>
          <a:xfrm rot="20976205">
            <a:off x="14486712" y="4090114"/>
            <a:ext cx="375527" cy="333528"/>
            <a:chOff x="11365923" y="6052954"/>
            <a:chExt cx="373331" cy="327807"/>
          </a:xfrm>
        </xdr:grpSpPr>
        <xdr:sp macro="" textlink="ptgeog!C14">
          <xdr:nvSpPr>
            <xdr:cNvPr id="600" name="TextBox 599">
              <a:extLst>
                <a:ext uri="{FF2B5EF4-FFF2-40B4-BE49-F238E27FC236}">
                  <a16:creationId xmlns:a16="http://schemas.microsoft.com/office/drawing/2014/main" id="{A2F6A1A4-746D-4236-384B-851835A5945C}"/>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285EC4-BA6E-4562-AC22-4FE5109A1053}" type="TxLink">
                <a:rPr lang="en-US" sz="1200" b="0" i="0" u="none" strike="noStrike">
                  <a:solidFill>
                    <a:srgbClr val="DC25FA"/>
                  </a:solidFill>
                  <a:latin typeface="Avenir LT Std 45 Book"/>
                </a:rPr>
                <a:t> </a:t>
              </a:fld>
              <a:endParaRPr lang="en-US" sz="1100"/>
            </a:p>
          </xdr:txBody>
        </xdr:sp>
        <xdr:sp macro="" textlink="ptgeog!D14">
          <xdr:nvSpPr>
            <xdr:cNvPr id="601" name="TextBox 600">
              <a:extLst>
                <a:ext uri="{FF2B5EF4-FFF2-40B4-BE49-F238E27FC236}">
                  <a16:creationId xmlns:a16="http://schemas.microsoft.com/office/drawing/2014/main" id="{4BA9BAC5-DDFF-85FE-2F75-25A081E3C02C}"/>
                </a:ext>
              </a:extLst>
            </xdr:cNvPr>
            <xdr:cNvSpPr txBox="1"/>
          </xdr:nvSpPr>
          <xdr:spPr>
            <a:xfrm>
              <a:off x="11658849" y="620980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812938-1BAC-418F-88BD-74D7B082B22D}" type="TxLink">
                <a:rPr lang="en-US" sz="1200" b="0" i="0" u="none" strike="noStrike">
                  <a:solidFill>
                    <a:srgbClr val="7030A0"/>
                  </a:solidFill>
                  <a:latin typeface="Avenir LT Std 45 Book"/>
                </a:rPr>
                <a:t> </a:t>
              </a:fld>
              <a:endParaRPr lang="en-US" sz="1100"/>
            </a:p>
          </xdr:txBody>
        </xdr:sp>
        <xdr:sp macro="" textlink="ptgeog!C14">
          <xdr:nvSpPr>
            <xdr:cNvPr id="602" name="TextBox 601">
              <a:extLst>
                <a:ext uri="{FF2B5EF4-FFF2-40B4-BE49-F238E27FC236}">
                  <a16:creationId xmlns:a16="http://schemas.microsoft.com/office/drawing/2014/main" id="{09311EA1-0482-744A-47D9-BDDFE1C30BFE}"/>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88AE24-8907-4FD4-860D-B79F8B0DBD08}" type="TxLink">
                <a:rPr lang="en-US" sz="1200" b="0" i="0" u="none" strike="noStrike">
                  <a:solidFill>
                    <a:srgbClr val="DC25FA"/>
                  </a:solidFill>
                  <a:latin typeface="Avenir LT Std 45 Book"/>
                </a:rPr>
                <a:t> </a:t>
              </a:fld>
              <a:endParaRPr lang="en-US" sz="1100"/>
            </a:p>
          </xdr:txBody>
        </xdr:sp>
        <xdr:sp macro="" textlink="ptgeog!D14">
          <xdr:nvSpPr>
            <xdr:cNvPr id="603" name="TextBox 602">
              <a:extLst>
                <a:ext uri="{FF2B5EF4-FFF2-40B4-BE49-F238E27FC236}">
                  <a16:creationId xmlns:a16="http://schemas.microsoft.com/office/drawing/2014/main" id="{60B99F07-5701-2F6F-824E-3231663B2F51}"/>
                </a:ext>
              </a:extLst>
            </xdr:cNvPr>
            <xdr:cNvSpPr txBox="1"/>
          </xdr:nvSpPr>
          <xdr:spPr>
            <a:xfrm>
              <a:off x="11495811" y="6257060"/>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900B7B-967E-45DA-ACCA-DAB0D390F486}" type="TxLink">
                <a:rPr lang="en-US" sz="1200" b="0" i="0" u="none" strike="noStrike">
                  <a:solidFill>
                    <a:srgbClr val="7030A0"/>
                  </a:solidFill>
                  <a:latin typeface="Avenir LT Std 45 Book"/>
                </a:rPr>
                <a:t> </a:t>
              </a:fld>
              <a:endParaRPr lang="en-US" sz="1100"/>
            </a:p>
          </xdr:txBody>
        </xdr:sp>
      </xdr:grpSp>
      <xdr:grpSp>
        <xdr:nvGrpSpPr>
          <xdr:cNvPr id="604" name="egiptoazul">
            <a:extLst>
              <a:ext uri="{FF2B5EF4-FFF2-40B4-BE49-F238E27FC236}">
                <a16:creationId xmlns:a16="http://schemas.microsoft.com/office/drawing/2014/main" id="{53EC865A-D4FC-470D-8966-0227D4C560C1}"/>
              </a:ext>
            </a:extLst>
          </xdr:cNvPr>
          <xdr:cNvGrpSpPr/>
        </xdr:nvGrpSpPr>
        <xdr:grpSpPr>
          <a:xfrm rot="18557945">
            <a:off x="14751773" y="3894300"/>
            <a:ext cx="375527" cy="354012"/>
            <a:chOff x="11365923" y="6052954"/>
            <a:chExt cx="373331" cy="347939"/>
          </a:xfrm>
        </xdr:grpSpPr>
        <xdr:sp macro="" textlink="ptgeog!F14">
          <xdr:nvSpPr>
            <xdr:cNvPr id="605" name="TextBox 604">
              <a:extLst>
                <a:ext uri="{FF2B5EF4-FFF2-40B4-BE49-F238E27FC236}">
                  <a16:creationId xmlns:a16="http://schemas.microsoft.com/office/drawing/2014/main" id="{6B0A2B76-69B6-EA91-ADE7-4FB257216EC2}"/>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1D490C-C8C9-4A11-B726-AB6CED6A47FB}" type="TxLink">
                <a:rPr lang="en-US" sz="1200" b="0" i="0" u="none" strike="noStrike">
                  <a:solidFill>
                    <a:srgbClr val="00B0F0"/>
                  </a:solidFill>
                  <a:latin typeface="Avenir LT Std 45 Book"/>
                </a:rPr>
                <a:t>•</a:t>
              </a:fld>
              <a:endParaRPr lang="en-US" sz="1100"/>
            </a:p>
          </xdr:txBody>
        </xdr:sp>
        <xdr:sp macro="" textlink="ptgeog!E14">
          <xdr:nvSpPr>
            <xdr:cNvPr id="606" name="TextBox 605">
              <a:extLst>
                <a:ext uri="{FF2B5EF4-FFF2-40B4-BE49-F238E27FC236}">
                  <a16:creationId xmlns:a16="http://schemas.microsoft.com/office/drawing/2014/main" id="{0BCE8A7E-D37A-B6D1-DA9A-003751FAAA5F}"/>
                </a:ext>
              </a:extLst>
            </xdr:cNvPr>
            <xdr:cNvSpPr txBox="1"/>
          </xdr:nvSpPr>
          <xdr:spPr>
            <a:xfrm>
              <a:off x="11658849" y="6219873"/>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596B7F-F19D-4B5A-BB38-90B4C6389CA7}" type="TxLink">
                <a:rPr lang="en-US" sz="1200" b="0" i="0" u="none" strike="noStrike">
                  <a:solidFill>
                    <a:srgbClr val="1D11FF"/>
                  </a:solidFill>
                  <a:latin typeface="Avenir LT Std 45 Book"/>
                </a:rPr>
                <a:t>•</a:t>
              </a:fld>
              <a:endParaRPr lang="en-US" sz="1100"/>
            </a:p>
          </xdr:txBody>
        </xdr:sp>
        <xdr:sp macro="" textlink="ptgeog!F14">
          <xdr:nvSpPr>
            <xdr:cNvPr id="607" name="TextBox 606">
              <a:extLst>
                <a:ext uri="{FF2B5EF4-FFF2-40B4-BE49-F238E27FC236}">
                  <a16:creationId xmlns:a16="http://schemas.microsoft.com/office/drawing/2014/main" id="{DC74BC68-8A8C-1130-1343-DE3CC59D8387}"/>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239239-56D7-4F1D-89ED-048975BE0A06}" type="TxLink">
                <a:rPr lang="en-US" sz="1200" b="0" i="0" u="none" strike="noStrike">
                  <a:solidFill>
                    <a:srgbClr val="00B0F0"/>
                  </a:solidFill>
                  <a:latin typeface="Avenir LT Std 45 Book"/>
                </a:rPr>
                <a:t>•</a:t>
              </a:fld>
              <a:endParaRPr lang="en-US" sz="1100"/>
            </a:p>
          </xdr:txBody>
        </xdr:sp>
        <xdr:sp macro="" textlink="ptgeog!E14">
          <xdr:nvSpPr>
            <xdr:cNvPr id="608" name="TextBox 607">
              <a:extLst>
                <a:ext uri="{FF2B5EF4-FFF2-40B4-BE49-F238E27FC236}">
                  <a16:creationId xmlns:a16="http://schemas.microsoft.com/office/drawing/2014/main" id="{34C69CDB-3D02-8CB3-BBB6-7EFE08852844}"/>
                </a:ext>
              </a:extLst>
            </xdr:cNvPr>
            <xdr:cNvSpPr txBox="1"/>
          </xdr:nvSpPr>
          <xdr:spPr>
            <a:xfrm>
              <a:off x="11495811" y="6277192"/>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0FA3EAF-94DF-457D-8B64-12E0CCF8FE1C}" type="TxLink">
                <a:rPr lang="en-US" sz="1200" b="0" i="0" u="none" strike="noStrike">
                  <a:solidFill>
                    <a:srgbClr val="1D11FF"/>
                  </a:solidFill>
                  <a:latin typeface="Avenir LT Std 45 Book"/>
                </a:rPr>
                <a:t>•</a:t>
              </a:fld>
              <a:endParaRPr lang="en-US" sz="1100"/>
            </a:p>
          </xdr:txBody>
        </xdr:sp>
      </xdr:grpSp>
      <xdr:grpSp>
        <xdr:nvGrpSpPr>
          <xdr:cNvPr id="609" name="egiptorosa">
            <a:extLst>
              <a:ext uri="{FF2B5EF4-FFF2-40B4-BE49-F238E27FC236}">
                <a16:creationId xmlns:a16="http://schemas.microsoft.com/office/drawing/2014/main" id="{B5A68E02-9E89-4B56-A74F-B5125F710C55}"/>
              </a:ext>
            </a:extLst>
          </xdr:cNvPr>
          <xdr:cNvGrpSpPr/>
        </xdr:nvGrpSpPr>
        <xdr:grpSpPr>
          <a:xfrm rot="18557945">
            <a:off x="14751773" y="3894289"/>
            <a:ext cx="375527" cy="333528"/>
            <a:chOff x="11365923" y="6052954"/>
            <a:chExt cx="373331" cy="327807"/>
          </a:xfrm>
        </xdr:grpSpPr>
        <xdr:sp macro="" textlink="ptgeog!C14">
          <xdr:nvSpPr>
            <xdr:cNvPr id="610" name="TextBox 609">
              <a:extLst>
                <a:ext uri="{FF2B5EF4-FFF2-40B4-BE49-F238E27FC236}">
                  <a16:creationId xmlns:a16="http://schemas.microsoft.com/office/drawing/2014/main" id="{1EC05535-B2FA-E982-AC3E-EA3758B2B52A}"/>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285EC4-BA6E-4562-AC22-4FE5109A1053}" type="TxLink">
                <a:rPr lang="en-US" sz="1200" b="0" i="0" u="none" strike="noStrike">
                  <a:solidFill>
                    <a:srgbClr val="DC25FA"/>
                  </a:solidFill>
                  <a:latin typeface="Avenir LT Std 45 Book"/>
                </a:rPr>
                <a:t> </a:t>
              </a:fld>
              <a:endParaRPr lang="en-US" sz="1100"/>
            </a:p>
          </xdr:txBody>
        </xdr:sp>
        <xdr:sp macro="" textlink="ptgeog!D14">
          <xdr:nvSpPr>
            <xdr:cNvPr id="611" name="TextBox 610">
              <a:extLst>
                <a:ext uri="{FF2B5EF4-FFF2-40B4-BE49-F238E27FC236}">
                  <a16:creationId xmlns:a16="http://schemas.microsoft.com/office/drawing/2014/main" id="{B53D7932-B507-6A85-2E3D-9FCE4B6CC75E}"/>
                </a:ext>
              </a:extLst>
            </xdr:cNvPr>
            <xdr:cNvSpPr txBox="1"/>
          </xdr:nvSpPr>
          <xdr:spPr>
            <a:xfrm>
              <a:off x="11658849" y="620980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812938-1BAC-418F-88BD-74D7B082B22D}" type="TxLink">
                <a:rPr lang="en-US" sz="1200" b="0" i="0" u="none" strike="noStrike">
                  <a:solidFill>
                    <a:srgbClr val="7030A0"/>
                  </a:solidFill>
                  <a:latin typeface="Avenir LT Std 45 Book"/>
                </a:rPr>
                <a:t> </a:t>
              </a:fld>
              <a:endParaRPr lang="en-US" sz="1100"/>
            </a:p>
          </xdr:txBody>
        </xdr:sp>
        <xdr:sp macro="" textlink="ptgeog!C14">
          <xdr:nvSpPr>
            <xdr:cNvPr id="612" name="TextBox 611">
              <a:extLst>
                <a:ext uri="{FF2B5EF4-FFF2-40B4-BE49-F238E27FC236}">
                  <a16:creationId xmlns:a16="http://schemas.microsoft.com/office/drawing/2014/main" id="{4ED855E5-1C6E-045E-7A29-568848F46A7C}"/>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88AE24-8907-4FD4-860D-B79F8B0DBD08}" type="TxLink">
                <a:rPr lang="en-US" sz="1200" b="0" i="0" u="none" strike="noStrike">
                  <a:solidFill>
                    <a:srgbClr val="DC25FA"/>
                  </a:solidFill>
                  <a:latin typeface="Avenir LT Std 45 Book"/>
                </a:rPr>
                <a:t> </a:t>
              </a:fld>
              <a:endParaRPr lang="en-US" sz="1100"/>
            </a:p>
          </xdr:txBody>
        </xdr:sp>
        <xdr:sp macro="" textlink="ptgeog!D14">
          <xdr:nvSpPr>
            <xdr:cNvPr id="613" name="TextBox 612">
              <a:extLst>
                <a:ext uri="{FF2B5EF4-FFF2-40B4-BE49-F238E27FC236}">
                  <a16:creationId xmlns:a16="http://schemas.microsoft.com/office/drawing/2014/main" id="{FDC4D241-3D21-540B-2F1B-BDD5CA1163D5}"/>
                </a:ext>
              </a:extLst>
            </xdr:cNvPr>
            <xdr:cNvSpPr txBox="1"/>
          </xdr:nvSpPr>
          <xdr:spPr>
            <a:xfrm>
              <a:off x="11495811" y="6257060"/>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900B7B-967E-45DA-ACCA-DAB0D390F486}" type="TxLink">
                <a:rPr lang="en-US" sz="1200" b="0" i="0" u="none" strike="noStrike">
                  <a:solidFill>
                    <a:srgbClr val="7030A0"/>
                  </a:solidFill>
                  <a:latin typeface="Avenir LT Std 45 Book"/>
                </a:rPr>
                <a:t> </a:t>
              </a:fld>
              <a:endParaRPr lang="en-US" sz="1100"/>
            </a:p>
          </xdr:txBody>
        </xdr:sp>
      </xdr:grpSp>
      <xdr:grpSp>
        <xdr:nvGrpSpPr>
          <xdr:cNvPr id="614" name="egiptoazul">
            <a:extLst>
              <a:ext uri="{FF2B5EF4-FFF2-40B4-BE49-F238E27FC236}">
                <a16:creationId xmlns:a16="http://schemas.microsoft.com/office/drawing/2014/main" id="{707732B7-D73E-4EA3-8E8B-714F3C89CE4F}"/>
              </a:ext>
            </a:extLst>
          </xdr:cNvPr>
          <xdr:cNvGrpSpPr/>
        </xdr:nvGrpSpPr>
        <xdr:grpSpPr>
          <a:xfrm rot="5670266">
            <a:off x="14434790" y="3955236"/>
            <a:ext cx="375527" cy="354012"/>
            <a:chOff x="11365923" y="6052954"/>
            <a:chExt cx="373331" cy="347939"/>
          </a:xfrm>
        </xdr:grpSpPr>
        <xdr:sp macro="" textlink="ptgeog!F14">
          <xdr:nvSpPr>
            <xdr:cNvPr id="615" name="TextBox 614">
              <a:extLst>
                <a:ext uri="{FF2B5EF4-FFF2-40B4-BE49-F238E27FC236}">
                  <a16:creationId xmlns:a16="http://schemas.microsoft.com/office/drawing/2014/main" id="{5D4474E0-2726-647A-3736-61AAB65695E7}"/>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1D490C-C8C9-4A11-B726-AB6CED6A47FB}" type="TxLink">
                <a:rPr lang="en-US" sz="1200" b="0" i="0" u="none" strike="noStrike">
                  <a:solidFill>
                    <a:srgbClr val="00B0F0"/>
                  </a:solidFill>
                  <a:latin typeface="Avenir LT Std 45 Book"/>
                </a:rPr>
                <a:t>•</a:t>
              </a:fld>
              <a:endParaRPr lang="en-US" sz="1100"/>
            </a:p>
          </xdr:txBody>
        </xdr:sp>
        <xdr:sp macro="" textlink="ptgeog!E14">
          <xdr:nvSpPr>
            <xdr:cNvPr id="616" name="TextBox 615">
              <a:extLst>
                <a:ext uri="{FF2B5EF4-FFF2-40B4-BE49-F238E27FC236}">
                  <a16:creationId xmlns:a16="http://schemas.microsoft.com/office/drawing/2014/main" id="{334B0315-6775-FE33-5761-0F23553C05E3}"/>
                </a:ext>
              </a:extLst>
            </xdr:cNvPr>
            <xdr:cNvSpPr txBox="1"/>
          </xdr:nvSpPr>
          <xdr:spPr>
            <a:xfrm>
              <a:off x="11658849" y="6219873"/>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596B7F-F19D-4B5A-BB38-90B4C6389CA7}" type="TxLink">
                <a:rPr lang="en-US" sz="1200" b="0" i="0" u="none" strike="noStrike">
                  <a:solidFill>
                    <a:srgbClr val="1D11FF"/>
                  </a:solidFill>
                  <a:latin typeface="Avenir LT Std 45 Book"/>
                </a:rPr>
                <a:t>•</a:t>
              </a:fld>
              <a:endParaRPr lang="en-US" sz="1100"/>
            </a:p>
          </xdr:txBody>
        </xdr:sp>
        <xdr:sp macro="" textlink="ptgeog!F14">
          <xdr:nvSpPr>
            <xdr:cNvPr id="617" name="TextBox 616">
              <a:extLst>
                <a:ext uri="{FF2B5EF4-FFF2-40B4-BE49-F238E27FC236}">
                  <a16:creationId xmlns:a16="http://schemas.microsoft.com/office/drawing/2014/main" id="{35CA8959-1070-AAD3-2779-8E1737636059}"/>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239239-56D7-4F1D-89ED-048975BE0A06}" type="TxLink">
                <a:rPr lang="en-US" sz="1200" b="0" i="0" u="none" strike="noStrike">
                  <a:solidFill>
                    <a:srgbClr val="00B0F0"/>
                  </a:solidFill>
                  <a:latin typeface="Avenir LT Std 45 Book"/>
                </a:rPr>
                <a:t>•</a:t>
              </a:fld>
              <a:endParaRPr lang="en-US" sz="1100"/>
            </a:p>
          </xdr:txBody>
        </xdr:sp>
        <xdr:sp macro="" textlink="ptgeog!E14">
          <xdr:nvSpPr>
            <xdr:cNvPr id="618" name="TextBox 617">
              <a:extLst>
                <a:ext uri="{FF2B5EF4-FFF2-40B4-BE49-F238E27FC236}">
                  <a16:creationId xmlns:a16="http://schemas.microsoft.com/office/drawing/2014/main" id="{B92E7D0F-C182-9105-9183-7F6690AC5698}"/>
                </a:ext>
              </a:extLst>
            </xdr:cNvPr>
            <xdr:cNvSpPr txBox="1"/>
          </xdr:nvSpPr>
          <xdr:spPr>
            <a:xfrm>
              <a:off x="11495811" y="6277192"/>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0FA3EAF-94DF-457D-8B64-12E0CCF8FE1C}" type="TxLink">
                <a:rPr lang="en-US" sz="1200" b="0" i="0" u="none" strike="noStrike">
                  <a:solidFill>
                    <a:srgbClr val="1D11FF"/>
                  </a:solidFill>
                  <a:latin typeface="Avenir LT Std 45 Book"/>
                </a:rPr>
                <a:t>•</a:t>
              </a:fld>
              <a:endParaRPr lang="en-US" sz="1100"/>
            </a:p>
          </xdr:txBody>
        </xdr:sp>
      </xdr:grpSp>
      <xdr:grpSp>
        <xdr:nvGrpSpPr>
          <xdr:cNvPr id="619" name="egiptorosa">
            <a:extLst>
              <a:ext uri="{FF2B5EF4-FFF2-40B4-BE49-F238E27FC236}">
                <a16:creationId xmlns:a16="http://schemas.microsoft.com/office/drawing/2014/main" id="{5621CF83-BDDE-4597-B115-7FFE7BB9DAB0}"/>
              </a:ext>
            </a:extLst>
          </xdr:cNvPr>
          <xdr:cNvGrpSpPr/>
        </xdr:nvGrpSpPr>
        <xdr:grpSpPr>
          <a:xfrm rot="5670266">
            <a:off x="14434790" y="3955225"/>
            <a:ext cx="375527" cy="333528"/>
            <a:chOff x="11365923" y="6052954"/>
            <a:chExt cx="373331" cy="327807"/>
          </a:xfrm>
        </xdr:grpSpPr>
        <xdr:sp macro="" textlink="ptgeog!C14">
          <xdr:nvSpPr>
            <xdr:cNvPr id="620" name="TextBox 619">
              <a:extLst>
                <a:ext uri="{FF2B5EF4-FFF2-40B4-BE49-F238E27FC236}">
                  <a16:creationId xmlns:a16="http://schemas.microsoft.com/office/drawing/2014/main" id="{B522925D-01F1-FF46-20FD-C9848E11B8A8}"/>
                </a:ext>
              </a:extLst>
            </xdr:cNvPr>
            <xdr:cNvSpPr txBox="1"/>
          </xdr:nvSpPr>
          <xdr:spPr>
            <a:xfrm>
              <a:off x="11510406" y="616032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285EC4-BA6E-4562-AC22-4FE5109A1053}" type="TxLink">
                <a:rPr lang="en-US" sz="1200" b="0" i="0" u="none" strike="noStrike">
                  <a:solidFill>
                    <a:srgbClr val="DC25FA"/>
                  </a:solidFill>
                  <a:latin typeface="Avenir LT Std 45 Book"/>
                </a:rPr>
                <a:t> </a:t>
              </a:fld>
              <a:endParaRPr lang="en-US" sz="1100"/>
            </a:p>
          </xdr:txBody>
        </xdr:sp>
        <xdr:sp macro="" textlink="ptgeog!D14">
          <xdr:nvSpPr>
            <xdr:cNvPr id="621" name="TextBox 620">
              <a:extLst>
                <a:ext uri="{FF2B5EF4-FFF2-40B4-BE49-F238E27FC236}">
                  <a16:creationId xmlns:a16="http://schemas.microsoft.com/office/drawing/2014/main" id="{F11F2D85-3A40-003B-8803-ABD243B2AFB9}"/>
                </a:ext>
              </a:extLst>
            </xdr:cNvPr>
            <xdr:cNvSpPr txBox="1"/>
          </xdr:nvSpPr>
          <xdr:spPr>
            <a:xfrm>
              <a:off x="11658849" y="6209806"/>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812938-1BAC-418F-88BD-74D7B082B22D}" type="TxLink">
                <a:rPr lang="en-US" sz="1200" b="0" i="0" u="none" strike="noStrike">
                  <a:solidFill>
                    <a:srgbClr val="7030A0"/>
                  </a:solidFill>
                  <a:latin typeface="Avenir LT Std 45 Book"/>
                </a:rPr>
                <a:t> </a:t>
              </a:fld>
              <a:endParaRPr lang="en-US" sz="1100"/>
            </a:p>
          </xdr:txBody>
        </xdr:sp>
        <xdr:sp macro="" textlink="ptgeog!C14">
          <xdr:nvSpPr>
            <xdr:cNvPr id="622" name="TextBox 621">
              <a:extLst>
                <a:ext uri="{FF2B5EF4-FFF2-40B4-BE49-F238E27FC236}">
                  <a16:creationId xmlns:a16="http://schemas.microsoft.com/office/drawing/2014/main" id="{CE081BEE-BC38-2AFD-D68A-048C64481904}"/>
                </a:ext>
              </a:extLst>
            </xdr:cNvPr>
            <xdr:cNvSpPr txBox="1"/>
          </xdr:nvSpPr>
          <xdr:spPr>
            <a:xfrm>
              <a:off x="11365923" y="6052954"/>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88AE24-8907-4FD4-860D-B79F8B0DBD08}" type="TxLink">
                <a:rPr lang="en-US" sz="1200" b="0" i="0" u="none" strike="noStrike">
                  <a:solidFill>
                    <a:srgbClr val="DC25FA"/>
                  </a:solidFill>
                  <a:latin typeface="Avenir LT Std 45 Book"/>
                </a:rPr>
                <a:t> </a:t>
              </a:fld>
              <a:endParaRPr lang="en-US" sz="1100"/>
            </a:p>
          </xdr:txBody>
        </xdr:sp>
        <xdr:sp macro="" textlink="ptgeog!D14">
          <xdr:nvSpPr>
            <xdr:cNvPr id="623" name="TextBox 622">
              <a:extLst>
                <a:ext uri="{FF2B5EF4-FFF2-40B4-BE49-F238E27FC236}">
                  <a16:creationId xmlns:a16="http://schemas.microsoft.com/office/drawing/2014/main" id="{E00BB06F-F901-4A3E-D8FF-0E00DBEA5A69}"/>
                </a:ext>
              </a:extLst>
            </xdr:cNvPr>
            <xdr:cNvSpPr txBox="1"/>
          </xdr:nvSpPr>
          <xdr:spPr>
            <a:xfrm>
              <a:off x="11495811" y="6257060"/>
              <a:ext cx="80405" cy="12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900B7B-967E-45DA-ACCA-DAB0D390F486}" type="TxLink">
                <a:rPr lang="en-US" sz="1200" b="0" i="0" u="none" strike="noStrike">
                  <a:solidFill>
                    <a:srgbClr val="7030A0"/>
                  </a:solidFill>
                  <a:latin typeface="Avenir LT Std 45 Book"/>
                </a:rPr>
                <a:t> </a:t>
              </a:fld>
              <a:endParaRPr lang="en-US" sz="1100"/>
            </a:p>
          </xdr:txBody>
        </xdr:sp>
      </xdr:grp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41</xdr:col>
      <xdr:colOff>206400</xdr:colOff>
      <xdr:row>2</xdr:row>
      <xdr:rowOff>159000</xdr:rowOff>
    </xdr:to>
    <xdr:grpSp>
      <xdr:nvGrpSpPr>
        <xdr:cNvPr id="25" name="Panel Superior">
          <a:extLst>
            <a:ext uri="{FF2B5EF4-FFF2-40B4-BE49-F238E27FC236}">
              <a16:creationId xmlns:a16="http://schemas.microsoft.com/office/drawing/2014/main" id="{87F9DCA3-2039-44E7-80B7-B13EA8064707}"/>
            </a:ext>
          </a:extLst>
        </xdr:cNvPr>
        <xdr:cNvGrpSpPr>
          <a:grpSpLocks noChangeAspect="1"/>
        </xdr:cNvGrpSpPr>
      </xdr:nvGrpSpPr>
      <xdr:grpSpPr>
        <a:xfrm>
          <a:off x="0" y="0"/>
          <a:ext cx="25057991" cy="540000"/>
          <a:chOff x="0" y="0"/>
          <a:chExt cx="26146386" cy="571500"/>
        </a:xfrm>
      </xdr:grpSpPr>
      <xdr:sp macro="" textlink="">
        <xdr:nvSpPr>
          <xdr:cNvPr id="26" name="Rectangle 25">
            <a:extLst>
              <a:ext uri="{FF2B5EF4-FFF2-40B4-BE49-F238E27FC236}">
                <a16:creationId xmlns:a16="http://schemas.microsoft.com/office/drawing/2014/main" id="{0486247B-DE72-E8C5-169F-6E8D865D81CB}"/>
              </a:ext>
            </a:extLst>
          </xdr:cNvPr>
          <xdr:cNvSpPr/>
        </xdr:nvSpPr>
        <xdr:spPr>
          <a:xfrm>
            <a:off x="0" y="0"/>
            <a:ext cx="26146386" cy="571500"/>
          </a:xfrm>
          <a:prstGeom prst="rect">
            <a:avLst/>
          </a:prstGeom>
          <a:solidFill>
            <a:srgbClr val="02002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27" name="Picture 26">
            <a:hlinkClick xmlns:r="http://schemas.openxmlformats.org/officeDocument/2006/relationships" r:id="rId1"/>
            <a:extLst>
              <a:ext uri="{FF2B5EF4-FFF2-40B4-BE49-F238E27FC236}">
                <a16:creationId xmlns:a16="http://schemas.microsoft.com/office/drawing/2014/main" id="{7524590F-BFE6-3D37-D72D-B56994CC346A}"/>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852" t="6525" r="2948" b="6200"/>
          <a:stretch/>
        </xdr:blipFill>
        <xdr:spPr>
          <a:xfrm>
            <a:off x="174442" y="112452"/>
            <a:ext cx="970520" cy="411419"/>
          </a:xfrm>
          <a:prstGeom prst="rect">
            <a:avLst/>
          </a:prstGeom>
        </xdr:spPr>
      </xdr:pic>
      <xdr:sp macro="" textlink="">
        <xdr:nvSpPr>
          <xdr:cNvPr id="28" name="TextBox 27">
            <a:hlinkClick xmlns:r="http://schemas.openxmlformats.org/officeDocument/2006/relationships" r:id="rId3"/>
            <a:extLst>
              <a:ext uri="{FF2B5EF4-FFF2-40B4-BE49-F238E27FC236}">
                <a16:creationId xmlns:a16="http://schemas.microsoft.com/office/drawing/2014/main" id="{DAB2E744-65C2-EAA4-E7BA-F9DC757FB39D}"/>
              </a:ext>
            </a:extLst>
          </xdr:cNvPr>
          <xdr:cNvSpPr txBox="1"/>
        </xdr:nvSpPr>
        <xdr:spPr>
          <a:xfrm>
            <a:off x="1170594" y="134555"/>
            <a:ext cx="1840712" cy="319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latin typeface="Avenir LT Std 45 Book" panose="020B0502020203020204" pitchFamily="34" charset="0"/>
              </a:rPr>
              <a:t>Laboratorio de Datos</a:t>
            </a:r>
          </a:p>
        </xdr:txBody>
      </xdr:sp>
      <xdr:sp macro="" textlink="">
        <xdr:nvSpPr>
          <xdr:cNvPr id="29" name="TextBox 28">
            <a:hlinkClick xmlns:r="http://schemas.openxmlformats.org/officeDocument/2006/relationships" r:id="rId4"/>
            <a:extLst>
              <a:ext uri="{FF2B5EF4-FFF2-40B4-BE49-F238E27FC236}">
                <a16:creationId xmlns:a16="http://schemas.microsoft.com/office/drawing/2014/main" id="{DC50968B-CAC6-9E63-2CC2-756C9DF05AAA}"/>
              </a:ext>
            </a:extLst>
          </xdr:cNvPr>
          <xdr:cNvSpPr txBox="1"/>
        </xdr:nvSpPr>
        <xdr:spPr>
          <a:xfrm>
            <a:off x="4704567" y="134555"/>
            <a:ext cx="1845234" cy="319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latin typeface="Avenir LT Std 45 Book" panose="020B0502020203020204" pitchFamily="34" charset="0"/>
              </a:rPr>
              <a:t>Browse</a:t>
            </a:r>
          </a:p>
        </xdr:txBody>
      </xdr:sp>
      <xdr:sp macro="" textlink="">
        <xdr:nvSpPr>
          <xdr:cNvPr id="30" name="TextBox 29">
            <a:hlinkClick xmlns:r="http://schemas.openxmlformats.org/officeDocument/2006/relationships" r:id="rId5" tooltip="Income Sources"/>
            <a:extLst>
              <a:ext uri="{FF2B5EF4-FFF2-40B4-BE49-F238E27FC236}">
                <a16:creationId xmlns:a16="http://schemas.microsoft.com/office/drawing/2014/main" id="{653C46B4-2DD8-A62C-6F46-E9C20DBE9CC7}"/>
              </a:ext>
            </a:extLst>
          </xdr:cNvPr>
          <xdr:cNvSpPr txBox="1"/>
        </xdr:nvSpPr>
        <xdr:spPr>
          <a:xfrm>
            <a:off x="13710805" y="134555"/>
            <a:ext cx="2139732" cy="319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latin typeface="Avenir LT Std 45 Book" panose="020B0502020203020204" pitchFamily="34" charset="0"/>
              </a:rPr>
              <a:t>Income Sources</a:t>
            </a:r>
          </a:p>
        </xdr:txBody>
      </xdr:sp>
      <xdr:sp macro="" textlink="">
        <xdr:nvSpPr>
          <xdr:cNvPr id="32" name="TextBox 31">
            <a:hlinkClick xmlns:r="http://schemas.openxmlformats.org/officeDocument/2006/relationships" r:id="rId6" tooltip="Sales Process"/>
            <a:extLst>
              <a:ext uri="{FF2B5EF4-FFF2-40B4-BE49-F238E27FC236}">
                <a16:creationId xmlns:a16="http://schemas.microsoft.com/office/drawing/2014/main" id="{EB320671-D23A-4EA7-05D6-A75451AB2C4E}"/>
              </a:ext>
            </a:extLst>
          </xdr:cNvPr>
          <xdr:cNvSpPr txBox="1"/>
        </xdr:nvSpPr>
        <xdr:spPr>
          <a:xfrm>
            <a:off x="18220572" y="134555"/>
            <a:ext cx="1840713" cy="319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latin typeface="Avenir LT Std 45 Book" panose="020B0502020203020204" pitchFamily="34" charset="0"/>
              </a:rPr>
              <a:t>Sales Process</a:t>
            </a:r>
          </a:p>
        </xdr:txBody>
      </xdr:sp>
      <xdr:sp macro="" textlink="">
        <xdr:nvSpPr>
          <xdr:cNvPr id="33" name="TextBox 32">
            <a:hlinkClick xmlns:r="http://schemas.openxmlformats.org/officeDocument/2006/relationships" r:id="rId7" tooltip="Geographically"/>
            <a:extLst>
              <a:ext uri="{FF2B5EF4-FFF2-40B4-BE49-F238E27FC236}">
                <a16:creationId xmlns:a16="http://schemas.microsoft.com/office/drawing/2014/main" id="{D2FF5F8E-FB79-D12A-DE57-EF5799AFE593}"/>
              </a:ext>
            </a:extLst>
          </xdr:cNvPr>
          <xdr:cNvSpPr txBox="1"/>
        </xdr:nvSpPr>
        <xdr:spPr>
          <a:xfrm>
            <a:off x="15894846" y="134555"/>
            <a:ext cx="2198671" cy="319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latin typeface="Avenir LT Std 45 Book" panose="020B0502020203020204" pitchFamily="34" charset="0"/>
              </a:rPr>
              <a:t>Geographicallly</a:t>
            </a:r>
          </a:p>
        </xdr:txBody>
      </xdr:sp>
      <xdr:sp macro="" textlink="">
        <xdr:nvSpPr>
          <xdr:cNvPr id="34" name="Rectangle: Rounded Corners 33">
            <a:extLst>
              <a:ext uri="{FF2B5EF4-FFF2-40B4-BE49-F238E27FC236}">
                <a16:creationId xmlns:a16="http://schemas.microsoft.com/office/drawing/2014/main" id="{03B1E9AA-EF10-06D0-6FB4-4A0596F73DEC}"/>
              </a:ext>
            </a:extLst>
          </xdr:cNvPr>
          <xdr:cNvSpPr/>
        </xdr:nvSpPr>
        <xdr:spPr>
          <a:xfrm>
            <a:off x="18342312" y="437354"/>
            <a:ext cx="412504" cy="47413"/>
          </a:xfrm>
          <a:prstGeom prst="roundRect">
            <a:avLst>
              <a:gd name="adj" fmla="val 50000"/>
            </a:avLst>
          </a:prstGeom>
          <a:solidFill>
            <a:srgbClr val="0B00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35" name="Graphic 34" descr="Compass">
            <a:extLst>
              <a:ext uri="{FF2B5EF4-FFF2-40B4-BE49-F238E27FC236}">
                <a16:creationId xmlns:a16="http://schemas.microsoft.com/office/drawing/2014/main" id="{89C0CAD1-C43D-9522-3342-5FD131EED62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4761083" y="120337"/>
            <a:ext cx="441451" cy="351253"/>
          </a:xfrm>
          <a:prstGeom prst="rect">
            <a:avLst/>
          </a:prstGeom>
        </xdr:spPr>
      </xdr:pic>
    </xdr:grpSp>
    <xdr:clientData/>
  </xdr:twoCellAnchor>
  <xdr:twoCellAnchor editAs="absolute">
    <xdr:from>
      <xdr:col>25</xdr:col>
      <xdr:colOff>304800</xdr:colOff>
      <xdr:row>25</xdr:row>
      <xdr:rowOff>95250</xdr:rowOff>
    </xdr:from>
    <xdr:to>
      <xdr:col>35</xdr:col>
      <xdr:colOff>538350</xdr:colOff>
      <xdr:row>44</xdr:row>
      <xdr:rowOff>190050</xdr:rowOff>
    </xdr:to>
    <xdr:grpSp>
      <xdr:nvGrpSpPr>
        <xdr:cNvPr id="47" name="Disco">
          <a:extLst>
            <a:ext uri="{FF2B5EF4-FFF2-40B4-BE49-F238E27FC236}">
              <a16:creationId xmlns:a16="http://schemas.microsoft.com/office/drawing/2014/main" id="{48FBC4A6-068C-ABBE-362D-223726D2AE8C}"/>
            </a:ext>
          </a:extLst>
        </xdr:cNvPr>
        <xdr:cNvGrpSpPr/>
      </xdr:nvGrpSpPr>
      <xdr:grpSpPr>
        <a:xfrm>
          <a:off x="15458209" y="4857750"/>
          <a:ext cx="6294914" cy="3714300"/>
          <a:chOff x="9525000" y="2762250"/>
          <a:chExt cx="6329550" cy="3714300"/>
        </a:xfrm>
      </xdr:grpSpPr>
      <xdr:graphicFrame macro="">
        <xdr:nvGraphicFramePr>
          <xdr:cNvPr id="38" name="rayos">
            <a:extLst>
              <a:ext uri="{FF2B5EF4-FFF2-40B4-BE49-F238E27FC236}">
                <a16:creationId xmlns:a16="http://schemas.microsoft.com/office/drawing/2014/main" id="{02638D50-7C14-FB0A-95FB-F17A689F1891}"/>
              </a:ext>
            </a:extLst>
          </xdr:cNvPr>
          <xdr:cNvGraphicFramePr/>
        </xdr:nvGraphicFramePr>
        <xdr:xfrm>
          <a:off x="9734550" y="2876550"/>
          <a:ext cx="6120000" cy="360000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40" name="sombra">
            <a:extLst>
              <a:ext uri="{FF2B5EF4-FFF2-40B4-BE49-F238E27FC236}">
                <a16:creationId xmlns:a16="http://schemas.microsoft.com/office/drawing/2014/main" id="{FF5ED6C5-4F4A-4E8E-ADB6-CB1525EB20BA}"/>
              </a:ext>
            </a:extLst>
          </xdr:cNvPr>
          <xdr:cNvGraphicFramePr>
            <a:graphicFrameLocks/>
          </xdr:cNvGraphicFramePr>
        </xdr:nvGraphicFramePr>
        <xdr:xfrm>
          <a:off x="9525000" y="2876550"/>
          <a:ext cx="6120000" cy="3600000"/>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44" name="pelotas %">
            <a:extLst>
              <a:ext uri="{FF2B5EF4-FFF2-40B4-BE49-F238E27FC236}">
                <a16:creationId xmlns:a16="http://schemas.microsoft.com/office/drawing/2014/main" id="{8C23DA12-C77E-4065-B602-FAAE5BE9EBE5}"/>
              </a:ext>
            </a:extLst>
          </xdr:cNvPr>
          <xdr:cNvGraphicFramePr>
            <a:graphicFrameLocks/>
          </xdr:cNvGraphicFramePr>
        </xdr:nvGraphicFramePr>
        <xdr:xfrm>
          <a:off x="10077450" y="2762250"/>
          <a:ext cx="4633350" cy="3600000"/>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editAs="absolute">
    <xdr:from>
      <xdr:col>23</xdr:col>
      <xdr:colOff>590550</xdr:colOff>
      <xdr:row>13</xdr:row>
      <xdr:rowOff>95250</xdr:rowOff>
    </xdr:from>
    <xdr:to>
      <xdr:col>37</xdr:col>
      <xdr:colOff>457200</xdr:colOff>
      <xdr:row>57</xdr:row>
      <xdr:rowOff>114300</xdr:rowOff>
    </xdr:to>
    <xdr:grpSp>
      <xdr:nvGrpSpPr>
        <xdr:cNvPr id="52" name="órbitas">
          <a:extLst>
            <a:ext uri="{FF2B5EF4-FFF2-40B4-BE49-F238E27FC236}">
              <a16:creationId xmlns:a16="http://schemas.microsoft.com/office/drawing/2014/main" id="{A4708FFD-BB61-A813-7E82-7D7716F1FCB3}"/>
            </a:ext>
          </a:extLst>
        </xdr:cNvPr>
        <xdr:cNvGrpSpPr/>
      </xdr:nvGrpSpPr>
      <xdr:grpSpPr>
        <a:xfrm>
          <a:off x="14531686" y="2571750"/>
          <a:ext cx="8352559" cy="8401050"/>
          <a:chOff x="8401050" y="1028700"/>
          <a:chExt cx="8401050" cy="8401050"/>
        </a:xfrm>
      </xdr:grpSpPr>
      <xdr:sp macro="" textlink="">
        <xdr:nvSpPr>
          <xdr:cNvPr id="48" name="Oval 47">
            <a:extLst>
              <a:ext uri="{FF2B5EF4-FFF2-40B4-BE49-F238E27FC236}">
                <a16:creationId xmlns:a16="http://schemas.microsoft.com/office/drawing/2014/main" id="{D036E39E-A85A-5619-DB2C-ACA285A6122D}"/>
              </a:ext>
            </a:extLst>
          </xdr:cNvPr>
          <xdr:cNvSpPr/>
        </xdr:nvSpPr>
        <xdr:spPr>
          <a:xfrm>
            <a:off x="10601325" y="3228975"/>
            <a:ext cx="4000500" cy="4000500"/>
          </a:xfrm>
          <a:prstGeom prst="ellipse">
            <a:avLst/>
          </a:prstGeom>
          <a:noFill/>
          <a:ln w="111125">
            <a:solidFill>
              <a:schemeClr val="bg1">
                <a:alpha val="6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9" name="Oval 48">
            <a:extLst>
              <a:ext uri="{FF2B5EF4-FFF2-40B4-BE49-F238E27FC236}">
                <a16:creationId xmlns:a16="http://schemas.microsoft.com/office/drawing/2014/main" id="{92D62D6C-D89D-4D45-AD08-B6A818ACAB7E}"/>
              </a:ext>
            </a:extLst>
          </xdr:cNvPr>
          <xdr:cNvSpPr/>
        </xdr:nvSpPr>
        <xdr:spPr>
          <a:xfrm>
            <a:off x="9258300" y="1885950"/>
            <a:ext cx="6686550" cy="6686550"/>
          </a:xfrm>
          <a:prstGeom prst="ellipse">
            <a:avLst/>
          </a:prstGeom>
          <a:noFill/>
          <a:ln w="34925">
            <a:solidFill>
              <a:schemeClr val="bg1">
                <a:alpha val="6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0" name="Oval 49">
            <a:extLst>
              <a:ext uri="{FF2B5EF4-FFF2-40B4-BE49-F238E27FC236}">
                <a16:creationId xmlns:a16="http://schemas.microsoft.com/office/drawing/2014/main" id="{B50A7DFE-2960-FECC-A3E9-BD7E37EB99AE}"/>
              </a:ext>
            </a:extLst>
          </xdr:cNvPr>
          <xdr:cNvSpPr/>
        </xdr:nvSpPr>
        <xdr:spPr>
          <a:xfrm>
            <a:off x="8639175" y="1266825"/>
            <a:ext cx="7924800" cy="7924800"/>
          </a:xfrm>
          <a:prstGeom prst="ellipse">
            <a:avLst/>
          </a:prstGeom>
          <a:noFill/>
          <a:ln w="34925">
            <a:solidFill>
              <a:schemeClr val="bg1">
                <a:alpha val="6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1" name="Oval 50">
            <a:extLst>
              <a:ext uri="{FF2B5EF4-FFF2-40B4-BE49-F238E27FC236}">
                <a16:creationId xmlns:a16="http://schemas.microsoft.com/office/drawing/2014/main" id="{D98F83E5-B85A-AA02-A4A0-2E26F1E08061}"/>
              </a:ext>
            </a:extLst>
          </xdr:cNvPr>
          <xdr:cNvSpPr/>
        </xdr:nvSpPr>
        <xdr:spPr>
          <a:xfrm>
            <a:off x="8401050" y="1028700"/>
            <a:ext cx="8401050" cy="8401050"/>
          </a:xfrm>
          <a:prstGeom prst="ellipse">
            <a:avLst/>
          </a:prstGeom>
          <a:noFill/>
          <a:ln w="34925">
            <a:solidFill>
              <a:schemeClr val="bg1">
                <a:alpha val="6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3</xdr:col>
      <xdr:colOff>209550</xdr:colOff>
      <xdr:row>17</xdr:row>
      <xdr:rowOff>76200</xdr:rowOff>
    </xdr:from>
    <xdr:to>
      <xdr:col>19</xdr:col>
      <xdr:colOff>304800</xdr:colOff>
      <xdr:row>53</xdr:row>
      <xdr:rowOff>114300</xdr:rowOff>
    </xdr:to>
    <xdr:grpSp>
      <xdr:nvGrpSpPr>
        <xdr:cNvPr id="113" name="lineas y ovalos finos">
          <a:extLst>
            <a:ext uri="{FF2B5EF4-FFF2-40B4-BE49-F238E27FC236}">
              <a16:creationId xmlns:a16="http://schemas.microsoft.com/office/drawing/2014/main" id="{AB5B97F6-5262-1AAB-DB42-1F54FD955287}"/>
            </a:ext>
          </a:extLst>
        </xdr:cNvPr>
        <xdr:cNvGrpSpPr/>
      </xdr:nvGrpSpPr>
      <xdr:grpSpPr>
        <a:xfrm>
          <a:off x="2027959" y="3314700"/>
          <a:ext cx="9793432" cy="6896100"/>
          <a:chOff x="1219200" y="457200"/>
          <a:chExt cx="9848850" cy="6896100"/>
        </a:xfrm>
      </xdr:grpSpPr>
      <xdr:sp macro="" textlink="">
        <xdr:nvSpPr>
          <xdr:cNvPr id="53" name="Oval 52">
            <a:extLst>
              <a:ext uri="{FF2B5EF4-FFF2-40B4-BE49-F238E27FC236}">
                <a16:creationId xmlns:a16="http://schemas.microsoft.com/office/drawing/2014/main" id="{B0EFC6E0-6C55-F48F-2524-EFCAF3BA53CA}"/>
              </a:ext>
            </a:extLst>
          </xdr:cNvPr>
          <xdr:cNvSpPr/>
        </xdr:nvSpPr>
        <xdr:spPr>
          <a:xfrm>
            <a:off x="4333875" y="457200"/>
            <a:ext cx="838200" cy="838200"/>
          </a:xfrm>
          <a:prstGeom prst="ellipse">
            <a:avLst/>
          </a:prstGeom>
          <a:noFill/>
          <a:ln w="9525">
            <a:solidFill>
              <a:srgbClr val="9BF8F2">
                <a:alpha val="6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4" name="Oval 53">
            <a:extLst>
              <a:ext uri="{FF2B5EF4-FFF2-40B4-BE49-F238E27FC236}">
                <a16:creationId xmlns:a16="http://schemas.microsoft.com/office/drawing/2014/main" id="{0F0FDBD6-0A09-BBE8-69F4-D271ACFBA0F2}"/>
              </a:ext>
            </a:extLst>
          </xdr:cNvPr>
          <xdr:cNvSpPr/>
        </xdr:nvSpPr>
        <xdr:spPr>
          <a:xfrm>
            <a:off x="4329113" y="3438525"/>
            <a:ext cx="838200" cy="838200"/>
          </a:xfrm>
          <a:prstGeom prst="ellipse">
            <a:avLst/>
          </a:prstGeom>
          <a:noFill/>
          <a:ln w="9525">
            <a:solidFill>
              <a:srgbClr val="9BF8F2">
                <a:alpha val="6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5" name="Oval 54">
            <a:extLst>
              <a:ext uri="{FF2B5EF4-FFF2-40B4-BE49-F238E27FC236}">
                <a16:creationId xmlns:a16="http://schemas.microsoft.com/office/drawing/2014/main" id="{6B5460F7-9B36-A90C-EACE-CF266261D1AA}"/>
              </a:ext>
            </a:extLst>
          </xdr:cNvPr>
          <xdr:cNvSpPr/>
        </xdr:nvSpPr>
        <xdr:spPr>
          <a:xfrm>
            <a:off x="4333875" y="6515100"/>
            <a:ext cx="838200" cy="838200"/>
          </a:xfrm>
          <a:prstGeom prst="ellipse">
            <a:avLst/>
          </a:prstGeom>
          <a:noFill/>
          <a:ln w="9525">
            <a:solidFill>
              <a:srgbClr val="9BF8F2">
                <a:alpha val="6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6" name="Oval 55">
            <a:extLst>
              <a:ext uri="{FF2B5EF4-FFF2-40B4-BE49-F238E27FC236}">
                <a16:creationId xmlns:a16="http://schemas.microsoft.com/office/drawing/2014/main" id="{80FF0FC1-B81B-2BE6-D747-21009342F737}"/>
              </a:ext>
            </a:extLst>
          </xdr:cNvPr>
          <xdr:cNvSpPr/>
        </xdr:nvSpPr>
        <xdr:spPr>
          <a:xfrm>
            <a:off x="1219200" y="3438525"/>
            <a:ext cx="838200" cy="838200"/>
          </a:xfrm>
          <a:prstGeom prst="ellipse">
            <a:avLst/>
          </a:prstGeom>
          <a:noFill/>
          <a:ln w="9525">
            <a:solidFill>
              <a:srgbClr val="9BF8F2">
                <a:alpha val="6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58" name="Straight Connector 57">
            <a:extLst>
              <a:ext uri="{FF2B5EF4-FFF2-40B4-BE49-F238E27FC236}">
                <a16:creationId xmlns:a16="http://schemas.microsoft.com/office/drawing/2014/main" id="{D48774B1-29D1-9E90-C92B-AFA553AFEDB2}"/>
              </a:ext>
            </a:extLst>
          </xdr:cNvPr>
          <xdr:cNvCxnSpPr>
            <a:stCxn id="56" idx="0"/>
            <a:endCxn id="53" idx="2"/>
          </xdr:cNvCxnSpPr>
        </xdr:nvCxnSpPr>
        <xdr:spPr>
          <a:xfrm flipV="1">
            <a:off x="1638300" y="876300"/>
            <a:ext cx="2695575" cy="2562225"/>
          </a:xfrm>
          <a:prstGeom prst="line">
            <a:avLst/>
          </a:prstGeom>
          <a:ln w="9525">
            <a:solidFill>
              <a:srgbClr val="9BF8F2">
                <a:alpha val="60000"/>
              </a:srgbClr>
            </a:solidFill>
          </a:ln>
        </xdr:spPr>
        <xdr:style>
          <a:lnRef idx="1">
            <a:schemeClr val="accent1"/>
          </a:lnRef>
          <a:fillRef idx="0">
            <a:schemeClr val="accent1"/>
          </a:fillRef>
          <a:effectRef idx="0">
            <a:schemeClr val="accent1"/>
          </a:effectRef>
          <a:fontRef idx="minor">
            <a:schemeClr val="tx1"/>
          </a:fontRef>
        </xdr:style>
      </xdr:cxnSp>
      <xdr:cxnSp macro="">
        <xdr:nvCxnSpPr>
          <xdr:cNvPr id="60" name="Straight Connector 59">
            <a:extLst>
              <a:ext uri="{FF2B5EF4-FFF2-40B4-BE49-F238E27FC236}">
                <a16:creationId xmlns:a16="http://schemas.microsoft.com/office/drawing/2014/main" id="{975700C4-2500-44D0-A79E-597A63412F40}"/>
              </a:ext>
            </a:extLst>
          </xdr:cNvPr>
          <xdr:cNvCxnSpPr>
            <a:stCxn id="56" idx="4"/>
            <a:endCxn id="55" idx="2"/>
          </xdr:cNvCxnSpPr>
        </xdr:nvCxnSpPr>
        <xdr:spPr>
          <a:xfrm>
            <a:off x="1638300" y="4276725"/>
            <a:ext cx="2695575" cy="2657475"/>
          </a:xfrm>
          <a:prstGeom prst="line">
            <a:avLst/>
          </a:prstGeom>
          <a:ln w="9525">
            <a:solidFill>
              <a:srgbClr val="9BF8F2">
                <a:alpha val="60000"/>
              </a:srgbClr>
            </a:solidFill>
          </a:ln>
        </xdr:spPr>
        <xdr:style>
          <a:lnRef idx="1">
            <a:schemeClr val="accent1"/>
          </a:lnRef>
          <a:fillRef idx="0">
            <a:schemeClr val="accent1"/>
          </a:fillRef>
          <a:effectRef idx="0">
            <a:schemeClr val="accent1"/>
          </a:effectRef>
          <a:fontRef idx="minor">
            <a:schemeClr val="tx1"/>
          </a:fontRef>
        </xdr:style>
      </xdr:cxnSp>
      <xdr:cxnSp macro="">
        <xdr:nvCxnSpPr>
          <xdr:cNvPr id="63" name="Straight Connector 62">
            <a:extLst>
              <a:ext uri="{FF2B5EF4-FFF2-40B4-BE49-F238E27FC236}">
                <a16:creationId xmlns:a16="http://schemas.microsoft.com/office/drawing/2014/main" id="{F6332EB0-6E0D-4978-8C87-46FEB506AA06}"/>
              </a:ext>
            </a:extLst>
          </xdr:cNvPr>
          <xdr:cNvCxnSpPr>
            <a:stCxn id="54" idx="4"/>
            <a:endCxn id="55" idx="0"/>
          </xdr:cNvCxnSpPr>
        </xdr:nvCxnSpPr>
        <xdr:spPr>
          <a:xfrm>
            <a:off x="4748213" y="4276725"/>
            <a:ext cx="4762" cy="2238375"/>
          </a:xfrm>
          <a:prstGeom prst="line">
            <a:avLst/>
          </a:prstGeom>
          <a:ln w="9525">
            <a:solidFill>
              <a:srgbClr val="9BF8F2">
                <a:alpha val="60000"/>
              </a:srgbClr>
            </a:solidFill>
          </a:ln>
        </xdr:spPr>
        <xdr:style>
          <a:lnRef idx="1">
            <a:schemeClr val="accent1"/>
          </a:lnRef>
          <a:fillRef idx="0">
            <a:schemeClr val="accent1"/>
          </a:fillRef>
          <a:effectRef idx="0">
            <a:schemeClr val="accent1"/>
          </a:effectRef>
          <a:fontRef idx="minor">
            <a:schemeClr val="tx1"/>
          </a:fontRef>
        </xdr:style>
      </xdr:cxnSp>
      <xdr:cxnSp macro="">
        <xdr:nvCxnSpPr>
          <xdr:cNvPr id="65" name="Straight Connector 64">
            <a:extLst>
              <a:ext uri="{FF2B5EF4-FFF2-40B4-BE49-F238E27FC236}">
                <a16:creationId xmlns:a16="http://schemas.microsoft.com/office/drawing/2014/main" id="{CED24A9B-2A8C-4AB6-B5C1-8ECC0DA62041}"/>
              </a:ext>
            </a:extLst>
          </xdr:cNvPr>
          <xdr:cNvCxnSpPr>
            <a:stCxn id="53" idx="4"/>
            <a:endCxn id="54" idx="0"/>
          </xdr:cNvCxnSpPr>
        </xdr:nvCxnSpPr>
        <xdr:spPr>
          <a:xfrm flipH="1">
            <a:off x="4748213" y="1295400"/>
            <a:ext cx="4762" cy="2143125"/>
          </a:xfrm>
          <a:prstGeom prst="line">
            <a:avLst/>
          </a:prstGeom>
          <a:ln w="9525">
            <a:solidFill>
              <a:srgbClr val="9BF8F2">
                <a:alpha val="60000"/>
              </a:srgbClr>
            </a:solidFill>
          </a:ln>
        </xdr:spPr>
        <xdr:style>
          <a:lnRef idx="1">
            <a:schemeClr val="accent1"/>
          </a:lnRef>
          <a:fillRef idx="0">
            <a:schemeClr val="accent1"/>
          </a:fillRef>
          <a:effectRef idx="0">
            <a:schemeClr val="accent1"/>
          </a:effectRef>
          <a:fontRef idx="minor">
            <a:schemeClr val="tx1"/>
          </a:fontRef>
        </xdr:style>
      </xdr:cxnSp>
      <xdr:sp macro="" textlink="">
        <xdr:nvSpPr>
          <xdr:cNvPr id="71" name="Oval 70">
            <a:extLst>
              <a:ext uri="{FF2B5EF4-FFF2-40B4-BE49-F238E27FC236}">
                <a16:creationId xmlns:a16="http://schemas.microsoft.com/office/drawing/2014/main" id="{52ECCD72-189A-E7CD-4384-7D68EDBEC2C4}"/>
              </a:ext>
            </a:extLst>
          </xdr:cNvPr>
          <xdr:cNvSpPr/>
        </xdr:nvSpPr>
        <xdr:spPr>
          <a:xfrm>
            <a:off x="8005763" y="3438525"/>
            <a:ext cx="838200" cy="838200"/>
          </a:xfrm>
          <a:prstGeom prst="ellipse">
            <a:avLst/>
          </a:prstGeom>
          <a:noFill/>
          <a:ln w="9525">
            <a:solidFill>
              <a:srgbClr val="9BF8F2">
                <a:alpha val="6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2" name="Oval 71">
            <a:extLst>
              <a:ext uri="{FF2B5EF4-FFF2-40B4-BE49-F238E27FC236}">
                <a16:creationId xmlns:a16="http://schemas.microsoft.com/office/drawing/2014/main" id="{A6D370C5-F637-64EE-9BAB-5EC90A93E26A}"/>
              </a:ext>
            </a:extLst>
          </xdr:cNvPr>
          <xdr:cNvSpPr/>
        </xdr:nvSpPr>
        <xdr:spPr>
          <a:xfrm>
            <a:off x="6191250" y="2014538"/>
            <a:ext cx="838200" cy="838200"/>
          </a:xfrm>
          <a:prstGeom prst="ellipse">
            <a:avLst/>
          </a:prstGeom>
          <a:noFill/>
          <a:ln w="9525">
            <a:solidFill>
              <a:srgbClr val="9BF8F2">
                <a:alpha val="6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3" name="Oval 72">
            <a:extLst>
              <a:ext uri="{FF2B5EF4-FFF2-40B4-BE49-F238E27FC236}">
                <a16:creationId xmlns:a16="http://schemas.microsoft.com/office/drawing/2014/main" id="{846CF4F7-71EA-C6A7-8C8B-E88E0A0A54E0}"/>
              </a:ext>
            </a:extLst>
          </xdr:cNvPr>
          <xdr:cNvSpPr/>
        </xdr:nvSpPr>
        <xdr:spPr>
          <a:xfrm>
            <a:off x="6191250" y="4862514"/>
            <a:ext cx="838200" cy="838200"/>
          </a:xfrm>
          <a:prstGeom prst="ellipse">
            <a:avLst/>
          </a:prstGeom>
          <a:noFill/>
          <a:ln w="9525">
            <a:solidFill>
              <a:srgbClr val="9BF8F2">
                <a:alpha val="6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4" name="Oval 73">
            <a:extLst>
              <a:ext uri="{FF2B5EF4-FFF2-40B4-BE49-F238E27FC236}">
                <a16:creationId xmlns:a16="http://schemas.microsoft.com/office/drawing/2014/main" id="{806470A5-53C4-C45E-5D70-777CAC0DCBD8}"/>
              </a:ext>
            </a:extLst>
          </xdr:cNvPr>
          <xdr:cNvSpPr/>
        </xdr:nvSpPr>
        <xdr:spPr>
          <a:xfrm rot="20362306">
            <a:off x="10229850" y="2376488"/>
            <a:ext cx="838200" cy="838200"/>
          </a:xfrm>
          <a:prstGeom prst="ellipse">
            <a:avLst/>
          </a:prstGeom>
          <a:noFill/>
          <a:ln w="9525">
            <a:solidFill>
              <a:srgbClr val="9BF8F2">
                <a:alpha val="6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5" name="Oval 74">
            <a:extLst>
              <a:ext uri="{FF2B5EF4-FFF2-40B4-BE49-F238E27FC236}">
                <a16:creationId xmlns:a16="http://schemas.microsoft.com/office/drawing/2014/main" id="{EFEC2858-43E0-1780-C3EF-EA34ED9BE393}"/>
              </a:ext>
            </a:extLst>
          </xdr:cNvPr>
          <xdr:cNvSpPr/>
        </xdr:nvSpPr>
        <xdr:spPr>
          <a:xfrm rot="1126859">
            <a:off x="10187255" y="4500564"/>
            <a:ext cx="838200" cy="838200"/>
          </a:xfrm>
          <a:prstGeom prst="ellipse">
            <a:avLst/>
          </a:prstGeom>
          <a:noFill/>
          <a:ln w="9525">
            <a:solidFill>
              <a:srgbClr val="9BF8F2">
                <a:alpha val="6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77" name="Straight Connector 76">
            <a:extLst>
              <a:ext uri="{FF2B5EF4-FFF2-40B4-BE49-F238E27FC236}">
                <a16:creationId xmlns:a16="http://schemas.microsoft.com/office/drawing/2014/main" id="{15F465FB-C673-4895-B5F8-309AE877108B}"/>
              </a:ext>
            </a:extLst>
          </xdr:cNvPr>
          <xdr:cNvCxnSpPr>
            <a:stCxn id="71" idx="2"/>
            <a:endCxn id="54" idx="6"/>
          </xdr:cNvCxnSpPr>
        </xdr:nvCxnSpPr>
        <xdr:spPr>
          <a:xfrm flipH="1">
            <a:off x="5167313" y="3857625"/>
            <a:ext cx="2838450" cy="0"/>
          </a:xfrm>
          <a:prstGeom prst="line">
            <a:avLst/>
          </a:prstGeom>
          <a:ln w="9525">
            <a:solidFill>
              <a:srgbClr val="9BF8F2">
                <a:alpha val="60000"/>
              </a:srgbClr>
            </a:solidFill>
          </a:ln>
        </xdr:spPr>
        <xdr:style>
          <a:lnRef idx="1">
            <a:schemeClr val="accent1"/>
          </a:lnRef>
          <a:fillRef idx="0">
            <a:schemeClr val="accent1"/>
          </a:fillRef>
          <a:effectRef idx="0">
            <a:schemeClr val="accent1"/>
          </a:effectRef>
          <a:fontRef idx="minor">
            <a:schemeClr val="tx1"/>
          </a:fontRef>
        </xdr:style>
      </xdr:cxnSp>
      <xdr:cxnSp macro="">
        <xdr:nvCxnSpPr>
          <xdr:cNvPr id="80" name="Straight Connector 79">
            <a:extLst>
              <a:ext uri="{FF2B5EF4-FFF2-40B4-BE49-F238E27FC236}">
                <a16:creationId xmlns:a16="http://schemas.microsoft.com/office/drawing/2014/main" id="{01229C8A-B0FE-4A84-A3AF-F173F84643A3}"/>
              </a:ext>
            </a:extLst>
          </xdr:cNvPr>
          <xdr:cNvCxnSpPr>
            <a:stCxn id="71" idx="1"/>
            <a:endCxn id="72" idx="6"/>
          </xdr:cNvCxnSpPr>
        </xdr:nvCxnSpPr>
        <xdr:spPr>
          <a:xfrm flipH="1" flipV="1">
            <a:off x="7029450" y="2433638"/>
            <a:ext cx="1099065" cy="1127639"/>
          </a:xfrm>
          <a:prstGeom prst="line">
            <a:avLst/>
          </a:prstGeom>
          <a:ln w="9525">
            <a:solidFill>
              <a:srgbClr val="9BF8F2">
                <a:alpha val="60000"/>
              </a:srgbClr>
            </a:solidFill>
          </a:ln>
        </xdr:spPr>
        <xdr:style>
          <a:lnRef idx="1">
            <a:schemeClr val="accent1"/>
          </a:lnRef>
          <a:fillRef idx="0">
            <a:schemeClr val="accent1"/>
          </a:fillRef>
          <a:effectRef idx="0">
            <a:schemeClr val="accent1"/>
          </a:effectRef>
          <a:fontRef idx="minor">
            <a:schemeClr val="tx1"/>
          </a:fontRef>
        </xdr:style>
      </xdr:cxnSp>
      <xdr:cxnSp macro="">
        <xdr:nvCxnSpPr>
          <xdr:cNvPr id="83" name="Straight Connector 82">
            <a:extLst>
              <a:ext uri="{FF2B5EF4-FFF2-40B4-BE49-F238E27FC236}">
                <a16:creationId xmlns:a16="http://schemas.microsoft.com/office/drawing/2014/main" id="{EB6E6653-1C04-4590-81F3-81B0BABE735A}"/>
              </a:ext>
            </a:extLst>
          </xdr:cNvPr>
          <xdr:cNvCxnSpPr>
            <a:stCxn id="74" idx="2"/>
            <a:endCxn id="71" idx="7"/>
          </xdr:cNvCxnSpPr>
        </xdr:nvCxnSpPr>
        <xdr:spPr>
          <a:xfrm flipH="1">
            <a:off x="8721211" y="2943238"/>
            <a:ext cx="1535509" cy="618039"/>
          </a:xfrm>
          <a:prstGeom prst="line">
            <a:avLst/>
          </a:prstGeom>
          <a:ln w="9525">
            <a:solidFill>
              <a:srgbClr val="9BF8F2">
                <a:alpha val="60000"/>
              </a:srgbClr>
            </a:solidFill>
          </a:ln>
        </xdr:spPr>
        <xdr:style>
          <a:lnRef idx="1">
            <a:schemeClr val="accent1"/>
          </a:lnRef>
          <a:fillRef idx="0">
            <a:schemeClr val="accent1"/>
          </a:fillRef>
          <a:effectRef idx="0">
            <a:schemeClr val="accent1"/>
          </a:effectRef>
          <a:fontRef idx="minor">
            <a:schemeClr val="tx1"/>
          </a:fontRef>
        </xdr:style>
      </xdr:cxnSp>
      <xdr:cxnSp macro="">
        <xdr:nvCxnSpPr>
          <xdr:cNvPr id="86" name="Straight Connector 85">
            <a:extLst>
              <a:ext uri="{FF2B5EF4-FFF2-40B4-BE49-F238E27FC236}">
                <a16:creationId xmlns:a16="http://schemas.microsoft.com/office/drawing/2014/main" id="{BFFD3B80-59D7-4E41-89AC-527053D58A03}"/>
              </a:ext>
            </a:extLst>
          </xdr:cNvPr>
          <xdr:cNvCxnSpPr>
            <a:stCxn id="75" idx="2"/>
            <a:endCxn id="71" idx="5"/>
          </xdr:cNvCxnSpPr>
        </xdr:nvCxnSpPr>
        <xdr:spPr>
          <a:xfrm flipH="1" flipV="1">
            <a:off x="8721211" y="4153973"/>
            <a:ext cx="1488358" cy="630761"/>
          </a:xfrm>
          <a:prstGeom prst="line">
            <a:avLst/>
          </a:prstGeom>
          <a:ln w="9525">
            <a:solidFill>
              <a:srgbClr val="9BF8F2">
                <a:alpha val="60000"/>
              </a:srgbClr>
            </a:solidFill>
          </a:ln>
        </xdr:spPr>
        <xdr:style>
          <a:lnRef idx="1">
            <a:schemeClr val="accent1"/>
          </a:lnRef>
          <a:fillRef idx="0">
            <a:schemeClr val="accent1"/>
          </a:fillRef>
          <a:effectRef idx="0">
            <a:schemeClr val="accent1"/>
          </a:effectRef>
          <a:fontRef idx="minor">
            <a:schemeClr val="tx1"/>
          </a:fontRef>
        </xdr:style>
      </xdr:cxnSp>
      <xdr:cxnSp macro="">
        <xdr:nvCxnSpPr>
          <xdr:cNvPr id="89" name="Straight Connector 88">
            <a:extLst>
              <a:ext uri="{FF2B5EF4-FFF2-40B4-BE49-F238E27FC236}">
                <a16:creationId xmlns:a16="http://schemas.microsoft.com/office/drawing/2014/main" id="{E4AAED88-6182-4B4B-85CE-6F3C712513D3}"/>
              </a:ext>
            </a:extLst>
          </xdr:cNvPr>
          <xdr:cNvCxnSpPr>
            <a:stCxn id="73" idx="2"/>
            <a:endCxn id="54" idx="5"/>
          </xdr:cNvCxnSpPr>
        </xdr:nvCxnSpPr>
        <xdr:spPr>
          <a:xfrm flipH="1" flipV="1">
            <a:off x="5044561" y="4153973"/>
            <a:ext cx="1146689" cy="1127641"/>
          </a:xfrm>
          <a:prstGeom prst="line">
            <a:avLst/>
          </a:prstGeom>
          <a:ln w="9525">
            <a:solidFill>
              <a:srgbClr val="9BF8F2">
                <a:alpha val="60000"/>
              </a:srgbClr>
            </a:solidFill>
          </a:ln>
        </xdr:spPr>
        <xdr:style>
          <a:lnRef idx="1">
            <a:schemeClr val="accent1"/>
          </a:lnRef>
          <a:fillRef idx="0">
            <a:schemeClr val="accent1"/>
          </a:fillRef>
          <a:effectRef idx="0">
            <a:schemeClr val="accent1"/>
          </a:effectRef>
          <a:fontRef idx="minor">
            <a:schemeClr val="tx1"/>
          </a:fontRef>
        </xdr:style>
      </xdr:cxnSp>
      <xdr:cxnSp macro="">
        <xdr:nvCxnSpPr>
          <xdr:cNvPr id="90" name="Straight Connector 89">
            <a:extLst>
              <a:ext uri="{FF2B5EF4-FFF2-40B4-BE49-F238E27FC236}">
                <a16:creationId xmlns:a16="http://schemas.microsoft.com/office/drawing/2014/main" id="{1EDF2035-CDE7-4D74-B508-F57D656DCC89}"/>
              </a:ext>
            </a:extLst>
          </xdr:cNvPr>
          <xdr:cNvCxnSpPr>
            <a:stCxn id="71" idx="3"/>
            <a:endCxn id="73" idx="6"/>
          </xdr:cNvCxnSpPr>
        </xdr:nvCxnSpPr>
        <xdr:spPr>
          <a:xfrm flipH="1">
            <a:off x="7029450" y="4153973"/>
            <a:ext cx="1099065" cy="1127641"/>
          </a:xfrm>
          <a:prstGeom prst="line">
            <a:avLst/>
          </a:prstGeom>
          <a:ln w="9525">
            <a:solidFill>
              <a:srgbClr val="9BF8F2">
                <a:alpha val="60000"/>
              </a:srgbClr>
            </a:solidFill>
          </a:ln>
        </xdr:spPr>
        <xdr:style>
          <a:lnRef idx="1">
            <a:schemeClr val="accent1"/>
          </a:lnRef>
          <a:fillRef idx="0">
            <a:schemeClr val="accent1"/>
          </a:fillRef>
          <a:effectRef idx="0">
            <a:schemeClr val="accent1"/>
          </a:effectRef>
          <a:fontRef idx="minor">
            <a:schemeClr val="tx1"/>
          </a:fontRef>
        </xdr:style>
      </xdr:cxnSp>
      <xdr:cxnSp macro="">
        <xdr:nvCxnSpPr>
          <xdr:cNvPr id="91" name="Straight Connector 90">
            <a:extLst>
              <a:ext uri="{FF2B5EF4-FFF2-40B4-BE49-F238E27FC236}">
                <a16:creationId xmlns:a16="http://schemas.microsoft.com/office/drawing/2014/main" id="{B713E6BA-F34F-49CD-8F03-83A016B5CAB8}"/>
              </a:ext>
            </a:extLst>
          </xdr:cNvPr>
          <xdr:cNvCxnSpPr>
            <a:stCxn id="72" idx="2"/>
            <a:endCxn id="54" idx="7"/>
          </xdr:cNvCxnSpPr>
        </xdr:nvCxnSpPr>
        <xdr:spPr>
          <a:xfrm flipH="1">
            <a:off x="5044561" y="2433638"/>
            <a:ext cx="1146689" cy="1127639"/>
          </a:xfrm>
          <a:prstGeom prst="line">
            <a:avLst/>
          </a:prstGeom>
          <a:ln w="9525">
            <a:solidFill>
              <a:srgbClr val="9BF8F2">
                <a:alpha val="60000"/>
              </a:srgb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3</xdr:col>
      <xdr:colOff>361950</xdr:colOff>
      <xdr:row>18</xdr:row>
      <xdr:rowOff>35700</xdr:rowOff>
    </xdr:from>
    <xdr:to>
      <xdr:col>22</xdr:col>
      <xdr:colOff>161541</xdr:colOff>
      <xdr:row>52</xdr:row>
      <xdr:rowOff>156300</xdr:rowOff>
    </xdr:to>
    <xdr:grpSp>
      <xdr:nvGrpSpPr>
        <xdr:cNvPr id="24" name="iconos">
          <a:extLst>
            <a:ext uri="{FF2B5EF4-FFF2-40B4-BE49-F238E27FC236}">
              <a16:creationId xmlns:a16="http://schemas.microsoft.com/office/drawing/2014/main" id="{E07A04F2-FD38-5C26-1381-18B7E261BFDF}"/>
            </a:ext>
          </a:extLst>
        </xdr:cNvPr>
        <xdr:cNvGrpSpPr/>
      </xdr:nvGrpSpPr>
      <xdr:grpSpPr>
        <a:xfrm>
          <a:off x="2180359" y="3464700"/>
          <a:ext cx="11316182" cy="6597600"/>
          <a:chOff x="1371600" y="2093100"/>
          <a:chExt cx="11374677" cy="6597600"/>
        </a:xfrm>
      </xdr:grpSpPr>
      <xdr:pic>
        <xdr:nvPicPr>
          <xdr:cNvPr id="124" name="Graphic 123" descr="User">
            <a:extLst>
              <a:ext uri="{FF2B5EF4-FFF2-40B4-BE49-F238E27FC236}">
                <a16:creationId xmlns:a16="http://schemas.microsoft.com/office/drawing/2014/main" id="{A915F119-43B1-9005-8297-2669FFB57E4B}"/>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371600" y="5124450"/>
            <a:ext cx="504000" cy="504000"/>
          </a:xfrm>
          <a:prstGeom prst="rect">
            <a:avLst/>
          </a:prstGeom>
        </xdr:spPr>
      </xdr:pic>
      <xdr:pic>
        <xdr:nvPicPr>
          <xdr:cNvPr id="126" name="Graphic 125" descr="Store">
            <a:extLst>
              <a:ext uri="{FF2B5EF4-FFF2-40B4-BE49-F238E27FC236}">
                <a16:creationId xmlns:a16="http://schemas.microsoft.com/office/drawing/2014/main" id="{6C81028E-F664-99BB-1324-A2578896EE8E}"/>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4493400" y="2093100"/>
            <a:ext cx="504000" cy="504000"/>
          </a:xfrm>
          <a:prstGeom prst="rect">
            <a:avLst/>
          </a:prstGeom>
        </xdr:spPr>
      </xdr:pic>
      <xdr:pic>
        <xdr:nvPicPr>
          <xdr:cNvPr id="128" name="Graphic 127" descr="Internet">
            <a:extLst>
              <a:ext uri="{FF2B5EF4-FFF2-40B4-BE49-F238E27FC236}">
                <a16:creationId xmlns:a16="http://schemas.microsoft.com/office/drawing/2014/main" id="{B14A7739-16C0-E01C-A6F3-7576B27611B1}"/>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4510050" y="8186700"/>
            <a:ext cx="504000" cy="504000"/>
          </a:xfrm>
          <a:prstGeom prst="rect">
            <a:avLst/>
          </a:prstGeom>
        </xdr:spPr>
      </xdr:pic>
      <xdr:pic>
        <xdr:nvPicPr>
          <xdr:cNvPr id="130" name="Graphic 129" descr="Money">
            <a:extLst>
              <a:ext uri="{FF2B5EF4-FFF2-40B4-BE49-F238E27FC236}">
                <a16:creationId xmlns:a16="http://schemas.microsoft.com/office/drawing/2014/main" id="{05F89903-1F39-8ACB-7AF9-A090904A4966}"/>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6374550" y="6507900"/>
            <a:ext cx="504000" cy="504000"/>
          </a:xfrm>
          <a:prstGeom prst="rect">
            <a:avLst/>
          </a:prstGeom>
        </xdr:spPr>
      </xdr:pic>
      <xdr:pic>
        <xdr:nvPicPr>
          <xdr:cNvPr id="132" name="Graphic 131" descr="Credit card">
            <a:extLst>
              <a:ext uri="{FF2B5EF4-FFF2-40B4-BE49-F238E27FC236}">
                <a16:creationId xmlns:a16="http://schemas.microsoft.com/office/drawing/2014/main" id="{C08D25E1-34E7-3971-DFAF-6F5A65EB7245}"/>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6372150" y="3686100"/>
            <a:ext cx="504000" cy="504000"/>
          </a:xfrm>
          <a:prstGeom prst="rect">
            <a:avLst/>
          </a:prstGeom>
        </xdr:spPr>
      </xdr:pic>
      <xdr:pic>
        <xdr:nvPicPr>
          <xdr:cNvPr id="134" name="Graphic 133" descr="Shopping cart">
            <a:extLst>
              <a:ext uri="{FF2B5EF4-FFF2-40B4-BE49-F238E27FC236}">
                <a16:creationId xmlns:a16="http://schemas.microsoft.com/office/drawing/2014/main" id="{141FA4A5-6639-B637-9999-3722AEC5539C}"/>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8179500" y="5131500"/>
            <a:ext cx="504000" cy="504000"/>
          </a:xfrm>
          <a:prstGeom prst="rect">
            <a:avLst/>
          </a:prstGeom>
        </xdr:spPr>
      </xdr:pic>
      <xdr:pic>
        <xdr:nvPicPr>
          <xdr:cNvPr id="136" name="Graphic 135" descr="Bank">
            <a:extLst>
              <a:ext uri="{FF2B5EF4-FFF2-40B4-BE49-F238E27FC236}">
                <a16:creationId xmlns:a16="http://schemas.microsoft.com/office/drawing/2014/main" id="{222EC3DD-4DCE-1CF0-E3D4-A724BEEAC187}"/>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4519500" y="5091000"/>
            <a:ext cx="504000" cy="504000"/>
          </a:xfrm>
          <a:prstGeom prst="rect">
            <a:avLst/>
          </a:prstGeom>
        </xdr:spPr>
      </xdr:pic>
      <xdr:pic>
        <xdr:nvPicPr>
          <xdr:cNvPr id="138" name="Graphic 137" descr="Employee badge">
            <a:extLst>
              <a:ext uri="{FF2B5EF4-FFF2-40B4-BE49-F238E27FC236}">
                <a16:creationId xmlns:a16="http://schemas.microsoft.com/office/drawing/2014/main" id="{C88A72EF-3CB9-354D-B385-55A7F773A5EE}"/>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 uri="{96DAC541-7B7A-43D3-8B79-37D633B846F1}">
                <asvg:svgBlip xmlns:asvg="http://schemas.microsoft.com/office/drawing/2016/SVG/main" r:embed="rId28"/>
              </a:ext>
            </a:extLst>
          </a:blip>
          <a:stretch>
            <a:fillRect/>
          </a:stretch>
        </xdr:blipFill>
        <xdr:spPr>
          <a:xfrm>
            <a:off x="10384500" y="4002750"/>
            <a:ext cx="504000" cy="504000"/>
          </a:xfrm>
          <a:prstGeom prst="rect">
            <a:avLst/>
          </a:prstGeom>
        </xdr:spPr>
      </xdr:pic>
      <xdr:pic>
        <xdr:nvPicPr>
          <xdr:cNvPr id="140" name="Graphic 139" descr="Dollar">
            <a:extLst>
              <a:ext uri="{FF2B5EF4-FFF2-40B4-BE49-F238E27FC236}">
                <a16:creationId xmlns:a16="http://schemas.microsoft.com/office/drawing/2014/main" id="{FFAEBD50-F912-0191-8A2C-19C25FD46D86}"/>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 uri="{96DAC541-7B7A-43D3-8B79-37D633B846F1}">
                <asvg:svgBlip xmlns:asvg="http://schemas.microsoft.com/office/drawing/2016/SVG/main" r:embed="rId30"/>
              </a:ext>
            </a:extLst>
          </a:blip>
          <a:stretch>
            <a:fillRect/>
          </a:stretch>
        </xdr:blipFill>
        <xdr:spPr>
          <a:xfrm>
            <a:off x="12242277" y="5111005"/>
            <a:ext cx="504000" cy="504523"/>
          </a:xfrm>
          <a:prstGeom prst="rect">
            <a:avLst/>
          </a:prstGeom>
        </xdr:spPr>
      </xdr:pic>
      <xdr:grpSp>
        <xdr:nvGrpSpPr>
          <xdr:cNvPr id="144" name="iconos">
            <a:extLst>
              <a:ext uri="{FF2B5EF4-FFF2-40B4-BE49-F238E27FC236}">
                <a16:creationId xmlns:a16="http://schemas.microsoft.com/office/drawing/2014/main" id="{FD7AA4DA-558D-E750-49B1-87EAF31F4A2C}"/>
              </a:ext>
            </a:extLst>
          </xdr:cNvPr>
          <xdr:cNvGrpSpPr/>
        </xdr:nvGrpSpPr>
        <xdr:grpSpPr>
          <a:xfrm>
            <a:off x="10350567" y="6108965"/>
            <a:ext cx="504000" cy="504000"/>
            <a:chOff x="11691211" y="6212550"/>
            <a:chExt cx="576595" cy="584930"/>
          </a:xfrm>
        </xdr:grpSpPr>
        <xdr:pic>
          <xdr:nvPicPr>
            <xdr:cNvPr id="141" name="Graphic 140" descr="Employee badge">
              <a:extLst>
                <a:ext uri="{FF2B5EF4-FFF2-40B4-BE49-F238E27FC236}">
                  <a16:creationId xmlns:a16="http://schemas.microsoft.com/office/drawing/2014/main" id="{0E386F66-79D3-846A-1B3D-96BB2EFF761F}"/>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 uri="{96DAC541-7B7A-43D3-8B79-37D633B846F1}">
                  <asvg:svgBlip xmlns:asvg="http://schemas.microsoft.com/office/drawing/2016/SVG/main" r:embed="rId28"/>
                </a:ext>
              </a:extLst>
            </a:blip>
            <a:stretch>
              <a:fillRect/>
            </a:stretch>
          </xdr:blipFill>
          <xdr:spPr>
            <a:xfrm>
              <a:off x="11691211" y="6212550"/>
              <a:ext cx="576595" cy="584930"/>
            </a:xfrm>
            <a:prstGeom prst="rect">
              <a:avLst/>
            </a:prstGeom>
          </xdr:spPr>
        </xdr:pic>
        <xdr:sp macro="" textlink="">
          <xdr:nvSpPr>
            <xdr:cNvPr id="143" name="TextBox 142">
              <a:extLst>
                <a:ext uri="{FF2B5EF4-FFF2-40B4-BE49-F238E27FC236}">
                  <a16:creationId xmlns:a16="http://schemas.microsoft.com/office/drawing/2014/main" id="{B957813C-E3D6-81FF-9553-FE1C9C66D945}"/>
                </a:ext>
              </a:extLst>
            </xdr:cNvPr>
            <xdr:cNvSpPr txBox="1"/>
          </xdr:nvSpPr>
          <xdr:spPr>
            <a:xfrm>
              <a:off x="11736586" y="6413302"/>
              <a:ext cx="266700" cy="2506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b="1">
                <a:solidFill>
                  <a:schemeClr val="tx1"/>
                </a:solidFill>
              </a:endParaRPr>
            </a:p>
          </xdr:txBody>
        </xdr:sp>
      </xdr:grpSp>
    </xdr:grpSp>
    <xdr:clientData/>
  </xdr:twoCellAnchor>
  <xdr:twoCellAnchor editAs="oneCell">
    <xdr:from>
      <xdr:col>15</xdr:col>
      <xdr:colOff>212087</xdr:colOff>
      <xdr:row>56</xdr:row>
      <xdr:rowOff>16699</xdr:rowOff>
    </xdr:from>
    <xdr:to>
      <xdr:col>24</xdr:col>
      <xdr:colOff>396497</xdr:colOff>
      <xdr:row>59</xdr:row>
      <xdr:rowOff>165199</xdr:rowOff>
    </xdr:to>
    <mc:AlternateContent xmlns:mc="http://schemas.openxmlformats.org/markup-compatibility/2006">
      <mc:Choice xmlns:a14="http://schemas.microsoft.com/office/drawing/2010/main" Requires="a14">
        <xdr:graphicFrame macro="">
          <xdr:nvGraphicFramePr>
            <xdr:cNvPr id="66" name="slicer">
              <a:extLst>
                <a:ext uri="{FF2B5EF4-FFF2-40B4-BE49-F238E27FC236}">
                  <a16:creationId xmlns:a16="http://schemas.microsoft.com/office/drawing/2014/main" id="{63A84C0C-60B5-4EE3-B4D2-2B2074CD16A1}"/>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slicer"/>
            </a:graphicData>
          </a:graphic>
        </xdr:graphicFrame>
      </mc:Choice>
      <mc:Fallback>
        <xdr:sp macro="" textlink="">
          <xdr:nvSpPr>
            <xdr:cNvPr id="0" name=""/>
            <xdr:cNvSpPr>
              <a:spLocks noTextEdit="1"/>
            </xdr:cNvSpPr>
          </xdr:nvSpPr>
          <xdr:spPr>
            <a:xfrm>
              <a:off x="9304132" y="10684699"/>
              <a:ext cx="5639638" cy="72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8</xdr:col>
      <xdr:colOff>33137</xdr:colOff>
      <xdr:row>14</xdr:row>
      <xdr:rowOff>162165</xdr:rowOff>
    </xdr:from>
    <xdr:to>
      <xdr:col>19</xdr:col>
      <xdr:colOff>551329</xdr:colOff>
      <xdr:row>55</xdr:row>
      <xdr:rowOff>27695</xdr:rowOff>
    </xdr:to>
    <xdr:grpSp>
      <xdr:nvGrpSpPr>
        <xdr:cNvPr id="82" name="sombras">
          <a:extLst>
            <a:ext uri="{FF2B5EF4-FFF2-40B4-BE49-F238E27FC236}">
              <a16:creationId xmlns:a16="http://schemas.microsoft.com/office/drawing/2014/main" id="{11C52004-645F-AFE3-63F5-57427EAFB62B}"/>
            </a:ext>
          </a:extLst>
        </xdr:cNvPr>
        <xdr:cNvGrpSpPr/>
      </xdr:nvGrpSpPr>
      <xdr:grpSpPr>
        <a:xfrm>
          <a:off x="4882228" y="2829165"/>
          <a:ext cx="7185692" cy="7676030"/>
          <a:chOff x="4090787" y="1457565"/>
          <a:chExt cx="7223792" cy="7676030"/>
        </a:xfrm>
      </xdr:grpSpPr>
      <xdr:sp macro="" textlink="ptsales!O4">
        <xdr:nvSpPr>
          <xdr:cNvPr id="69" name="website">
            <a:extLst>
              <a:ext uri="{FF2B5EF4-FFF2-40B4-BE49-F238E27FC236}">
                <a16:creationId xmlns:a16="http://schemas.microsoft.com/office/drawing/2014/main" id="{B2A436F0-DB58-CA5F-40E0-4CC1444E40FC}"/>
              </a:ext>
            </a:extLst>
          </xdr:cNvPr>
          <xdr:cNvSpPr txBox="1"/>
        </xdr:nvSpPr>
        <xdr:spPr>
          <a:xfrm>
            <a:off x="4109837" y="7553565"/>
            <a:ext cx="1299242" cy="1580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F3E7057-42B6-45F7-9B58-F3CF6778E05F}" type="TxLink">
              <a:rPr lang="en-US" sz="11500" b="0" i="0" u="none" strike="noStrike">
                <a:ln>
                  <a:noFill/>
                </a:ln>
                <a:solidFill>
                  <a:schemeClr val="tx1">
                    <a:alpha val="85000"/>
                  </a:schemeClr>
                </a:solidFill>
                <a:latin typeface="Calibri"/>
                <a:cs typeface="Calibri"/>
              </a:rPr>
              <a:pPr algn="ctr"/>
              <a:t> </a:t>
            </a:fld>
            <a:endParaRPr lang="en-US" sz="11500">
              <a:ln>
                <a:noFill/>
              </a:ln>
              <a:solidFill>
                <a:schemeClr val="tx1">
                  <a:alpha val="85000"/>
                </a:schemeClr>
              </a:solidFill>
            </a:endParaRPr>
          </a:p>
        </xdr:txBody>
      </xdr:sp>
      <xdr:sp macro="" textlink="ptsales!O3">
        <xdr:nvSpPr>
          <xdr:cNvPr id="70" name="branches">
            <a:extLst>
              <a:ext uri="{FF2B5EF4-FFF2-40B4-BE49-F238E27FC236}">
                <a16:creationId xmlns:a16="http://schemas.microsoft.com/office/drawing/2014/main" id="{5E119A0F-949E-3F5A-E848-FF9A88CBD772}"/>
              </a:ext>
            </a:extLst>
          </xdr:cNvPr>
          <xdr:cNvSpPr txBox="1"/>
        </xdr:nvSpPr>
        <xdr:spPr>
          <a:xfrm>
            <a:off x="4090787" y="1457565"/>
            <a:ext cx="1299242" cy="1580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0E56B09-B69E-4584-862A-5F5211D3C8CE}" type="TxLink">
              <a:rPr lang="en-US" sz="11500" b="0" i="0" u="none" strike="noStrike">
                <a:ln>
                  <a:noFill/>
                </a:ln>
                <a:solidFill>
                  <a:schemeClr val="tx1">
                    <a:alpha val="85000"/>
                  </a:schemeClr>
                </a:solidFill>
                <a:latin typeface="Calibri"/>
                <a:ea typeface="+mn-ea"/>
                <a:cs typeface="Calibri"/>
              </a:rPr>
              <a:pPr marL="0" indent="0" algn="ctr"/>
              <a:t>●</a:t>
            </a:fld>
            <a:endParaRPr lang="en-US" sz="11500" b="0" i="0" u="none" strike="noStrike">
              <a:ln>
                <a:noFill/>
              </a:ln>
              <a:solidFill>
                <a:schemeClr val="tx1">
                  <a:alpha val="85000"/>
                </a:schemeClr>
              </a:solidFill>
              <a:latin typeface="Calibri"/>
              <a:ea typeface="+mn-ea"/>
              <a:cs typeface="Calibri"/>
            </a:endParaRPr>
          </a:p>
        </xdr:txBody>
      </xdr:sp>
      <xdr:sp macro="" textlink="ptsales!O9">
        <xdr:nvSpPr>
          <xdr:cNvPr id="76" name="creditcard">
            <a:extLst>
              <a:ext uri="{FF2B5EF4-FFF2-40B4-BE49-F238E27FC236}">
                <a16:creationId xmlns:a16="http://schemas.microsoft.com/office/drawing/2014/main" id="{E1F97C28-C2B6-6B3E-CE83-13C7DFF153EC}"/>
              </a:ext>
            </a:extLst>
          </xdr:cNvPr>
          <xdr:cNvSpPr txBox="1"/>
        </xdr:nvSpPr>
        <xdr:spPr>
          <a:xfrm>
            <a:off x="5976737" y="3153015"/>
            <a:ext cx="1299242" cy="1580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9976054-80AF-4C5A-B86D-BAC7F9FB6934}" type="TxLink">
              <a:rPr lang="en-US" sz="11500" b="0" i="0" u="none" strike="noStrike">
                <a:ln>
                  <a:noFill/>
                </a:ln>
                <a:solidFill>
                  <a:schemeClr val="tx1">
                    <a:alpha val="85000"/>
                  </a:schemeClr>
                </a:solidFill>
                <a:latin typeface="Calibri"/>
                <a:ea typeface="+mn-ea"/>
                <a:cs typeface="Calibri"/>
              </a:rPr>
              <a:pPr marL="0" indent="0" algn="ctr"/>
              <a:t> </a:t>
            </a:fld>
            <a:endParaRPr lang="en-US" sz="11500" b="0" i="0" u="none" strike="noStrike">
              <a:ln>
                <a:noFill/>
              </a:ln>
              <a:solidFill>
                <a:schemeClr val="tx1">
                  <a:alpha val="85000"/>
                </a:schemeClr>
              </a:solidFill>
              <a:latin typeface="Calibri"/>
              <a:ea typeface="+mn-ea"/>
              <a:cs typeface="Calibri"/>
            </a:endParaRPr>
          </a:p>
        </xdr:txBody>
      </xdr:sp>
      <xdr:sp macro="" textlink="ptsales!O10">
        <xdr:nvSpPr>
          <xdr:cNvPr id="78" name="cash}">
            <a:extLst>
              <a:ext uri="{FF2B5EF4-FFF2-40B4-BE49-F238E27FC236}">
                <a16:creationId xmlns:a16="http://schemas.microsoft.com/office/drawing/2014/main" id="{D4F9B58A-FCC4-9833-CE46-DE54A0B1A259}"/>
              </a:ext>
            </a:extLst>
          </xdr:cNvPr>
          <xdr:cNvSpPr txBox="1"/>
        </xdr:nvSpPr>
        <xdr:spPr>
          <a:xfrm>
            <a:off x="5957687" y="5896215"/>
            <a:ext cx="1299242" cy="1580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2B69648-CB8D-4F9B-BF6A-A1A29C9804F3}" type="TxLink">
              <a:rPr lang="en-US" sz="11500" b="0" i="0" u="none" strike="noStrike">
                <a:ln>
                  <a:noFill/>
                </a:ln>
                <a:solidFill>
                  <a:schemeClr val="tx1">
                    <a:alpha val="85000"/>
                  </a:schemeClr>
                </a:solidFill>
                <a:latin typeface="Calibri"/>
                <a:ea typeface="+mn-ea"/>
                <a:cs typeface="Calibri"/>
              </a:rPr>
              <a:pPr marL="0" indent="0" algn="ctr"/>
              <a:t>●</a:t>
            </a:fld>
            <a:endParaRPr lang="en-US" sz="11500" b="0" i="0" u="none" strike="noStrike">
              <a:ln>
                <a:noFill/>
              </a:ln>
              <a:solidFill>
                <a:schemeClr val="tx1">
                  <a:alpha val="85000"/>
                </a:schemeClr>
              </a:solidFill>
              <a:latin typeface="Calibri"/>
              <a:ea typeface="+mn-ea"/>
              <a:cs typeface="Calibri"/>
            </a:endParaRPr>
          </a:p>
        </xdr:txBody>
      </xdr:sp>
      <xdr:sp macro="" textlink="ptsales!O15">
        <xdr:nvSpPr>
          <xdr:cNvPr id="79" name="registered">
            <a:extLst>
              <a:ext uri="{FF2B5EF4-FFF2-40B4-BE49-F238E27FC236}">
                <a16:creationId xmlns:a16="http://schemas.microsoft.com/office/drawing/2014/main" id="{C1ED796F-D0B3-0C17-026A-06E7A38A17A6}"/>
              </a:ext>
            </a:extLst>
          </xdr:cNvPr>
          <xdr:cNvSpPr txBox="1"/>
        </xdr:nvSpPr>
        <xdr:spPr>
          <a:xfrm>
            <a:off x="10015337" y="3381615"/>
            <a:ext cx="1299242" cy="1580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2F2D105-DE65-4B77-A4B6-09B2407F058B}" type="TxLink">
              <a:rPr lang="en-US" sz="11500" b="0" i="0" u="none" strike="noStrike">
                <a:ln>
                  <a:noFill/>
                </a:ln>
                <a:solidFill>
                  <a:schemeClr val="tx1">
                    <a:alpha val="85000"/>
                  </a:schemeClr>
                </a:solidFill>
                <a:latin typeface="Calibri"/>
                <a:ea typeface="+mn-ea"/>
                <a:cs typeface="Calibri"/>
              </a:rPr>
              <a:pPr marL="0" indent="0" algn="ctr"/>
              <a:t> </a:t>
            </a:fld>
            <a:endParaRPr lang="en-US" sz="11500" b="0" i="0" u="none" strike="noStrike">
              <a:ln>
                <a:noFill/>
              </a:ln>
              <a:solidFill>
                <a:schemeClr val="tx1">
                  <a:alpha val="85000"/>
                </a:schemeClr>
              </a:solidFill>
              <a:latin typeface="Calibri"/>
              <a:ea typeface="+mn-ea"/>
              <a:cs typeface="Calibri"/>
            </a:endParaRPr>
          </a:p>
        </xdr:txBody>
      </xdr:sp>
      <xdr:sp macro="" textlink="ptsales!O16">
        <xdr:nvSpPr>
          <xdr:cNvPr id="81" name="non register">
            <a:extLst>
              <a:ext uri="{FF2B5EF4-FFF2-40B4-BE49-F238E27FC236}">
                <a16:creationId xmlns:a16="http://schemas.microsoft.com/office/drawing/2014/main" id="{D9D5E54A-591C-5B61-9AD7-B3ED101FE36E}"/>
              </a:ext>
            </a:extLst>
          </xdr:cNvPr>
          <xdr:cNvSpPr txBox="1"/>
        </xdr:nvSpPr>
        <xdr:spPr>
          <a:xfrm>
            <a:off x="9920087" y="5477115"/>
            <a:ext cx="1299242" cy="1580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F73C802-0C6C-4838-88FC-A139BBC445E1}" type="TxLink">
              <a:rPr lang="en-US" sz="11500" b="0" i="0" u="none" strike="noStrike">
                <a:ln>
                  <a:noFill/>
                </a:ln>
                <a:solidFill>
                  <a:schemeClr val="tx1">
                    <a:alpha val="85000"/>
                  </a:schemeClr>
                </a:solidFill>
                <a:latin typeface="Calibri"/>
                <a:ea typeface="+mn-ea"/>
                <a:cs typeface="Calibri"/>
              </a:rPr>
              <a:pPr marL="0" indent="0" algn="ctr"/>
              <a:t>●</a:t>
            </a:fld>
            <a:endParaRPr lang="en-US" sz="11500" b="0" i="0" u="none" strike="noStrike">
              <a:ln>
                <a:noFill/>
              </a:ln>
              <a:solidFill>
                <a:schemeClr val="tx1">
                  <a:alpha val="85000"/>
                </a:schemeClr>
              </a:solidFill>
              <a:latin typeface="Calibri"/>
              <a:ea typeface="+mn-ea"/>
              <a:cs typeface="Calibri"/>
            </a:endParaRPr>
          </a:p>
        </xdr:txBody>
      </xdr:sp>
    </xdr:grpSp>
    <xdr:clientData/>
  </xdr:twoCellAnchor>
  <xdr:twoCellAnchor editAs="absolute">
    <xdr:from>
      <xdr:col>3</xdr:col>
      <xdr:colOff>8286</xdr:colOff>
      <xdr:row>21</xdr:row>
      <xdr:rowOff>126145</xdr:rowOff>
    </xdr:from>
    <xdr:to>
      <xdr:col>21</xdr:col>
      <xdr:colOff>123464</xdr:colOff>
      <xdr:row>54</xdr:row>
      <xdr:rowOff>65495</xdr:rowOff>
    </xdr:to>
    <xdr:grpSp>
      <xdr:nvGrpSpPr>
        <xdr:cNvPr id="67" name="lineasgruesas">
          <a:extLst>
            <a:ext uri="{FF2B5EF4-FFF2-40B4-BE49-F238E27FC236}">
              <a16:creationId xmlns:a16="http://schemas.microsoft.com/office/drawing/2014/main" id="{F359514F-F09E-1675-5387-AF272877081F}"/>
            </a:ext>
          </a:extLst>
        </xdr:cNvPr>
        <xdr:cNvGrpSpPr/>
      </xdr:nvGrpSpPr>
      <xdr:grpSpPr>
        <a:xfrm>
          <a:off x="1826695" y="4126645"/>
          <a:ext cx="11025633" cy="6225850"/>
          <a:chOff x="1019374" y="2855687"/>
          <a:chExt cx="11113857" cy="6463076"/>
        </a:xfrm>
      </xdr:grpSpPr>
      <xdr:sp macro="" textlink="ptsales!M3">
        <xdr:nvSpPr>
          <xdr:cNvPr id="13" name="branch">
            <a:extLst>
              <a:ext uri="{FF2B5EF4-FFF2-40B4-BE49-F238E27FC236}">
                <a16:creationId xmlns:a16="http://schemas.microsoft.com/office/drawing/2014/main" id="{19A3C936-48B9-4030-ADB6-E9AE26F8EF0B}"/>
              </a:ext>
            </a:extLst>
          </xdr:cNvPr>
          <xdr:cNvSpPr txBox="1"/>
        </xdr:nvSpPr>
        <xdr:spPr>
          <a:xfrm rot="2751734">
            <a:off x="2937219" y="1860515"/>
            <a:ext cx="48935" cy="3884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BF487DD-6A4E-4DE2-A922-A49D89716614}" type="TxLink">
              <a:rPr lang="en-US" sz="41300" b="0" i="0" u="none" strike="noStrike">
                <a:solidFill>
                  <a:schemeClr val="bg1"/>
                </a:solidFill>
                <a:latin typeface="Calibri"/>
                <a:ea typeface="+mn-ea"/>
                <a:cs typeface="Calibri"/>
              </a:rPr>
              <a:pPr marL="0" indent="0" algn="ctr"/>
              <a:t> </a:t>
            </a:fld>
            <a:endParaRPr lang="en-US" sz="41300" b="0" i="0" u="none" strike="noStrike">
              <a:solidFill>
                <a:schemeClr val="bg1"/>
              </a:solidFill>
              <a:latin typeface="Calibri"/>
              <a:ea typeface="+mn-ea"/>
              <a:cs typeface="Calibri"/>
            </a:endParaRPr>
          </a:p>
        </xdr:txBody>
      </xdr:sp>
      <xdr:sp macro="" textlink="ptsales!M15">
        <xdr:nvSpPr>
          <xdr:cNvPr id="22" name="registered">
            <a:extLst>
              <a:ext uri="{FF2B5EF4-FFF2-40B4-BE49-F238E27FC236}">
                <a16:creationId xmlns:a16="http://schemas.microsoft.com/office/drawing/2014/main" id="{3253B443-B67F-6E37-5A1B-C71748DF2205}"/>
              </a:ext>
            </a:extLst>
          </xdr:cNvPr>
          <xdr:cNvSpPr txBox="1"/>
        </xdr:nvSpPr>
        <xdr:spPr>
          <a:xfrm rot="4066769">
            <a:off x="9483094" y="4045367"/>
            <a:ext cx="48935" cy="17205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4D5B4F4-5B77-48AA-802D-7AFE62DB0C64}" type="TxLink">
              <a:rPr lang="en-US" sz="41300" b="0" i="0" u="none" strike="noStrike">
                <a:solidFill>
                  <a:schemeClr val="bg1"/>
                </a:solidFill>
                <a:latin typeface="Calibri"/>
                <a:ea typeface="+mn-ea"/>
                <a:cs typeface="Calibri"/>
              </a:rPr>
              <a:pPr marL="0" indent="0" algn="ctr"/>
              <a:t>│</a:t>
            </a:fld>
            <a:endParaRPr lang="en-US" sz="41300" b="0" i="0" u="none" strike="noStrike">
              <a:solidFill>
                <a:schemeClr val="bg1"/>
              </a:solidFill>
              <a:latin typeface="Calibri"/>
              <a:ea typeface="+mn-ea"/>
              <a:cs typeface="Calibri"/>
            </a:endParaRPr>
          </a:p>
        </xdr:txBody>
      </xdr:sp>
      <xdr:sp macro="" textlink="ptsales!M16">
        <xdr:nvSpPr>
          <xdr:cNvPr id="23" name="nonregister">
            <a:extLst>
              <a:ext uri="{FF2B5EF4-FFF2-40B4-BE49-F238E27FC236}">
                <a16:creationId xmlns:a16="http://schemas.microsoft.com/office/drawing/2014/main" id="{C8E72526-7BD9-497F-A73C-0B4A07BBD6B8}"/>
              </a:ext>
            </a:extLst>
          </xdr:cNvPr>
          <xdr:cNvSpPr txBox="1"/>
        </xdr:nvSpPr>
        <xdr:spPr>
          <a:xfrm rot="6750543">
            <a:off x="9469058" y="5350223"/>
            <a:ext cx="48935" cy="1650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22E8834-A121-4E8A-A119-9EECEBCE2F6A}" type="TxLink">
              <a:rPr lang="en-US" sz="41300" b="0" i="0" u="none" strike="noStrike">
                <a:solidFill>
                  <a:schemeClr val="bg1"/>
                </a:solidFill>
                <a:latin typeface="Calibri"/>
                <a:ea typeface="+mn-ea"/>
                <a:cs typeface="Calibri"/>
              </a:rPr>
              <a:pPr marL="0" indent="0" algn="ctr"/>
              <a:t> </a:t>
            </a:fld>
            <a:endParaRPr lang="en-US" sz="41300" b="0" i="0" u="none" strike="noStrike">
              <a:solidFill>
                <a:schemeClr val="bg1"/>
              </a:solidFill>
              <a:latin typeface="Calibri"/>
              <a:ea typeface="+mn-ea"/>
              <a:cs typeface="Calibri"/>
            </a:endParaRPr>
          </a:p>
        </xdr:txBody>
      </xdr:sp>
      <xdr:sp macro="" textlink="ptsales!M4">
        <xdr:nvSpPr>
          <xdr:cNvPr id="42" name="website">
            <a:extLst>
              <a:ext uri="{FF2B5EF4-FFF2-40B4-BE49-F238E27FC236}">
                <a16:creationId xmlns:a16="http://schemas.microsoft.com/office/drawing/2014/main" id="{7FB78168-8837-4A93-9AAA-90A9349DB237}"/>
              </a:ext>
            </a:extLst>
          </xdr:cNvPr>
          <xdr:cNvSpPr txBox="1"/>
        </xdr:nvSpPr>
        <xdr:spPr>
          <a:xfrm rot="8110691">
            <a:off x="2988868" y="5430990"/>
            <a:ext cx="53451" cy="3887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61130F-FA0A-4DD4-946B-A7E5F4CF681F}" type="TxLink">
              <a:rPr lang="en-US" sz="41300" b="0" i="0" u="none" strike="noStrike">
                <a:solidFill>
                  <a:schemeClr val="bg1"/>
                </a:solidFill>
                <a:latin typeface="Calibri"/>
                <a:ea typeface="+mn-ea"/>
                <a:cs typeface="Calibri"/>
              </a:rPr>
              <a:pPr marL="0" indent="0" algn="ctr"/>
              <a:t>│</a:t>
            </a:fld>
            <a:endParaRPr lang="en-US" sz="41300" b="0" i="0" u="none" strike="noStrike">
              <a:solidFill>
                <a:schemeClr val="bg1"/>
              </a:solidFill>
              <a:latin typeface="Calibri"/>
              <a:ea typeface="+mn-ea"/>
              <a:cs typeface="Calibri"/>
            </a:endParaRPr>
          </a:p>
        </xdr:txBody>
      </xdr:sp>
      <xdr:sp macro="" textlink="ptsales!M3">
        <xdr:nvSpPr>
          <xdr:cNvPr id="43" name="branche">
            <a:extLst>
              <a:ext uri="{FF2B5EF4-FFF2-40B4-BE49-F238E27FC236}">
                <a16:creationId xmlns:a16="http://schemas.microsoft.com/office/drawing/2014/main" id="{0207F5BE-18FF-4037-98C3-DF2447BF7BB9}"/>
              </a:ext>
            </a:extLst>
          </xdr:cNvPr>
          <xdr:cNvSpPr txBox="1"/>
        </xdr:nvSpPr>
        <xdr:spPr>
          <a:xfrm rot="10800000">
            <a:off x="4748306" y="2855687"/>
            <a:ext cx="46296" cy="2318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BF487DD-6A4E-4DE2-A922-A49D89716614}" type="TxLink">
              <a:rPr lang="en-US" sz="41300" b="0" i="0" u="none" strike="noStrike">
                <a:solidFill>
                  <a:schemeClr val="bg1"/>
                </a:solidFill>
                <a:latin typeface="Calibri"/>
                <a:ea typeface="+mn-ea"/>
                <a:cs typeface="Calibri"/>
              </a:rPr>
              <a:pPr marL="0" indent="0" algn="ctr"/>
              <a:t> </a:t>
            </a:fld>
            <a:endParaRPr lang="en-US" sz="41300" b="0" i="0" u="none" strike="noStrike">
              <a:solidFill>
                <a:schemeClr val="bg1"/>
              </a:solidFill>
              <a:latin typeface="Calibri"/>
              <a:ea typeface="+mn-ea"/>
              <a:cs typeface="Calibri"/>
            </a:endParaRPr>
          </a:p>
        </xdr:txBody>
      </xdr:sp>
      <xdr:sp macro="" textlink="ptsales!M4">
        <xdr:nvSpPr>
          <xdr:cNvPr id="45" name="website">
            <a:extLst>
              <a:ext uri="{FF2B5EF4-FFF2-40B4-BE49-F238E27FC236}">
                <a16:creationId xmlns:a16="http://schemas.microsoft.com/office/drawing/2014/main" id="{BF844A97-007A-4D97-8564-44EBD43ABF10}"/>
              </a:ext>
            </a:extLst>
          </xdr:cNvPr>
          <xdr:cNvSpPr txBox="1"/>
        </xdr:nvSpPr>
        <xdr:spPr>
          <a:xfrm rot="10800000">
            <a:off x="4741682" y="5948691"/>
            <a:ext cx="46297" cy="2387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00CCA39-6C68-4A2E-A739-5F29D8C154C6}" type="TxLink">
              <a:rPr lang="en-US" sz="41300" b="0" i="0" u="none" strike="noStrike">
                <a:solidFill>
                  <a:schemeClr val="bg1"/>
                </a:solidFill>
                <a:latin typeface="Calibri"/>
                <a:ea typeface="+mn-ea"/>
                <a:cs typeface="Calibri"/>
              </a:rPr>
              <a:pPr marL="0" indent="0" algn="ctr"/>
              <a:t>│</a:t>
            </a:fld>
            <a:endParaRPr lang="en-US" sz="41300" b="0" i="0" u="none" strike="noStrike">
              <a:solidFill>
                <a:schemeClr val="bg1"/>
              </a:solidFill>
              <a:latin typeface="Calibri"/>
              <a:ea typeface="+mn-ea"/>
              <a:cs typeface="Calibri"/>
            </a:endParaRPr>
          </a:p>
        </xdr:txBody>
      </xdr:sp>
      <xdr:sp macro="" textlink="ptsales!M1">
        <xdr:nvSpPr>
          <xdr:cNvPr id="39" name="central 1">
            <a:extLst>
              <a:ext uri="{FF2B5EF4-FFF2-40B4-BE49-F238E27FC236}">
                <a16:creationId xmlns:a16="http://schemas.microsoft.com/office/drawing/2014/main" id="{38E2FCCF-41E0-441B-A2A3-A6ED472A7DEE}"/>
              </a:ext>
            </a:extLst>
          </xdr:cNvPr>
          <xdr:cNvSpPr txBox="1"/>
        </xdr:nvSpPr>
        <xdr:spPr>
          <a:xfrm rot="5400000">
            <a:off x="6576952" y="4120434"/>
            <a:ext cx="36000" cy="28723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7A192AB-D3CA-4F90-BBED-A1E754613C9B}" type="TxLink">
              <a:rPr lang="en-US" sz="41300" b="0" i="0" u="none" strike="noStrike">
                <a:solidFill>
                  <a:schemeClr val="bg1"/>
                </a:solidFill>
                <a:latin typeface="Calibri"/>
                <a:ea typeface="+mn-ea"/>
                <a:cs typeface="Calibri"/>
              </a:rPr>
              <a:pPr marL="0" indent="0" algn="ctr"/>
              <a:t>│</a:t>
            </a:fld>
            <a:endParaRPr lang="en-US" sz="41300" b="0" i="0" u="none" strike="noStrike">
              <a:solidFill>
                <a:schemeClr val="bg1"/>
              </a:solidFill>
              <a:latin typeface="Calibri"/>
              <a:ea typeface="+mn-ea"/>
              <a:cs typeface="Calibri"/>
            </a:endParaRPr>
          </a:p>
        </xdr:txBody>
      </xdr:sp>
      <xdr:sp macro="" textlink="ptsales!M1">
        <xdr:nvSpPr>
          <xdr:cNvPr id="57" name="central 2">
            <a:extLst>
              <a:ext uri="{FF2B5EF4-FFF2-40B4-BE49-F238E27FC236}">
                <a16:creationId xmlns:a16="http://schemas.microsoft.com/office/drawing/2014/main" id="{712A7E52-04A0-4B7F-95E7-7C11B7CFF421}"/>
              </a:ext>
            </a:extLst>
          </xdr:cNvPr>
          <xdr:cNvSpPr txBox="1"/>
        </xdr:nvSpPr>
        <xdr:spPr>
          <a:xfrm rot="5400000">
            <a:off x="10474120" y="3954910"/>
            <a:ext cx="36000" cy="3282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D541B6C-F691-423E-A986-7B5FA9C38092}" type="TxLink">
              <a:rPr lang="en-US" sz="41300" b="0" i="0" u="none" strike="noStrike">
                <a:solidFill>
                  <a:schemeClr val="bg1"/>
                </a:solidFill>
                <a:latin typeface="Calibri"/>
                <a:ea typeface="+mn-ea"/>
                <a:cs typeface="Calibri"/>
              </a:rPr>
              <a:pPr marL="0" indent="0" algn="ctr"/>
              <a:t>│</a:t>
            </a:fld>
            <a:endParaRPr lang="en-US" sz="41300" b="0" i="0" u="none" strike="noStrike">
              <a:solidFill>
                <a:schemeClr val="bg1"/>
              </a:solidFill>
              <a:latin typeface="Calibri"/>
              <a:ea typeface="+mn-ea"/>
              <a:cs typeface="Calibri"/>
            </a:endParaRPr>
          </a:p>
        </xdr:txBody>
      </xdr:sp>
      <xdr:sp macro="" textlink="ptsales!M9">
        <xdr:nvSpPr>
          <xdr:cNvPr id="37" name="credit">
            <a:extLst>
              <a:ext uri="{FF2B5EF4-FFF2-40B4-BE49-F238E27FC236}">
                <a16:creationId xmlns:a16="http://schemas.microsoft.com/office/drawing/2014/main" id="{410791E1-FAB3-4749-8557-7FBC3B4F81C8}"/>
              </a:ext>
            </a:extLst>
          </xdr:cNvPr>
          <xdr:cNvSpPr txBox="1"/>
        </xdr:nvSpPr>
        <xdr:spPr>
          <a:xfrm rot="8126397">
            <a:off x="7577197" y="3788173"/>
            <a:ext cx="39805" cy="1758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98EC984-CF73-4D77-B6A7-7279AC494FA5}" type="TxLink">
              <a:rPr lang="en-US" sz="41300" b="0" i="0" u="none" strike="noStrike">
                <a:solidFill>
                  <a:schemeClr val="bg1"/>
                </a:solidFill>
                <a:latin typeface="Calibri"/>
                <a:ea typeface="+mn-ea"/>
                <a:cs typeface="Calibri"/>
              </a:rPr>
              <a:pPr marL="0" indent="0" algn="ctr"/>
              <a:t>│</a:t>
            </a:fld>
            <a:endParaRPr lang="en-US" sz="41300" b="0" i="0" u="none" strike="noStrike">
              <a:solidFill>
                <a:schemeClr val="bg1"/>
              </a:solidFill>
              <a:latin typeface="Calibri"/>
              <a:ea typeface="+mn-ea"/>
              <a:cs typeface="Calibri"/>
            </a:endParaRPr>
          </a:p>
        </xdr:txBody>
      </xdr:sp>
      <xdr:sp macro="" textlink="ptsales!M9">
        <xdr:nvSpPr>
          <xdr:cNvPr id="21" name="credit">
            <a:extLst>
              <a:ext uri="{FF2B5EF4-FFF2-40B4-BE49-F238E27FC236}">
                <a16:creationId xmlns:a16="http://schemas.microsoft.com/office/drawing/2014/main" id="{9EE3C714-F0FC-D5FF-575F-E11611BAE03E}"/>
              </a:ext>
            </a:extLst>
          </xdr:cNvPr>
          <xdr:cNvSpPr txBox="1"/>
        </xdr:nvSpPr>
        <xdr:spPr>
          <a:xfrm rot="2762084">
            <a:off x="5626399" y="3789823"/>
            <a:ext cx="48935" cy="1734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B1AE19C-11E1-4EF8-BF3F-A7FC61BB787F}" type="TxLink">
              <a:rPr lang="en-US" sz="41300" b="0" i="0" u="none" strike="noStrike">
                <a:solidFill>
                  <a:schemeClr val="bg1"/>
                </a:solidFill>
                <a:latin typeface="Calibri"/>
                <a:ea typeface="+mn-ea"/>
                <a:cs typeface="Calibri"/>
              </a:rPr>
              <a:pPr marL="0" indent="0" algn="ctr"/>
              <a:t>│</a:t>
            </a:fld>
            <a:endParaRPr lang="en-US" sz="41300" b="0" i="0" u="none" strike="noStrike">
              <a:solidFill>
                <a:schemeClr val="bg1"/>
              </a:solidFill>
              <a:latin typeface="Calibri"/>
              <a:ea typeface="+mn-ea"/>
              <a:cs typeface="Calibri"/>
            </a:endParaRPr>
          </a:p>
        </xdr:txBody>
      </xdr:sp>
      <xdr:sp macro="" textlink="ptsales!M10">
        <xdr:nvSpPr>
          <xdr:cNvPr id="14" name="cash">
            <a:extLst>
              <a:ext uri="{FF2B5EF4-FFF2-40B4-BE49-F238E27FC236}">
                <a16:creationId xmlns:a16="http://schemas.microsoft.com/office/drawing/2014/main" id="{8E9807D7-6744-4CBC-8266-48979DC421EA}"/>
              </a:ext>
            </a:extLst>
          </xdr:cNvPr>
          <xdr:cNvSpPr txBox="1"/>
        </xdr:nvSpPr>
        <xdr:spPr>
          <a:xfrm rot="2647431">
            <a:off x="7588109" y="5670080"/>
            <a:ext cx="47919" cy="1569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44DBE7E-C73C-46C2-AA5B-E43C4FE07164}" type="TxLink">
              <a:rPr lang="en-US" sz="41300" b="0" i="0" u="none" strike="noStrike">
                <a:solidFill>
                  <a:schemeClr val="bg1"/>
                </a:solidFill>
                <a:latin typeface="Calibri"/>
                <a:ea typeface="+mn-ea"/>
                <a:cs typeface="Calibri"/>
              </a:rPr>
              <a:pPr marL="0" indent="0" algn="ctr"/>
              <a:t> </a:t>
            </a:fld>
            <a:endParaRPr lang="en-US" sz="41300" b="0" i="0" u="none" strike="noStrike">
              <a:solidFill>
                <a:schemeClr val="bg1"/>
              </a:solidFill>
              <a:latin typeface="Calibri"/>
              <a:ea typeface="+mn-ea"/>
              <a:cs typeface="Calibri"/>
            </a:endParaRPr>
          </a:p>
        </xdr:txBody>
      </xdr:sp>
      <xdr:sp macro="" textlink="ptsales!M10">
        <xdr:nvSpPr>
          <xdr:cNvPr id="41" name="cash">
            <a:extLst>
              <a:ext uri="{FF2B5EF4-FFF2-40B4-BE49-F238E27FC236}">
                <a16:creationId xmlns:a16="http://schemas.microsoft.com/office/drawing/2014/main" id="{6D0E5EE9-B502-4653-A10B-7091A9F08251}"/>
              </a:ext>
            </a:extLst>
          </xdr:cNvPr>
          <xdr:cNvSpPr txBox="1"/>
        </xdr:nvSpPr>
        <xdr:spPr>
          <a:xfrm rot="7997130">
            <a:off x="5607318" y="5617243"/>
            <a:ext cx="48935" cy="166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4E7809E-7278-4EAC-8BE8-05427039A7BD}" type="TxLink">
              <a:rPr lang="en-US" sz="41300" b="0" i="0" u="none" strike="noStrike">
                <a:solidFill>
                  <a:schemeClr val="bg1"/>
                </a:solidFill>
                <a:latin typeface="Calibri"/>
                <a:ea typeface="+mn-ea"/>
                <a:cs typeface="Calibri"/>
              </a:rPr>
              <a:pPr marL="0" indent="0" algn="ctr"/>
              <a:t> </a:t>
            </a:fld>
            <a:endParaRPr lang="en-US" sz="41300" b="0" i="0" u="none" strike="noStrike">
              <a:solidFill>
                <a:schemeClr val="bg1"/>
              </a:solidFill>
              <a:latin typeface="Calibri"/>
              <a:ea typeface="+mn-ea"/>
              <a:cs typeface="Calibri"/>
            </a:endParaRPr>
          </a:p>
        </xdr:txBody>
      </xdr:sp>
    </xdr:grpSp>
    <xdr:clientData/>
  </xdr:twoCellAnchor>
  <xdr:twoCellAnchor editAs="absolute">
    <xdr:from>
      <xdr:col>2</xdr:col>
      <xdr:colOff>390266</xdr:colOff>
      <xdr:row>14</xdr:row>
      <xdr:rowOff>60034</xdr:rowOff>
    </xdr:from>
    <xdr:to>
      <xdr:col>23</xdr:col>
      <xdr:colOff>146864</xdr:colOff>
      <xdr:row>55</xdr:row>
      <xdr:rowOff>61311</xdr:rowOff>
    </xdr:to>
    <xdr:grpSp>
      <xdr:nvGrpSpPr>
        <xdr:cNvPr id="64" name="circulos luminosos">
          <a:extLst>
            <a:ext uri="{FF2B5EF4-FFF2-40B4-BE49-F238E27FC236}">
              <a16:creationId xmlns:a16="http://schemas.microsoft.com/office/drawing/2014/main" id="{CD9B9ED6-67D2-E63B-D2AF-23D2D490FE7D}"/>
            </a:ext>
          </a:extLst>
        </xdr:cNvPr>
        <xdr:cNvGrpSpPr/>
      </xdr:nvGrpSpPr>
      <xdr:grpSpPr>
        <a:xfrm>
          <a:off x="1602539" y="2727034"/>
          <a:ext cx="12485461" cy="7811777"/>
          <a:chOff x="787935" y="1355434"/>
          <a:chExt cx="12510573" cy="7811777"/>
        </a:xfrm>
      </xdr:grpSpPr>
      <xdr:sp macro="" textlink="">
        <xdr:nvSpPr>
          <xdr:cNvPr id="145" name="central 1">
            <a:extLst>
              <a:ext uri="{FF2B5EF4-FFF2-40B4-BE49-F238E27FC236}">
                <a16:creationId xmlns:a16="http://schemas.microsoft.com/office/drawing/2014/main" id="{CB690BAB-F1A6-B351-2255-52A4F4B78E4C}"/>
              </a:ext>
            </a:extLst>
          </xdr:cNvPr>
          <xdr:cNvSpPr txBox="1"/>
        </xdr:nvSpPr>
        <xdr:spPr>
          <a:xfrm>
            <a:off x="787935" y="4357768"/>
            <a:ext cx="1674337" cy="1737081"/>
          </a:xfrm>
          <a:prstGeom prst="rect">
            <a:avLst/>
          </a:prstGeom>
          <a:noFill/>
          <a:ln w="9525" cmpd="sng">
            <a:noFill/>
          </a:ln>
          <a:effectLst>
            <a:glow rad="139700">
              <a:schemeClr val="accent1">
                <a:lumMod val="50000"/>
                <a:lumOff val="50000"/>
                <a:alpha val="40000"/>
              </a:schemeClr>
            </a:glow>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800">
                <a:ln>
                  <a:noFill/>
                </a:ln>
                <a:solidFill>
                  <a:schemeClr val="bg1"/>
                </a:solidFill>
                <a:effectLst>
                  <a:glow rad="63500">
                    <a:schemeClr val="accent1">
                      <a:lumMod val="50000"/>
                      <a:lumOff val="50000"/>
                      <a:alpha val="40000"/>
                    </a:schemeClr>
                  </a:glow>
                  <a:outerShdw blurRad="177800" sx="114000" sy="114000" algn="ctr" rotWithShape="0">
                    <a:schemeClr val="accent1">
                      <a:lumMod val="50000"/>
                      <a:lumOff val="50000"/>
                    </a:schemeClr>
                  </a:outerShdw>
                </a:effectLst>
                <a:latin typeface="+mj-lt"/>
              </a:rPr>
              <a:t>○</a:t>
            </a:r>
          </a:p>
        </xdr:txBody>
      </xdr:sp>
      <xdr:sp macro="" textlink="">
        <xdr:nvSpPr>
          <xdr:cNvPr id="2" name="central 2">
            <a:extLst>
              <a:ext uri="{FF2B5EF4-FFF2-40B4-BE49-F238E27FC236}">
                <a16:creationId xmlns:a16="http://schemas.microsoft.com/office/drawing/2014/main" id="{9E7F97EE-D85A-5EEB-C81A-45B5B91DD8B0}"/>
              </a:ext>
            </a:extLst>
          </xdr:cNvPr>
          <xdr:cNvSpPr txBox="1"/>
        </xdr:nvSpPr>
        <xdr:spPr>
          <a:xfrm>
            <a:off x="3901208" y="4364947"/>
            <a:ext cx="1674337" cy="1737081"/>
          </a:xfrm>
          <a:prstGeom prst="rect">
            <a:avLst/>
          </a:prstGeom>
          <a:noFill/>
          <a:ln w="9525" cmpd="sng">
            <a:noFill/>
          </a:ln>
          <a:effectLst>
            <a:glow rad="139700">
              <a:schemeClr val="accent1">
                <a:lumMod val="50000"/>
                <a:lumOff val="50000"/>
                <a:alpha val="40000"/>
              </a:schemeClr>
            </a:glow>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800">
                <a:ln>
                  <a:noFill/>
                </a:ln>
                <a:solidFill>
                  <a:schemeClr val="bg1"/>
                </a:solidFill>
                <a:effectLst>
                  <a:glow rad="63500">
                    <a:schemeClr val="accent1">
                      <a:lumMod val="50000"/>
                      <a:lumOff val="50000"/>
                      <a:alpha val="40000"/>
                    </a:schemeClr>
                  </a:glow>
                  <a:outerShdw blurRad="177800" sx="114000" sy="114000" algn="ctr" rotWithShape="0">
                    <a:schemeClr val="accent1">
                      <a:lumMod val="50000"/>
                      <a:lumOff val="50000"/>
                    </a:schemeClr>
                  </a:outerShdw>
                </a:effectLst>
                <a:latin typeface="+mj-lt"/>
              </a:rPr>
              <a:t>○</a:t>
            </a:r>
          </a:p>
        </xdr:txBody>
      </xdr:sp>
      <xdr:sp macro="" textlink="">
        <xdr:nvSpPr>
          <xdr:cNvPr id="3" name="central 3">
            <a:extLst>
              <a:ext uri="{FF2B5EF4-FFF2-40B4-BE49-F238E27FC236}">
                <a16:creationId xmlns:a16="http://schemas.microsoft.com/office/drawing/2014/main" id="{F4D08E53-B0A2-1073-4D91-DD34B19926E3}"/>
              </a:ext>
            </a:extLst>
          </xdr:cNvPr>
          <xdr:cNvSpPr txBox="1"/>
        </xdr:nvSpPr>
        <xdr:spPr>
          <a:xfrm>
            <a:off x="7554016" y="4369674"/>
            <a:ext cx="1674336" cy="1737081"/>
          </a:xfrm>
          <a:prstGeom prst="rect">
            <a:avLst/>
          </a:prstGeom>
          <a:noFill/>
          <a:ln w="9525" cmpd="sng">
            <a:noFill/>
          </a:ln>
          <a:effectLst>
            <a:glow rad="139700">
              <a:schemeClr val="accent1">
                <a:lumMod val="50000"/>
                <a:lumOff val="50000"/>
                <a:alpha val="40000"/>
              </a:schemeClr>
            </a:glow>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800">
                <a:ln>
                  <a:noFill/>
                </a:ln>
                <a:solidFill>
                  <a:schemeClr val="bg1"/>
                </a:solidFill>
                <a:effectLst>
                  <a:glow rad="63500">
                    <a:schemeClr val="accent1">
                      <a:lumMod val="50000"/>
                      <a:lumOff val="50000"/>
                      <a:alpha val="40000"/>
                    </a:schemeClr>
                  </a:glow>
                  <a:outerShdw blurRad="177800" sx="114000" sy="114000" algn="ctr" rotWithShape="0">
                    <a:schemeClr val="accent1">
                      <a:lumMod val="50000"/>
                      <a:lumOff val="50000"/>
                    </a:schemeClr>
                  </a:outerShdw>
                </a:effectLst>
                <a:latin typeface="+mj-lt"/>
              </a:rPr>
              <a:t>○</a:t>
            </a:r>
          </a:p>
        </xdr:txBody>
      </xdr:sp>
      <xdr:sp macro="" textlink="">
        <xdr:nvSpPr>
          <xdr:cNvPr id="4" name="central 4">
            <a:extLst>
              <a:ext uri="{FF2B5EF4-FFF2-40B4-BE49-F238E27FC236}">
                <a16:creationId xmlns:a16="http://schemas.microsoft.com/office/drawing/2014/main" id="{7B3064D6-D120-3FFE-542F-A835E697D3ED}"/>
              </a:ext>
            </a:extLst>
          </xdr:cNvPr>
          <xdr:cNvSpPr txBox="1"/>
        </xdr:nvSpPr>
        <xdr:spPr>
          <a:xfrm>
            <a:off x="11618567" y="4369674"/>
            <a:ext cx="1679941" cy="1737081"/>
          </a:xfrm>
          <a:prstGeom prst="rect">
            <a:avLst/>
          </a:prstGeom>
          <a:noFill/>
          <a:ln w="9525" cmpd="sng">
            <a:noFill/>
          </a:ln>
          <a:effectLst>
            <a:glow rad="139700">
              <a:schemeClr val="accent1">
                <a:lumMod val="50000"/>
                <a:lumOff val="50000"/>
                <a:alpha val="40000"/>
              </a:schemeClr>
            </a:glow>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800">
                <a:ln>
                  <a:noFill/>
                </a:ln>
                <a:solidFill>
                  <a:schemeClr val="bg1"/>
                </a:solidFill>
                <a:effectLst>
                  <a:glow rad="63500">
                    <a:schemeClr val="accent1">
                      <a:lumMod val="50000"/>
                      <a:lumOff val="50000"/>
                      <a:alpha val="40000"/>
                    </a:schemeClr>
                  </a:glow>
                  <a:outerShdw blurRad="177800" sx="114000" sy="114000" algn="ctr" rotWithShape="0">
                    <a:schemeClr val="accent1">
                      <a:lumMod val="50000"/>
                      <a:lumOff val="50000"/>
                    </a:schemeClr>
                  </a:outerShdw>
                </a:effectLst>
                <a:latin typeface="+mj-lt"/>
              </a:rPr>
              <a:t>○</a:t>
            </a:r>
          </a:p>
        </xdr:txBody>
      </xdr:sp>
      <xdr:sp macro="" textlink="ptsales!N16">
        <xdr:nvSpPr>
          <xdr:cNvPr id="15" name="nonregister">
            <a:extLst>
              <a:ext uri="{FF2B5EF4-FFF2-40B4-BE49-F238E27FC236}">
                <a16:creationId xmlns:a16="http://schemas.microsoft.com/office/drawing/2014/main" id="{EE52DDE9-8673-44AF-AB01-3549444975AC}"/>
              </a:ext>
            </a:extLst>
          </xdr:cNvPr>
          <xdr:cNvSpPr txBox="1"/>
        </xdr:nvSpPr>
        <xdr:spPr>
          <a:xfrm>
            <a:off x="9711459" y="5394143"/>
            <a:ext cx="1681302" cy="1732814"/>
          </a:xfrm>
          <a:prstGeom prst="rect">
            <a:avLst/>
          </a:prstGeom>
          <a:noFill/>
          <a:ln w="9525" cmpd="sng">
            <a:noFill/>
          </a:ln>
          <a:effectLst>
            <a:glow rad="139700">
              <a:schemeClr val="accent1">
                <a:lumMod val="50000"/>
                <a:lumOff val="50000"/>
                <a:alpha val="40000"/>
              </a:schemeClr>
            </a:glow>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D01DC1A-F333-4334-B54F-4D00151B1057}" type="TxLink">
              <a:rPr lang="en-US" sz="13800" b="0" i="0" u="none" strike="noStrike">
                <a:ln>
                  <a:noFill/>
                </a:ln>
                <a:solidFill>
                  <a:schemeClr val="bg1"/>
                </a:solidFill>
                <a:effectLst>
                  <a:glow rad="63500">
                    <a:schemeClr val="accent1">
                      <a:lumMod val="50000"/>
                      <a:lumOff val="50000"/>
                      <a:alpha val="40000"/>
                    </a:schemeClr>
                  </a:glow>
                  <a:outerShdw blurRad="177800" sx="114000" sy="114000" algn="ctr" rotWithShape="0">
                    <a:schemeClr val="accent1">
                      <a:lumMod val="50000"/>
                      <a:lumOff val="50000"/>
                    </a:schemeClr>
                  </a:outerShdw>
                </a:effectLst>
                <a:latin typeface="+mj-lt"/>
                <a:ea typeface="+mn-ea"/>
                <a:cs typeface="Calibri"/>
              </a:rPr>
              <a:pPr marL="0" indent="0" algn="ctr"/>
              <a:t> </a:t>
            </a:fld>
            <a:endParaRPr lang="en-US" sz="13800" b="0" i="0" u="none" strike="noStrike">
              <a:ln>
                <a:noFill/>
              </a:ln>
              <a:solidFill>
                <a:schemeClr val="bg1"/>
              </a:solidFill>
              <a:effectLst>
                <a:glow rad="63500">
                  <a:schemeClr val="accent1">
                    <a:lumMod val="50000"/>
                    <a:lumOff val="50000"/>
                    <a:alpha val="40000"/>
                  </a:schemeClr>
                </a:glow>
                <a:outerShdw blurRad="177800" sx="114000" sy="114000" algn="ctr" rotWithShape="0">
                  <a:schemeClr val="accent1">
                    <a:lumMod val="50000"/>
                    <a:lumOff val="50000"/>
                  </a:schemeClr>
                </a:outerShdw>
              </a:effectLst>
              <a:latin typeface="+mj-lt"/>
              <a:ea typeface="+mn-ea"/>
              <a:cs typeface="Calibri"/>
            </a:endParaRPr>
          </a:p>
        </xdr:txBody>
      </xdr:sp>
      <xdr:sp macro="" textlink="ptsales!N15">
        <xdr:nvSpPr>
          <xdr:cNvPr id="16" name="registered">
            <a:extLst>
              <a:ext uri="{FF2B5EF4-FFF2-40B4-BE49-F238E27FC236}">
                <a16:creationId xmlns:a16="http://schemas.microsoft.com/office/drawing/2014/main" id="{DB1C95E6-0FCB-4162-9550-59DFFDDB1308}"/>
              </a:ext>
            </a:extLst>
          </xdr:cNvPr>
          <xdr:cNvSpPr txBox="1"/>
        </xdr:nvSpPr>
        <xdr:spPr>
          <a:xfrm>
            <a:off x="9774132" y="3282687"/>
            <a:ext cx="1679942" cy="1732815"/>
          </a:xfrm>
          <a:prstGeom prst="rect">
            <a:avLst/>
          </a:prstGeom>
          <a:noFill/>
          <a:ln w="9525" cmpd="sng">
            <a:noFill/>
          </a:ln>
          <a:effectLst>
            <a:glow rad="139700">
              <a:schemeClr val="accent1">
                <a:lumMod val="50000"/>
                <a:lumOff val="50000"/>
                <a:alpha val="40000"/>
              </a:schemeClr>
            </a:glow>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FDBC28D-FDDB-4DF4-A231-74F3D61963DC}" type="TxLink">
              <a:rPr lang="en-US" sz="13800" b="0" i="0" u="none" strike="noStrike">
                <a:ln>
                  <a:noFill/>
                </a:ln>
                <a:solidFill>
                  <a:schemeClr val="bg1"/>
                </a:solidFill>
                <a:effectLst>
                  <a:glow rad="63500">
                    <a:schemeClr val="accent1">
                      <a:lumMod val="50000"/>
                      <a:lumOff val="50000"/>
                      <a:alpha val="40000"/>
                    </a:schemeClr>
                  </a:glow>
                  <a:outerShdw blurRad="177800" sx="114000" sy="114000" algn="ctr" rotWithShape="0">
                    <a:schemeClr val="accent1">
                      <a:lumMod val="50000"/>
                      <a:lumOff val="50000"/>
                    </a:schemeClr>
                  </a:outerShdw>
                </a:effectLst>
                <a:latin typeface="+mj-lt"/>
                <a:ea typeface="+mn-ea"/>
                <a:cs typeface="Calibri"/>
              </a:rPr>
              <a:pPr marL="0" indent="0" algn="ctr"/>
              <a:t>○</a:t>
            </a:fld>
            <a:endParaRPr lang="en-US" sz="13800" b="0" i="0" u="none" strike="noStrike">
              <a:ln>
                <a:noFill/>
              </a:ln>
              <a:solidFill>
                <a:schemeClr val="bg1"/>
              </a:solidFill>
              <a:effectLst>
                <a:glow rad="63500">
                  <a:schemeClr val="accent1">
                    <a:lumMod val="50000"/>
                    <a:lumOff val="50000"/>
                    <a:alpha val="40000"/>
                  </a:schemeClr>
                </a:glow>
                <a:outerShdw blurRad="177800" sx="114000" sy="114000" algn="ctr" rotWithShape="0">
                  <a:schemeClr val="accent1">
                    <a:lumMod val="50000"/>
                    <a:lumOff val="50000"/>
                  </a:schemeClr>
                </a:outerShdw>
              </a:effectLst>
              <a:latin typeface="+mj-lt"/>
              <a:ea typeface="+mn-ea"/>
              <a:cs typeface="Calibri"/>
            </a:endParaRPr>
          </a:p>
        </xdr:txBody>
      </xdr:sp>
      <xdr:sp macro="" textlink="ptsales!N9">
        <xdr:nvSpPr>
          <xdr:cNvPr id="17" name="credut">
            <a:extLst>
              <a:ext uri="{FF2B5EF4-FFF2-40B4-BE49-F238E27FC236}">
                <a16:creationId xmlns:a16="http://schemas.microsoft.com/office/drawing/2014/main" id="{79006137-8910-40E5-A4F1-F72C0F87B101}"/>
              </a:ext>
            </a:extLst>
          </xdr:cNvPr>
          <xdr:cNvSpPr txBox="1"/>
        </xdr:nvSpPr>
        <xdr:spPr>
          <a:xfrm>
            <a:off x="5757448" y="2929042"/>
            <a:ext cx="1681302" cy="1732816"/>
          </a:xfrm>
          <a:prstGeom prst="rect">
            <a:avLst/>
          </a:prstGeom>
          <a:noFill/>
          <a:ln w="9525" cmpd="sng">
            <a:noFill/>
          </a:ln>
          <a:effectLst>
            <a:glow rad="139700">
              <a:schemeClr val="accent1">
                <a:lumMod val="50000"/>
                <a:lumOff val="50000"/>
                <a:alpha val="40000"/>
              </a:schemeClr>
            </a:glow>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261F95A-496A-4B26-868F-A9235579726F}" type="TxLink">
              <a:rPr lang="en-US" sz="13800">
                <a:ln>
                  <a:noFill/>
                </a:ln>
                <a:solidFill>
                  <a:schemeClr val="bg1"/>
                </a:solidFill>
                <a:effectLst>
                  <a:glow rad="63500">
                    <a:schemeClr val="accent1">
                      <a:lumMod val="50000"/>
                      <a:lumOff val="50000"/>
                      <a:alpha val="40000"/>
                    </a:schemeClr>
                  </a:glow>
                  <a:outerShdw blurRad="177800" sx="114000" sy="114000" algn="ctr" rotWithShape="0">
                    <a:schemeClr val="accent1">
                      <a:lumMod val="50000"/>
                      <a:lumOff val="50000"/>
                    </a:schemeClr>
                  </a:outerShdw>
                </a:effectLst>
                <a:latin typeface="+mj-lt"/>
                <a:ea typeface="+mn-ea"/>
                <a:cs typeface="+mn-cs"/>
              </a:rPr>
              <a:pPr marL="0" indent="0" algn="ctr"/>
              <a:t>○</a:t>
            </a:fld>
            <a:endParaRPr lang="en-US" sz="13800">
              <a:ln>
                <a:noFill/>
              </a:ln>
              <a:solidFill>
                <a:schemeClr val="bg1"/>
              </a:solidFill>
              <a:effectLst>
                <a:glow rad="63500">
                  <a:schemeClr val="accent1">
                    <a:lumMod val="50000"/>
                    <a:lumOff val="50000"/>
                    <a:alpha val="40000"/>
                  </a:schemeClr>
                </a:glow>
                <a:outerShdw blurRad="177800" sx="114000" sy="114000" algn="ctr" rotWithShape="0">
                  <a:schemeClr val="accent1">
                    <a:lumMod val="50000"/>
                    <a:lumOff val="50000"/>
                  </a:schemeClr>
                </a:outerShdw>
              </a:effectLst>
              <a:latin typeface="+mj-lt"/>
              <a:ea typeface="+mn-ea"/>
              <a:cs typeface="+mn-cs"/>
            </a:endParaRPr>
          </a:p>
        </xdr:txBody>
      </xdr:sp>
      <xdr:sp macro="" textlink="ptsales!N3">
        <xdr:nvSpPr>
          <xdr:cNvPr id="18" name="breanch">
            <a:extLst>
              <a:ext uri="{FF2B5EF4-FFF2-40B4-BE49-F238E27FC236}">
                <a16:creationId xmlns:a16="http://schemas.microsoft.com/office/drawing/2014/main" id="{8E3C52FF-4D29-458F-B4D4-D1E8D3DD1B74}"/>
              </a:ext>
            </a:extLst>
          </xdr:cNvPr>
          <xdr:cNvSpPr txBox="1"/>
        </xdr:nvSpPr>
        <xdr:spPr>
          <a:xfrm>
            <a:off x="3900569" y="1355434"/>
            <a:ext cx="1681301" cy="1732815"/>
          </a:xfrm>
          <a:prstGeom prst="rect">
            <a:avLst/>
          </a:prstGeom>
          <a:noFill/>
          <a:ln w="9525" cmpd="sng">
            <a:noFill/>
          </a:ln>
          <a:effectLst>
            <a:glow rad="139700">
              <a:schemeClr val="accent1">
                <a:lumMod val="50000"/>
                <a:lumOff val="50000"/>
                <a:alpha val="40000"/>
              </a:schemeClr>
            </a:glow>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2DDE1FF-1608-4EF1-BFCF-41A3B2776E59}" type="TxLink">
              <a:rPr lang="en-US" sz="13800" b="0" i="0" u="none" strike="noStrike">
                <a:ln>
                  <a:noFill/>
                </a:ln>
                <a:solidFill>
                  <a:schemeClr val="bg1"/>
                </a:solidFill>
                <a:effectLst>
                  <a:glow rad="63500">
                    <a:schemeClr val="accent1">
                      <a:lumMod val="50000"/>
                      <a:lumOff val="50000"/>
                      <a:alpha val="40000"/>
                    </a:schemeClr>
                  </a:glow>
                  <a:outerShdw blurRad="177800" sx="114000" sy="114000" algn="ctr" rotWithShape="0">
                    <a:schemeClr val="accent1">
                      <a:lumMod val="50000"/>
                      <a:lumOff val="50000"/>
                    </a:schemeClr>
                  </a:outerShdw>
                </a:effectLst>
                <a:latin typeface="+mj-lt"/>
                <a:ea typeface="+mn-ea"/>
                <a:cs typeface="Calibri"/>
              </a:rPr>
              <a:pPr marL="0" indent="0" algn="ctr"/>
              <a:t> </a:t>
            </a:fld>
            <a:endParaRPr lang="en-US" sz="13800" b="0" i="0" u="none" strike="noStrike">
              <a:ln>
                <a:noFill/>
              </a:ln>
              <a:solidFill>
                <a:schemeClr val="bg1"/>
              </a:solidFill>
              <a:effectLst>
                <a:glow rad="63500">
                  <a:schemeClr val="accent1">
                    <a:lumMod val="50000"/>
                    <a:lumOff val="50000"/>
                    <a:alpha val="40000"/>
                  </a:schemeClr>
                </a:glow>
                <a:outerShdw blurRad="177800" sx="114000" sy="114000" algn="ctr" rotWithShape="0">
                  <a:schemeClr val="accent1">
                    <a:lumMod val="50000"/>
                    <a:lumOff val="50000"/>
                  </a:schemeClr>
                </a:outerShdw>
              </a:effectLst>
              <a:latin typeface="+mj-lt"/>
              <a:ea typeface="+mn-ea"/>
              <a:cs typeface="Calibri"/>
            </a:endParaRPr>
          </a:p>
        </xdr:txBody>
      </xdr:sp>
      <xdr:sp macro="" textlink="ptsales!N10">
        <xdr:nvSpPr>
          <xdr:cNvPr id="19" name="cash">
            <a:extLst>
              <a:ext uri="{FF2B5EF4-FFF2-40B4-BE49-F238E27FC236}">
                <a16:creationId xmlns:a16="http://schemas.microsoft.com/office/drawing/2014/main" id="{477E56CA-D097-4936-8234-4590C3BED813}"/>
              </a:ext>
            </a:extLst>
          </xdr:cNvPr>
          <xdr:cNvSpPr txBox="1"/>
        </xdr:nvSpPr>
        <xdr:spPr>
          <a:xfrm>
            <a:off x="5764008" y="5778590"/>
            <a:ext cx="1681302" cy="1732815"/>
          </a:xfrm>
          <a:prstGeom prst="rect">
            <a:avLst/>
          </a:prstGeom>
          <a:noFill/>
          <a:ln w="9525" cmpd="sng">
            <a:noFill/>
          </a:ln>
          <a:effectLst>
            <a:glow rad="139700">
              <a:schemeClr val="accent1">
                <a:lumMod val="50000"/>
                <a:lumOff val="50000"/>
                <a:alpha val="40000"/>
              </a:schemeClr>
            </a:glow>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2E64B00-5458-4F90-8C46-33C1CD65B674}" type="TxLink">
              <a:rPr lang="en-US" sz="13800">
                <a:ln>
                  <a:noFill/>
                </a:ln>
                <a:solidFill>
                  <a:schemeClr val="bg1"/>
                </a:solidFill>
                <a:effectLst>
                  <a:glow rad="63500">
                    <a:schemeClr val="accent1">
                      <a:lumMod val="50000"/>
                      <a:lumOff val="50000"/>
                      <a:alpha val="40000"/>
                    </a:schemeClr>
                  </a:glow>
                  <a:outerShdw blurRad="177800" sx="114000" sy="114000" algn="ctr" rotWithShape="0">
                    <a:schemeClr val="accent1">
                      <a:lumMod val="50000"/>
                      <a:lumOff val="50000"/>
                    </a:schemeClr>
                  </a:outerShdw>
                </a:effectLst>
                <a:latin typeface="+mj-lt"/>
                <a:ea typeface="+mn-ea"/>
                <a:cs typeface="+mn-cs"/>
              </a:rPr>
              <a:pPr marL="0" indent="0" algn="ctr"/>
              <a:t> </a:t>
            </a:fld>
            <a:endParaRPr lang="en-US" sz="13800">
              <a:ln>
                <a:noFill/>
              </a:ln>
              <a:solidFill>
                <a:schemeClr val="bg1"/>
              </a:solidFill>
              <a:effectLst>
                <a:glow rad="63500">
                  <a:schemeClr val="accent1">
                    <a:lumMod val="50000"/>
                    <a:lumOff val="50000"/>
                    <a:alpha val="40000"/>
                  </a:schemeClr>
                </a:glow>
                <a:outerShdw blurRad="177800" sx="114000" sy="114000" algn="ctr" rotWithShape="0">
                  <a:schemeClr val="accent1">
                    <a:lumMod val="50000"/>
                    <a:lumOff val="50000"/>
                  </a:schemeClr>
                </a:outerShdw>
              </a:effectLst>
              <a:latin typeface="+mj-lt"/>
              <a:ea typeface="+mn-ea"/>
              <a:cs typeface="+mn-cs"/>
            </a:endParaRPr>
          </a:p>
        </xdr:txBody>
      </xdr:sp>
      <xdr:sp macro="" textlink="ptsales!N4">
        <xdr:nvSpPr>
          <xdr:cNvPr id="20" name="website">
            <a:extLst>
              <a:ext uri="{FF2B5EF4-FFF2-40B4-BE49-F238E27FC236}">
                <a16:creationId xmlns:a16="http://schemas.microsoft.com/office/drawing/2014/main" id="{7FF64DF4-6265-40A9-9BA4-9227E7C726F9}"/>
              </a:ext>
            </a:extLst>
          </xdr:cNvPr>
          <xdr:cNvSpPr txBox="1"/>
        </xdr:nvSpPr>
        <xdr:spPr>
          <a:xfrm>
            <a:off x="3902300" y="7434397"/>
            <a:ext cx="1681301" cy="1732814"/>
          </a:xfrm>
          <a:prstGeom prst="rect">
            <a:avLst/>
          </a:prstGeom>
          <a:noFill/>
          <a:ln w="9525" cmpd="sng">
            <a:noFill/>
          </a:ln>
          <a:effectLst>
            <a:glow rad="139700">
              <a:schemeClr val="accent1">
                <a:lumMod val="50000"/>
                <a:lumOff val="50000"/>
                <a:alpha val="40000"/>
              </a:schemeClr>
            </a:glow>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F179E80-594C-4813-8E63-861AAAE65779}" type="TxLink">
              <a:rPr lang="en-US" sz="13800" b="0" i="0" u="none" strike="noStrike">
                <a:ln>
                  <a:noFill/>
                </a:ln>
                <a:solidFill>
                  <a:schemeClr val="bg1"/>
                </a:solidFill>
                <a:effectLst>
                  <a:glow rad="63500">
                    <a:schemeClr val="accent1">
                      <a:lumMod val="50000"/>
                      <a:lumOff val="50000"/>
                      <a:alpha val="40000"/>
                    </a:schemeClr>
                  </a:glow>
                  <a:outerShdw blurRad="177800" sx="114000" sy="114000" algn="ctr" rotWithShape="0">
                    <a:schemeClr val="accent1">
                      <a:lumMod val="50000"/>
                      <a:lumOff val="50000"/>
                    </a:schemeClr>
                  </a:outerShdw>
                </a:effectLst>
                <a:latin typeface="+mj-lt"/>
                <a:cs typeface="Calibri"/>
              </a:rPr>
              <a:t>○</a:t>
            </a:fld>
            <a:endParaRPr lang="en-US" sz="277800">
              <a:ln>
                <a:noFill/>
              </a:ln>
              <a:solidFill>
                <a:schemeClr val="bg1"/>
              </a:solidFill>
              <a:effectLst>
                <a:glow rad="63500">
                  <a:schemeClr val="accent1">
                    <a:lumMod val="50000"/>
                    <a:lumOff val="50000"/>
                    <a:alpha val="40000"/>
                  </a:schemeClr>
                </a:glow>
                <a:outerShdw blurRad="177800" sx="114000" sy="114000" algn="ctr" rotWithShape="0">
                  <a:schemeClr val="accent1">
                    <a:lumMod val="50000"/>
                    <a:lumOff val="50000"/>
                  </a:schemeClr>
                </a:outerShdw>
              </a:effectLst>
              <a:latin typeface="+mj-lt"/>
            </a:endParaRPr>
          </a:p>
        </xdr:txBody>
      </xdr:sp>
    </xdr:grpSp>
    <xdr:clientData/>
  </xdr:twoCellAnchor>
  <xdr:twoCellAnchor editAs="absolute">
    <xdr:from>
      <xdr:col>1</xdr:col>
      <xdr:colOff>209550</xdr:colOff>
      <xdr:row>13</xdr:row>
      <xdr:rowOff>115557</xdr:rowOff>
    </xdr:from>
    <xdr:to>
      <xdr:col>22</xdr:col>
      <xdr:colOff>598486</xdr:colOff>
      <xdr:row>57</xdr:row>
      <xdr:rowOff>138994</xdr:rowOff>
    </xdr:to>
    <xdr:grpSp>
      <xdr:nvGrpSpPr>
        <xdr:cNvPr id="100" name="etiquetas">
          <a:extLst>
            <a:ext uri="{FF2B5EF4-FFF2-40B4-BE49-F238E27FC236}">
              <a16:creationId xmlns:a16="http://schemas.microsoft.com/office/drawing/2014/main" id="{485123CF-06DF-BFC0-C990-E63FF61D4126}"/>
            </a:ext>
          </a:extLst>
        </xdr:cNvPr>
        <xdr:cNvGrpSpPr/>
      </xdr:nvGrpSpPr>
      <xdr:grpSpPr>
        <a:xfrm>
          <a:off x="815686" y="2592057"/>
          <a:ext cx="13117800" cy="8405437"/>
          <a:chOff x="0" y="1220457"/>
          <a:chExt cx="13190536" cy="8405437"/>
        </a:xfrm>
      </xdr:grpSpPr>
      <xdr:sp macro="" textlink="">
        <xdr:nvSpPr>
          <xdr:cNvPr id="118" name="custoimer">
            <a:extLst>
              <a:ext uri="{FF2B5EF4-FFF2-40B4-BE49-F238E27FC236}">
                <a16:creationId xmlns:a16="http://schemas.microsoft.com/office/drawing/2014/main" id="{C4A7A8F3-1A81-40FA-A113-E9244240B902}"/>
              </a:ext>
            </a:extLst>
          </xdr:cNvPr>
          <xdr:cNvSpPr txBox="1"/>
        </xdr:nvSpPr>
        <xdr:spPr>
          <a:xfrm>
            <a:off x="0" y="5201907"/>
            <a:ext cx="1277333" cy="3091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1400">
                <a:solidFill>
                  <a:schemeClr val="bg1"/>
                </a:solidFill>
                <a:latin typeface="Avenir LT Std 45 Book" panose="020B0502020203020204" pitchFamily="34" charset="0"/>
                <a:ea typeface="+mn-ea"/>
                <a:cs typeface="+mn-cs"/>
              </a:rPr>
              <a:t>Ciustomer</a:t>
            </a:r>
          </a:p>
        </xdr:txBody>
      </xdr:sp>
      <xdr:sp macro="" textlink="">
        <xdr:nvSpPr>
          <xdr:cNvPr id="120" name="paidorden">
            <a:extLst>
              <a:ext uri="{FF2B5EF4-FFF2-40B4-BE49-F238E27FC236}">
                <a16:creationId xmlns:a16="http://schemas.microsoft.com/office/drawing/2014/main" id="{D5D74F88-CD7E-1D26-EC8B-407A23855C6E}"/>
              </a:ext>
            </a:extLst>
          </xdr:cNvPr>
          <xdr:cNvSpPr txBox="1"/>
        </xdr:nvSpPr>
        <xdr:spPr>
          <a:xfrm>
            <a:off x="11817879" y="4509757"/>
            <a:ext cx="1372657" cy="3091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1400">
                <a:solidFill>
                  <a:schemeClr val="bg1"/>
                </a:solidFill>
                <a:latin typeface="Avenir LT Std 45 Book" panose="020B0502020203020204" pitchFamily="34" charset="0"/>
                <a:ea typeface="+mn-ea"/>
                <a:cs typeface="+mn-cs"/>
              </a:rPr>
              <a:t>Paid Orders</a:t>
            </a:r>
          </a:p>
        </xdr:txBody>
      </xdr:sp>
      <xdr:grpSp>
        <xdr:nvGrpSpPr>
          <xdr:cNvPr id="99" name="branch">
            <a:extLst>
              <a:ext uri="{FF2B5EF4-FFF2-40B4-BE49-F238E27FC236}">
                <a16:creationId xmlns:a16="http://schemas.microsoft.com/office/drawing/2014/main" id="{E5CEE6E3-E42E-FF99-7F1B-0134CB10C13B}"/>
              </a:ext>
            </a:extLst>
          </xdr:cNvPr>
          <xdr:cNvGrpSpPr/>
        </xdr:nvGrpSpPr>
        <xdr:grpSpPr>
          <a:xfrm>
            <a:off x="4127546" y="1220457"/>
            <a:ext cx="1277333" cy="633037"/>
            <a:chOff x="4184696" y="1220457"/>
            <a:chExt cx="1277333" cy="633037"/>
          </a:xfrm>
        </xdr:grpSpPr>
        <xdr:sp macro="" textlink="">
          <xdr:nvSpPr>
            <xdr:cNvPr id="119" name="branches">
              <a:extLst>
                <a:ext uri="{FF2B5EF4-FFF2-40B4-BE49-F238E27FC236}">
                  <a16:creationId xmlns:a16="http://schemas.microsoft.com/office/drawing/2014/main" id="{1261E5B2-2D06-4509-B3DE-484C0EC2C938}"/>
                </a:ext>
              </a:extLst>
            </xdr:cNvPr>
            <xdr:cNvSpPr txBox="1"/>
          </xdr:nvSpPr>
          <xdr:spPr>
            <a:xfrm>
              <a:off x="4184696" y="1544307"/>
              <a:ext cx="1277333" cy="3091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1400">
                  <a:solidFill>
                    <a:schemeClr val="bg1"/>
                  </a:solidFill>
                  <a:latin typeface="Avenir LT Std 45 Book" panose="020B0502020203020204" pitchFamily="34" charset="0"/>
                  <a:ea typeface="+mn-ea"/>
                  <a:cs typeface="+mn-cs"/>
                </a:rPr>
                <a:t>Branches</a:t>
              </a:r>
            </a:p>
          </xdr:txBody>
        </xdr:sp>
        <xdr:sp macro="" textlink="ptsales!P3">
          <xdr:nvSpPr>
            <xdr:cNvPr id="84" name="branch">
              <a:extLst>
                <a:ext uri="{FF2B5EF4-FFF2-40B4-BE49-F238E27FC236}">
                  <a16:creationId xmlns:a16="http://schemas.microsoft.com/office/drawing/2014/main" id="{4E2D069D-7414-EE2F-514D-390BA7122740}"/>
                </a:ext>
              </a:extLst>
            </xdr:cNvPr>
            <xdr:cNvSpPr txBox="1"/>
          </xdr:nvSpPr>
          <xdr:spPr>
            <a:xfrm>
              <a:off x="4184696" y="1220457"/>
              <a:ext cx="1277333" cy="3091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BC30A7CC-EC26-488D-9020-EDC7FA43DEFE}" type="TxLink">
                <a:rPr lang="en-US" sz="1400">
                  <a:solidFill>
                    <a:schemeClr val="bg1"/>
                  </a:solidFill>
                  <a:latin typeface="Avenir LT Std 45 Book" panose="020B0502020203020204" pitchFamily="34" charset="0"/>
                  <a:ea typeface="+mn-ea"/>
                  <a:cs typeface="+mn-cs"/>
                </a:rPr>
                <a:pPr marL="0" indent="0" algn="ctr"/>
                <a:t> </a:t>
              </a:fld>
              <a:endParaRPr lang="en-US" sz="1400">
                <a:solidFill>
                  <a:schemeClr val="bg1"/>
                </a:solidFill>
                <a:latin typeface="Avenir LT Std 45 Book" panose="020B0502020203020204" pitchFamily="34" charset="0"/>
                <a:ea typeface="+mn-ea"/>
                <a:cs typeface="+mn-cs"/>
              </a:endParaRPr>
            </a:p>
          </xdr:txBody>
        </xdr:sp>
      </xdr:grpSp>
      <xdr:grpSp>
        <xdr:nvGrpSpPr>
          <xdr:cNvPr id="98" name="cred">
            <a:extLst>
              <a:ext uri="{FF2B5EF4-FFF2-40B4-BE49-F238E27FC236}">
                <a16:creationId xmlns:a16="http://schemas.microsoft.com/office/drawing/2014/main" id="{08D43AF2-A7CC-65E9-DC73-F548EC27D0BE}"/>
              </a:ext>
            </a:extLst>
          </xdr:cNvPr>
          <xdr:cNvGrpSpPr/>
        </xdr:nvGrpSpPr>
        <xdr:grpSpPr>
          <a:xfrm>
            <a:off x="5974508" y="2839707"/>
            <a:ext cx="1277333" cy="633037"/>
            <a:chOff x="6050708" y="2839707"/>
            <a:chExt cx="1277333" cy="633037"/>
          </a:xfrm>
        </xdr:grpSpPr>
        <xdr:sp macro="" textlink="">
          <xdr:nvSpPr>
            <xdr:cNvPr id="116" name="creditcard">
              <a:extLst>
                <a:ext uri="{FF2B5EF4-FFF2-40B4-BE49-F238E27FC236}">
                  <a16:creationId xmlns:a16="http://schemas.microsoft.com/office/drawing/2014/main" id="{2CB2D07E-3956-439D-8391-263DDA74EBE0}"/>
                </a:ext>
              </a:extLst>
            </xdr:cNvPr>
            <xdr:cNvSpPr txBox="1"/>
          </xdr:nvSpPr>
          <xdr:spPr>
            <a:xfrm>
              <a:off x="6050708" y="3163557"/>
              <a:ext cx="1277333" cy="3091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1400">
                  <a:solidFill>
                    <a:schemeClr val="bg1"/>
                  </a:solidFill>
                  <a:latin typeface="Avenir LT Std 45 Book" panose="020B0502020203020204" pitchFamily="34" charset="0"/>
                  <a:ea typeface="+mn-ea"/>
                  <a:cs typeface="+mn-cs"/>
                </a:rPr>
                <a:t>Credit Card</a:t>
              </a:r>
            </a:p>
          </xdr:txBody>
        </xdr:sp>
        <xdr:sp macro="" textlink="ptsales!P9">
          <xdr:nvSpPr>
            <xdr:cNvPr id="85" name="cred">
              <a:extLst>
                <a:ext uri="{FF2B5EF4-FFF2-40B4-BE49-F238E27FC236}">
                  <a16:creationId xmlns:a16="http://schemas.microsoft.com/office/drawing/2014/main" id="{1FA10D72-2DF1-48A7-BDDC-906BAF5447F7}"/>
                </a:ext>
              </a:extLst>
            </xdr:cNvPr>
            <xdr:cNvSpPr txBox="1"/>
          </xdr:nvSpPr>
          <xdr:spPr>
            <a:xfrm>
              <a:off x="6050708" y="2839707"/>
              <a:ext cx="1277333" cy="3091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D6A44384-0582-4E86-938E-887076DD90F0}" type="TxLink">
                <a:rPr lang="en-US" sz="1400">
                  <a:solidFill>
                    <a:schemeClr val="bg1"/>
                  </a:solidFill>
                  <a:latin typeface="Avenir LT Std 45 Book" panose="020B0502020203020204" pitchFamily="34" charset="0"/>
                  <a:ea typeface="+mn-ea"/>
                  <a:cs typeface="+mn-cs"/>
                </a:rPr>
                <a:pPr marL="0" indent="0" algn="ctr"/>
                <a:t>512</a:t>
              </a:fld>
              <a:endParaRPr lang="en-US" sz="1400">
                <a:solidFill>
                  <a:schemeClr val="bg1"/>
                </a:solidFill>
                <a:latin typeface="Avenir LT Std 45 Book" panose="020B0502020203020204" pitchFamily="34" charset="0"/>
                <a:ea typeface="+mn-ea"/>
                <a:cs typeface="+mn-cs"/>
              </a:endParaRPr>
            </a:p>
          </xdr:txBody>
        </xdr:sp>
      </xdr:grpSp>
      <xdr:grpSp>
        <xdr:nvGrpSpPr>
          <xdr:cNvPr id="97" name="register">
            <a:extLst>
              <a:ext uri="{FF2B5EF4-FFF2-40B4-BE49-F238E27FC236}">
                <a16:creationId xmlns:a16="http://schemas.microsoft.com/office/drawing/2014/main" id="{C0E6283E-30B1-9C51-61D4-64C651E98816}"/>
              </a:ext>
            </a:extLst>
          </xdr:cNvPr>
          <xdr:cNvGrpSpPr/>
        </xdr:nvGrpSpPr>
        <xdr:grpSpPr>
          <a:xfrm>
            <a:off x="9904156" y="2954007"/>
            <a:ext cx="1496577" cy="842107"/>
            <a:chOff x="9980356" y="2954007"/>
            <a:chExt cx="1496577" cy="842107"/>
          </a:xfrm>
        </xdr:grpSpPr>
        <xdr:sp macro="" textlink="">
          <xdr:nvSpPr>
            <xdr:cNvPr id="114" name="register">
              <a:extLst>
                <a:ext uri="{FF2B5EF4-FFF2-40B4-BE49-F238E27FC236}">
                  <a16:creationId xmlns:a16="http://schemas.microsoft.com/office/drawing/2014/main" id="{FF04B987-04CF-E736-BAAC-8B41C394392A}"/>
                </a:ext>
              </a:extLst>
            </xdr:cNvPr>
            <xdr:cNvSpPr txBox="1"/>
          </xdr:nvSpPr>
          <xdr:spPr>
            <a:xfrm>
              <a:off x="9980356" y="3270073"/>
              <a:ext cx="1496577" cy="5260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a:solidFill>
                    <a:schemeClr val="bg1"/>
                  </a:solidFill>
                  <a:latin typeface="Avenir LT Std 45 Book" panose="020B0502020203020204" pitchFamily="34" charset="0"/>
                </a:rPr>
                <a:t>Register</a:t>
              </a:r>
            </a:p>
            <a:p>
              <a:pPr algn="ctr"/>
              <a:r>
                <a:rPr lang="en-US" sz="1400">
                  <a:solidFill>
                    <a:schemeClr val="bg1"/>
                  </a:solidFill>
                  <a:latin typeface="Avenir LT Std 45 Book" panose="020B0502020203020204" pitchFamily="34" charset="0"/>
                </a:rPr>
                <a:t>Customer info</a:t>
              </a:r>
            </a:p>
          </xdr:txBody>
        </xdr:sp>
        <xdr:sp macro="" textlink="ptsales!P15">
          <xdr:nvSpPr>
            <xdr:cNvPr id="87" name="reg">
              <a:extLst>
                <a:ext uri="{FF2B5EF4-FFF2-40B4-BE49-F238E27FC236}">
                  <a16:creationId xmlns:a16="http://schemas.microsoft.com/office/drawing/2014/main" id="{3ABF48E4-1970-4570-BE18-82FC85500A5F}"/>
                </a:ext>
              </a:extLst>
            </xdr:cNvPr>
            <xdr:cNvSpPr txBox="1"/>
          </xdr:nvSpPr>
          <xdr:spPr>
            <a:xfrm>
              <a:off x="10089978" y="2954007"/>
              <a:ext cx="1277333" cy="3091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C8D7DAD3-3F5F-4BB9-9E1D-573448934235}" type="TxLink">
                <a:rPr lang="en-US" sz="1400">
                  <a:solidFill>
                    <a:schemeClr val="bg1"/>
                  </a:solidFill>
                  <a:latin typeface="Avenir LT Std 45 Book" panose="020B0502020203020204" pitchFamily="34" charset="0"/>
                  <a:ea typeface="+mn-ea"/>
                  <a:cs typeface="+mn-cs"/>
                </a:rPr>
                <a:pPr marL="0" indent="0" algn="ctr"/>
                <a:t>492</a:t>
              </a:fld>
              <a:endParaRPr lang="en-US" sz="1400">
                <a:solidFill>
                  <a:schemeClr val="bg1"/>
                </a:solidFill>
                <a:latin typeface="Avenir LT Std 45 Book" panose="020B0502020203020204" pitchFamily="34" charset="0"/>
                <a:ea typeface="+mn-ea"/>
                <a:cs typeface="+mn-cs"/>
              </a:endParaRPr>
            </a:p>
          </xdr:txBody>
        </xdr:sp>
      </xdr:grpSp>
      <xdr:grpSp>
        <xdr:nvGrpSpPr>
          <xdr:cNvPr id="96" name="nonreg">
            <a:extLst>
              <a:ext uri="{FF2B5EF4-FFF2-40B4-BE49-F238E27FC236}">
                <a16:creationId xmlns:a16="http://schemas.microsoft.com/office/drawing/2014/main" id="{CCA014A1-EBC3-55ED-8E52-2A1593F182AE}"/>
              </a:ext>
            </a:extLst>
          </xdr:cNvPr>
          <xdr:cNvGrpSpPr/>
        </xdr:nvGrpSpPr>
        <xdr:grpSpPr>
          <a:xfrm>
            <a:off x="9951789" y="6884180"/>
            <a:ext cx="1372657" cy="855764"/>
            <a:chOff x="9989889" y="6884180"/>
            <a:chExt cx="1372657" cy="855764"/>
          </a:xfrm>
        </xdr:grpSpPr>
        <xdr:sp macro="" textlink="">
          <xdr:nvSpPr>
            <xdr:cNvPr id="115" name="nonregister">
              <a:extLst>
                <a:ext uri="{FF2B5EF4-FFF2-40B4-BE49-F238E27FC236}">
                  <a16:creationId xmlns:a16="http://schemas.microsoft.com/office/drawing/2014/main" id="{3DE475C4-FC0E-4289-A9A8-CCFF28C7DC5A}"/>
                </a:ext>
              </a:extLst>
            </xdr:cNvPr>
            <xdr:cNvSpPr txBox="1"/>
          </xdr:nvSpPr>
          <xdr:spPr>
            <a:xfrm>
              <a:off x="9989889" y="6884180"/>
              <a:ext cx="1372657" cy="5260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1400">
                  <a:solidFill>
                    <a:schemeClr val="bg1"/>
                  </a:solidFill>
                  <a:latin typeface="Avenir LT Std 45 Book" panose="020B0502020203020204" pitchFamily="34" charset="0"/>
                  <a:ea typeface="+mn-ea"/>
                  <a:cs typeface="+mn-cs"/>
                </a:rPr>
                <a:t>Non Register</a:t>
              </a:r>
            </a:p>
            <a:p>
              <a:pPr marL="0" indent="0" algn="ctr"/>
              <a:r>
                <a:rPr lang="en-US" sz="1400">
                  <a:solidFill>
                    <a:schemeClr val="bg1"/>
                  </a:solidFill>
                  <a:latin typeface="Avenir LT Std 45 Book" panose="020B0502020203020204" pitchFamily="34" charset="0"/>
                  <a:ea typeface="+mn-ea"/>
                  <a:cs typeface="+mn-cs"/>
                </a:rPr>
                <a:t>Customer info</a:t>
              </a:r>
            </a:p>
          </xdr:txBody>
        </xdr:sp>
        <xdr:sp macro="" textlink="ptsales!P16">
          <xdr:nvSpPr>
            <xdr:cNvPr id="88" name="nonreg">
              <a:extLst>
                <a:ext uri="{FF2B5EF4-FFF2-40B4-BE49-F238E27FC236}">
                  <a16:creationId xmlns:a16="http://schemas.microsoft.com/office/drawing/2014/main" id="{6B438B1E-F689-4EC1-B1A6-95E5D321AB1D}"/>
                </a:ext>
              </a:extLst>
            </xdr:cNvPr>
            <xdr:cNvSpPr txBox="1"/>
          </xdr:nvSpPr>
          <xdr:spPr>
            <a:xfrm>
              <a:off x="10037551" y="7430757"/>
              <a:ext cx="1277333" cy="3091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21DC4B17-265F-4422-AF9C-8EE4077FC534}" type="TxLink">
                <a:rPr lang="en-US" sz="1400">
                  <a:solidFill>
                    <a:schemeClr val="bg1"/>
                  </a:solidFill>
                  <a:latin typeface="Avenir LT Std 45 Book" panose="020B0502020203020204" pitchFamily="34" charset="0"/>
                  <a:ea typeface="+mn-ea"/>
                  <a:cs typeface="+mn-cs"/>
                </a:rPr>
                <a:pPr marL="0" indent="0" algn="ctr"/>
                <a:t> </a:t>
              </a:fld>
              <a:endParaRPr lang="en-US" sz="1400">
                <a:solidFill>
                  <a:schemeClr val="bg1"/>
                </a:solidFill>
                <a:latin typeface="Avenir LT Std 45 Book" panose="020B0502020203020204" pitchFamily="34" charset="0"/>
                <a:ea typeface="+mn-ea"/>
                <a:cs typeface="+mn-cs"/>
              </a:endParaRPr>
            </a:p>
          </xdr:txBody>
        </xdr:sp>
      </xdr:grpSp>
      <xdr:grpSp>
        <xdr:nvGrpSpPr>
          <xdr:cNvPr id="95" name="cash">
            <a:extLst>
              <a:ext uri="{FF2B5EF4-FFF2-40B4-BE49-F238E27FC236}">
                <a16:creationId xmlns:a16="http://schemas.microsoft.com/office/drawing/2014/main" id="{EF657DFE-80E5-96A4-C394-288D9C5D3156}"/>
              </a:ext>
            </a:extLst>
          </xdr:cNvPr>
          <xdr:cNvGrpSpPr/>
        </xdr:nvGrpSpPr>
        <xdr:grpSpPr>
          <a:xfrm>
            <a:off x="5984004" y="7259307"/>
            <a:ext cx="1277333" cy="633037"/>
            <a:chOff x="5984004" y="7259307"/>
            <a:chExt cx="1277333" cy="633037"/>
          </a:xfrm>
        </xdr:grpSpPr>
        <xdr:sp macro="" textlink="">
          <xdr:nvSpPr>
            <xdr:cNvPr id="117" name="cash">
              <a:extLst>
                <a:ext uri="{FF2B5EF4-FFF2-40B4-BE49-F238E27FC236}">
                  <a16:creationId xmlns:a16="http://schemas.microsoft.com/office/drawing/2014/main" id="{D3AD6E50-EBED-4B06-9454-D18AE1DBD998}"/>
                </a:ext>
              </a:extLst>
            </xdr:cNvPr>
            <xdr:cNvSpPr txBox="1"/>
          </xdr:nvSpPr>
          <xdr:spPr>
            <a:xfrm>
              <a:off x="5984004" y="7259307"/>
              <a:ext cx="1277333" cy="3091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1400">
                  <a:solidFill>
                    <a:schemeClr val="bg1"/>
                  </a:solidFill>
                  <a:latin typeface="Avenir LT Std 45 Book" panose="020B0502020203020204" pitchFamily="34" charset="0"/>
                  <a:ea typeface="+mn-ea"/>
                  <a:cs typeface="+mn-cs"/>
                </a:rPr>
                <a:t>Cash</a:t>
              </a:r>
            </a:p>
          </xdr:txBody>
        </xdr:sp>
        <xdr:sp macro="" textlink="ptsales!P10">
          <xdr:nvSpPr>
            <xdr:cNvPr id="92" name="cash">
              <a:extLst>
                <a:ext uri="{FF2B5EF4-FFF2-40B4-BE49-F238E27FC236}">
                  <a16:creationId xmlns:a16="http://schemas.microsoft.com/office/drawing/2014/main" id="{AAF99F88-BB96-470F-80D4-A9614C0CB379}"/>
                </a:ext>
              </a:extLst>
            </xdr:cNvPr>
            <xdr:cNvSpPr txBox="1"/>
          </xdr:nvSpPr>
          <xdr:spPr>
            <a:xfrm>
              <a:off x="5984004" y="7583157"/>
              <a:ext cx="1277333" cy="3091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DC405350-A044-47E5-8443-D34FBA5A5239}" type="TxLink">
                <a:rPr lang="en-US" sz="1400">
                  <a:solidFill>
                    <a:schemeClr val="bg1"/>
                  </a:solidFill>
                  <a:latin typeface="Avenir LT Std 45 Book" panose="020B0502020203020204" pitchFamily="34" charset="0"/>
                  <a:ea typeface="+mn-ea"/>
                  <a:cs typeface="+mn-cs"/>
                </a:rPr>
                <a:pPr marL="0" indent="0" algn="ctr"/>
                <a:t> </a:t>
              </a:fld>
              <a:endParaRPr lang="en-US" sz="1400">
                <a:solidFill>
                  <a:schemeClr val="bg1"/>
                </a:solidFill>
                <a:latin typeface="Avenir LT Std 45 Book" panose="020B0502020203020204" pitchFamily="34" charset="0"/>
                <a:ea typeface="+mn-ea"/>
                <a:cs typeface="+mn-cs"/>
              </a:endParaRPr>
            </a:p>
          </xdr:txBody>
        </xdr:sp>
      </xdr:grpSp>
      <xdr:grpSp>
        <xdr:nvGrpSpPr>
          <xdr:cNvPr id="94" name="website">
            <a:extLst>
              <a:ext uri="{FF2B5EF4-FFF2-40B4-BE49-F238E27FC236}">
                <a16:creationId xmlns:a16="http://schemas.microsoft.com/office/drawing/2014/main" id="{DA30C816-0E35-665D-A7BE-6377C6EB1A73}"/>
              </a:ext>
            </a:extLst>
          </xdr:cNvPr>
          <xdr:cNvGrpSpPr/>
        </xdr:nvGrpSpPr>
        <xdr:grpSpPr>
          <a:xfrm>
            <a:off x="4068760" y="8992857"/>
            <a:ext cx="1372657" cy="633037"/>
            <a:chOff x="4106860" y="8992857"/>
            <a:chExt cx="1372657" cy="633037"/>
          </a:xfrm>
        </xdr:grpSpPr>
        <xdr:sp macro="" textlink="">
          <xdr:nvSpPr>
            <xdr:cNvPr id="121" name="WEBSITE">
              <a:extLst>
                <a:ext uri="{FF2B5EF4-FFF2-40B4-BE49-F238E27FC236}">
                  <a16:creationId xmlns:a16="http://schemas.microsoft.com/office/drawing/2014/main" id="{7C16611F-3A33-1306-1753-3EDFEB653B2C}"/>
                </a:ext>
              </a:extLst>
            </xdr:cNvPr>
            <xdr:cNvSpPr txBox="1"/>
          </xdr:nvSpPr>
          <xdr:spPr>
            <a:xfrm>
              <a:off x="4106860" y="8992857"/>
              <a:ext cx="1372657" cy="3091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1400">
                  <a:solidFill>
                    <a:schemeClr val="bg1"/>
                  </a:solidFill>
                  <a:latin typeface="Avenir LT Std 45 Book" panose="020B0502020203020204" pitchFamily="34" charset="0"/>
                  <a:ea typeface="+mn-ea"/>
                  <a:cs typeface="+mn-cs"/>
                </a:rPr>
                <a:t>Website</a:t>
              </a:r>
            </a:p>
          </xdr:txBody>
        </xdr:sp>
        <xdr:sp macro="" textlink="ptsales!P4">
          <xdr:nvSpPr>
            <xdr:cNvPr id="93" name="web">
              <a:extLst>
                <a:ext uri="{FF2B5EF4-FFF2-40B4-BE49-F238E27FC236}">
                  <a16:creationId xmlns:a16="http://schemas.microsoft.com/office/drawing/2014/main" id="{C09E1D0F-A8D0-4424-B49E-A8D98CA95618}"/>
                </a:ext>
              </a:extLst>
            </xdr:cNvPr>
            <xdr:cNvSpPr txBox="1"/>
          </xdr:nvSpPr>
          <xdr:spPr>
            <a:xfrm>
              <a:off x="4154522" y="9316707"/>
              <a:ext cx="1277333" cy="3091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671FE865-A245-4EBB-81E1-6AE46020EE00}" type="TxLink">
                <a:rPr lang="en-US" sz="1400">
                  <a:solidFill>
                    <a:schemeClr val="bg1"/>
                  </a:solidFill>
                  <a:latin typeface="Avenir LT Std 45 Book" panose="020B0502020203020204" pitchFamily="34" charset="0"/>
                  <a:ea typeface="+mn-ea"/>
                  <a:cs typeface="+mn-cs"/>
                </a:rPr>
                <a:pPr marL="0" indent="0" algn="ctr"/>
                <a:t>146</a:t>
              </a:fld>
              <a:endParaRPr lang="en-US" sz="1400">
                <a:solidFill>
                  <a:schemeClr val="bg1"/>
                </a:solidFill>
                <a:latin typeface="Avenir LT Std 45 Book" panose="020B0502020203020204" pitchFamily="34" charset="0"/>
                <a:ea typeface="+mn-ea"/>
                <a:cs typeface="+mn-cs"/>
              </a:endParaRPr>
            </a:p>
          </xdr:txBody>
        </xdr:sp>
      </xdr:grpSp>
    </xdr:grpSp>
    <xdr:clientData/>
  </xdr:twoCellAnchor>
  <xdr:twoCellAnchor editAs="absolute">
    <xdr:from>
      <xdr:col>28</xdr:col>
      <xdr:colOff>244177</xdr:colOff>
      <xdr:row>33</xdr:row>
      <xdr:rowOff>171450</xdr:rowOff>
    </xdr:from>
    <xdr:to>
      <xdr:col>33</xdr:col>
      <xdr:colOff>531510</xdr:colOff>
      <xdr:row>38</xdr:row>
      <xdr:rowOff>171450</xdr:rowOff>
    </xdr:to>
    <xdr:grpSp>
      <xdr:nvGrpSpPr>
        <xdr:cNvPr id="103" name="Group 102">
          <a:extLst>
            <a:ext uri="{FF2B5EF4-FFF2-40B4-BE49-F238E27FC236}">
              <a16:creationId xmlns:a16="http://schemas.microsoft.com/office/drawing/2014/main" id="{227C171F-95EF-C801-F573-0A81C5685B3A}"/>
            </a:ext>
          </a:extLst>
        </xdr:cNvPr>
        <xdr:cNvGrpSpPr/>
      </xdr:nvGrpSpPr>
      <xdr:grpSpPr>
        <a:xfrm>
          <a:off x="17215995" y="6457950"/>
          <a:ext cx="3318015" cy="952500"/>
          <a:chOff x="17416608" y="6438900"/>
          <a:chExt cx="3336389" cy="952500"/>
        </a:xfrm>
      </xdr:grpSpPr>
      <xdr:sp macro="" textlink="">
        <xdr:nvSpPr>
          <xdr:cNvPr id="101" name="TextBox 100">
            <a:extLst>
              <a:ext uri="{FF2B5EF4-FFF2-40B4-BE49-F238E27FC236}">
                <a16:creationId xmlns:a16="http://schemas.microsoft.com/office/drawing/2014/main" id="{17F3EDFF-5BFC-4A65-8C8A-7B6203CD8CEB}"/>
              </a:ext>
            </a:extLst>
          </xdr:cNvPr>
          <xdr:cNvSpPr txBox="1"/>
        </xdr:nvSpPr>
        <xdr:spPr>
          <a:xfrm>
            <a:off x="17703411" y="6438900"/>
            <a:ext cx="3049586" cy="318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a:solidFill>
                  <a:schemeClr val="bg1"/>
                </a:solidFill>
                <a:latin typeface="Avenir LT Std 45 Book" panose="020B0502020203020204" pitchFamily="34" charset="0"/>
              </a:rPr>
              <a:t>Financial Statistics</a:t>
            </a:r>
          </a:p>
        </xdr:txBody>
      </xdr:sp>
      <xdr:sp macro="" textlink="ptsales!F25">
        <xdr:nvSpPr>
          <xdr:cNvPr id="102" name="TextBox 101">
            <a:extLst>
              <a:ext uri="{FF2B5EF4-FFF2-40B4-BE49-F238E27FC236}">
                <a16:creationId xmlns:a16="http://schemas.microsoft.com/office/drawing/2014/main" id="{470A306F-E726-4C98-AAD6-CB8F965DEF86}"/>
              </a:ext>
            </a:extLst>
          </xdr:cNvPr>
          <xdr:cNvSpPr txBox="1"/>
        </xdr:nvSpPr>
        <xdr:spPr>
          <a:xfrm>
            <a:off x="17416608" y="6838950"/>
            <a:ext cx="3049586"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69DE35D-A125-4B1E-895F-D633CB3A5A1A}" type="TxLink">
              <a:rPr lang="en-US" sz="4000" b="0" i="0" u="none" strike="noStrike">
                <a:solidFill>
                  <a:srgbClr val="FFFFFF"/>
                </a:solidFill>
                <a:latin typeface="Avenir LT Std 45 Book"/>
              </a:rPr>
              <a:t> $ 294.032 </a:t>
            </a:fld>
            <a:endParaRPr lang="en-US" sz="7200">
              <a:solidFill>
                <a:schemeClr val="bg1"/>
              </a:solidFill>
              <a:latin typeface="Avenir LT Std 45 Book" panose="020B0502020203020204" pitchFamily="34" charset="0"/>
            </a:endParaRPr>
          </a:p>
        </xdr:txBody>
      </xdr:sp>
    </xdr:grpSp>
    <xdr:clientData/>
  </xdr:twoCellAnchor>
  <xdr:twoCellAnchor editAs="absolute">
    <xdr:from>
      <xdr:col>25</xdr:col>
      <xdr:colOff>320164</xdr:colOff>
      <xdr:row>16</xdr:row>
      <xdr:rowOff>107541</xdr:rowOff>
    </xdr:from>
    <xdr:to>
      <xdr:col>35</xdr:col>
      <xdr:colOff>597925</xdr:colOff>
      <xdr:row>51</xdr:row>
      <xdr:rowOff>106310</xdr:rowOff>
    </xdr:to>
    <xdr:grpSp>
      <xdr:nvGrpSpPr>
        <xdr:cNvPr id="135" name="Group 134">
          <a:extLst>
            <a:ext uri="{FF2B5EF4-FFF2-40B4-BE49-F238E27FC236}">
              <a16:creationId xmlns:a16="http://schemas.microsoft.com/office/drawing/2014/main" id="{BDE44FB5-35CF-143D-708D-B6E79CEBB27C}"/>
            </a:ext>
          </a:extLst>
        </xdr:cNvPr>
        <xdr:cNvGrpSpPr/>
      </xdr:nvGrpSpPr>
      <xdr:grpSpPr>
        <a:xfrm>
          <a:off x="15473573" y="3155541"/>
          <a:ext cx="6339125" cy="6666269"/>
          <a:chOff x="15401414" y="3155541"/>
          <a:chExt cx="6310261" cy="6666269"/>
        </a:xfrm>
      </xdr:grpSpPr>
      <xdr:sp macro="" textlink="">
        <xdr:nvSpPr>
          <xdr:cNvPr id="104" name="TextBox 103">
            <a:extLst>
              <a:ext uri="{FF2B5EF4-FFF2-40B4-BE49-F238E27FC236}">
                <a16:creationId xmlns:a16="http://schemas.microsoft.com/office/drawing/2014/main" id="{5E8B8252-6700-4145-B2B7-D55A0B26ECBD}"/>
              </a:ext>
            </a:extLst>
          </xdr:cNvPr>
          <xdr:cNvSpPr txBox="1"/>
        </xdr:nvSpPr>
        <xdr:spPr>
          <a:xfrm>
            <a:off x="17970500" y="3619500"/>
            <a:ext cx="1237226" cy="3134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latin typeface="Avenir LT Std 45 Book" panose="020B0502020203020204" pitchFamily="34" charset="0"/>
              </a:rPr>
              <a:t>Download</a:t>
            </a:r>
            <a:endParaRPr lang="en-US" sz="1600">
              <a:solidFill>
                <a:schemeClr val="bg1"/>
              </a:solidFill>
              <a:latin typeface="Avenir LT Std 45 Book" panose="020B0502020203020204" pitchFamily="34" charset="0"/>
            </a:endParaRPr>
          </a:p>
        </xdr:txBody>
      </xdr:sp>
      <xdr:sp macro="" textlink="ptsales!F23">
        <xdr:nvSpPr>
          <xdr:cNvPr id="105" name="TextBox 104">
            <a:extLst>
              <a:ext uri="{FF2B5EF4-FFF2-40B4-BE49-F238E27FC236}">
                <a16:creationId xmlns:a16="http://schemas.microsoft.com/office/drawing/2014/main" id="{2C2E8AA3-48E8-C3DE-568E-A70006BE6A65}"/>
              </a:ext>
            </a:extLst>
          </xdr:cNvPr>
          <xdr:cNvSpPr txBox="1"/>
        </xdr:nvSpPr>
        <xdr:spPr>
          <a:xfrm>
            <a:off x="17970500" y="3902177"/>
            <a:ext cx="1237226" cy="319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07649DF-4949-4A23-B5F3-2C4CA7455D36}" type="TxLink">
              <a:rPr lang="en-US" sz="2000" b="0" i="0" u="none" strike="noStrike">
                <a:solidFill>
                  <a:srgbClr val="FFFFFF"/>
                </a:solidFill>
                <a:latin typeface="Avenir LT Std 45 Book"/>
              </a:rPr>
              <a:t> 72.827 </a:t>
            </a:fld>
            <a:endParaRPr lang="en-US" sz="3200">
              <a:solidFill>
                <a:schemeClr val="bg1"/>
              </a:solidFill>
              <a:latin typeface="Avenir LT Std 45 Book" panose="020B0502020203020204" pitchFamily="34" charset="0"/>
            </a:endParaRPr>
          </a:p>
        </xdr:txBody>
      </xdr:sp>
      <xdr:sp macro="" textlink="">
        <xdr:nvSpPr>
          <xdr:cNvPr id="106" name="Rectangle: Rounded Corners 105">
            <a:extLst>
              <a:ext uri="{FF2B5EF4-FFF2-40B4-BE49-F238E27FC236}">
                <a16:creationId xmlns:a16="http://schemas.microsoft.com/office/drawing/2014/main" id="{E54BC305-342A-E926-7E0A-2DAE6512D0B1}"/>
              </a:ext>
            </a:extLst>
          </xdr:cNvPr>
          <xdr:cNvSpPr/>
        </xdr:nvSpPr>
        <xdr:spPr>
          <a:xfrm>
            <a:off x="18358670" y="3155541"/>
            <a:ext cx="449621" cy="479322"/>
          </a:xfrm>
          <a:prstGeom prst="roundRect">
            <a:avLst/>
          </a:prstGeom>
          <a:solidFill>
            <a:schemeClr val="tx1"/>
          </a:solidFill>
          <a:ln w="6350">
            <a:solidFill>
              <a:schemeClr val="bg1">
                <a:alpha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7" name="TextBox 106">
            <a:extLst>
              <a:ext uri="{FF2B5EF4-FFF2-40B4-BE49-F238E27FC236}">
                <a16:creationId xmlns:a16="http://schemas.microsoft.com/office/drawing/2014/main" id="{B433CDCB-5711-4C14-8F9C-4C6C4CEF80DF}"/>
              </a:ext>
            </a:extLst>
          </xdr:cNvPr>
          <xdr:cNvSpPr txBox="1"/>
        </xdr:nvSpPr>
        <xdr:spPr>
          <a:xfrm>
            <a:off x="20474450" y="9219585"/>
            <a:ext cx="1237225" cy="319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latin typeface="Avenir LT Std 45 Book" panose="020B0502020203020204" pitchFamily="34" charset="0"/>
              </a:rPr>
              <a:t>Branch</a:t>
            </a:r>
            <a:endParaRPr lang="en-US" sz="1600">
              <a:solidFill>
                <a:schemeClr val="bg1"/>
              </a:solidFill>
              <a:latin typeface="Avenir LT Std 45 Book" panose="020B0502020203020204" pitchFamily="34" charset="0"/>
            </a:endParaRPr>
          </a:p>
        </xdr:txBody>
      </xdr:sp>
      <xdr:sp macro="" textlink="ptsales!F22">
        <xdr:nvSpPr>
          <xdr:cNvPr id="108" name="TextBox 107">
            <a:extLst>
              <a:ext uri="{FF2B5EF4-FFF2-40B4-BE49-F238E27FC236}">
                <a16:creationId xmlns:a16="http://schemas.microsoft.com/office/drawing/2014/main" id="{A4AC2189-AFFB-49B0-A7FB-3B31397AF20E}"/>
              </a:ext>
            </a:extLst>
          </xdr:cNvPr>
          <xdr:cNvSpPr txBox="1"/>
        </xdr:nvSpPr>
        <xdr:spPr>
          <a:xfrm>
            <a:off x="20474450" y="9502262"/>
            <a:ext cx="1237225" cy="319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EBB85E-CE11-419C-B496-1B3EF40BBD45}" type="TxLink">
              <a:rPr lang="en-US" sz="2000" b="0" i="0" u="none" strike="noStrike">
                <a:solidFill>
                  <a:srgbClr val="FFFFFF"/>
                </a:solidFill>
                <a:latin typeface="Avenir LT Std 45 Book"/>
              </a:rPr>
              <a:t> 100.362 </a:t>
            </a:fld>
            <a:endParaRPr lang="en-US" sz="5400">
              <a:solidFill>
                <a:schemeClr val="bg1"/>
              </a:solidFill>
              <a:latin typeface="Avenir LT Std 45 Book" panose="020B0502020203020204" pitchFamily="34" charset="0"/>
            </a:endParaRPr>
          </a:p>
        </xdr:txBody>
      </xdr:sp>
      <xdr:sp macro="" textlink="">
        <xdr:nvSpPr>
          <xdr:cNvPr id="109" name="Rectangle: Rounded Corners 108">
            <a:extLst>
              <a:ext uri="{FF2B5EF4-FFF2-40B4-BE49-F238E27FC236}">
                <a16:creationId xmlns:a16="http://schemas.microsoft.com/office/drawing/2014/main" id="{EC649B47-626A-41BA-BDC7-E882F403CCFE}"/>
              </a:ext>
            </a:extLst>
          </xdr:cNvPr>
          <xdr:cNvSpPr/>
        </xdr:nvSpPr>
        <xdr:spPr>
          <a:xfrm>
            <a:off x="20862620" y="8755625"/>
            <a:ext cx="449620" cy="479323"/>
          </a:xfrm>
          <a:prstGeom prst="roundRect">
            <a:avLst/>
          </a:prstGeom>
          <a:solidFill>
            <a:schemeClr val="tx1"/>
          </a:solidFill>
          <a:ln w="6350">
            <a:solidFill>
              <a:schemeClr val="bg1">
                <a:alpha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0" name="TextBox 109">
            <a:extLst>
              <a:ext uri="{FF2B5EF4-FFF2-40B4-BE49-F238E27FC236}">
                <a16:creationId xmlns:a16="http://schemas.microsoft.com/office/drawing/2014/main" id="{33CBED92-2715-418A-ADC6-6E5F39500EB6}"/>
              </a:ext>
            </a:extLst>
          </xdr:cNvPr>
          <xdr:cNvSpPr txBox="1"/>
        </xdr:nvSpPr>
        <xdr:spPr>
          <a:xfrm>
            <a:off x="15401414" y="9218356"/>
            <a:ext cx="1237226" cy="319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latin typeface="Avenir LT Std 45 Book" panose="020B0502020203020204" pitchFamily="34" charset="0"/>
              </a:rPr>
              <a:t>Shipment</a:t>
            </a:r>
          </a:p>
        </xdr:txBody>
      </xdr:sp>
      <xdr:sp macro="" textlink="ptsales!F24">
        <xdr:nvSpPr>
          <xdr:cNvPr id="111" name="TextBox 110">
            <a:extLst>
              <a:ext uri="{FF2B5EF4-FFF2-40B4-BE49-F238E27FC236}">
                <a16:creationId xmlns:a16="http://schemas.microsoft.com/office/drawing/2014/main" id="{658D7B58-75D3-4CB4-A4F9-899DE10DD314}"/>
              </a:ext>
            </a:extLst>
          </xdr:cNvPr>
          <xdr:cNvSpPr txBox="1"/>
        </xdr:nvSpPr>
        <xdr:spPr>
          <a:xfrm>
            <a:off x="15401414" y="9501033"/>
            <a:ext cx="1237226" cy="319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2AEE0C2-9480-49C1-A7C8-F0D4C177E361}" type="TxLink">
              <a:rPr lang="en-US" sz="2000" b="0" i="0" u="none" strike="noStrike">
                <a:solidFill>
                  <a:srgbClr val="FFFFFF"/>
                </a:solidFill>
                <a:latin typeface="Avenir LT Std 45 Book"/>
              </a:rPr>
              <a:t> 120.843 </a:t>
            </a:fld>
            <a:endParaRPr lang="en-US" sz="5400">
              <a:solidFill>
                <a:schemeClr val="bg1"/>
              </a:solidFill>
              <a:latin typeface="Avenir LT Std 45 Book" panose="020B0502020203020204" pitchFamily="34" charset="0"/>
            </a:endParaRPr>
          </a:p>
        </xdr:txBody>
      </xdr:sp>
      <xdr:sp macro="" textlink="">
        <xdr:nvSpPr>
          <xdr:cNvPr id="112" name="Rectangle: Rounded Corners 111">
            <a:extLst>
              <a:ext uri="{FF2B5EF4-FFF2-40B4-BE49-F238E27FC236}">
                <a16:creationId xmlns:a16="http://schemas.microsoft.com/office/drawing/2014/main" id="{E6B66B52-4088-4302-9C72-2F5CE1CB59B8}"/>
              </a:ext>
            </a:extLst>
          </xdr:cNvPr>
          <xdr:cNvSpPr/>
        </xdr:nvSpPr>
        <xdr:spPr>
          <a:xfrm>
            <a:off x="15789584" y="8754396"/>
            <a:ext cx="460887" cy="479323"/>
          </a:xfrm>
          <a:prstGeom prst="roundRect">
            <a:avLst/>
          </a:prstGeom>
          <a:solidFill>
            <a:schemeClr val="tx1"/>
          </a:solidFill>
          <a:ln w="6350">
            <a:solidFill>
              <a:schemeClr val="bg1">
                <a:alpha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25" name="Graphic 124" descr="Download">
            <a:extLst>
              <a:ext uri="{FF2B5EF4-FFF2-40B4-BE49-F238E27FC236}">
                <a16:creationId xmlns:a16="http://schemas.microsoft.com/office/drawing/2014/main" id="{ECF967DA-F96C-B302-332A-E7C99D0B9CE8}"/>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 uri="{96DAC541-7B7A-43D3-8B79-37D633B846F1}">
                <asvg:svgBlip xmlns:asvg="http://schemas.microsoft.com/office/drawing/2016/SVG/main" r:embed="rId32"/>
              </a:ext>
            </a:extLst>
          </a:blip>
          <a:stretch>
            <a:fillRect/>
          </a:stretch>
        </xdr:blipFill>
        <xdr:spPr>
          <a:xfrm>
            <a:off x="18372667" y="3185583"/>
            <a:ext cx="439698" cy="462730"/>
          </a:xfrm>
          <a:prstGeom prst="rect">
            <a:avLst/>
          </a:prstGeom>
        </xdr:spPr>
      </xdr:pic>
      <xdr:pic>
        <xdr:nvPicPr>
          <xdr:cNvPr id="129" name="Graphic 128" descr="Store">
            <a:extLst>
              <a:ext uri="{FF2B5EF4-FFF2-40B4-BE49-F238E27FC236}">
                <a16:creationId xmlns:a16="http://schemas.microsoft.com/office/drawing/2014/main" id="{D18CE28E-7E7B-3179-9668-10195A6E8572}"/>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20861582" y="8757366"/>
            <a:ext cx="439697" cy="465759"/>
          </a:xfrm>
          <a:prstGeom prst="rect">
            <a:avLst/>
          </a:prstGeom>
        </xdr:spPr>
      </xdr:pic>
      <xdr:pic>
        <xdr:nvPicPr>
          <xdr:cNvPr id="133" name="Graphic 132" descr="Box">
            <a:extLst>
              <a:ext uri="{FF2B5EF4-FFF2-40B4-BE49-F238E27FC236}">
                <a16:creationId xmlns:a16="http://schemas.microsoft.com/office/drawing/2014/main" id="{1FC02C8D-C954-8497-9173-1B724FAA19D4}"/>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 uri="{96DAC541-7B7A-43D3-8B79-37D633B846F1}">
                <asvg:svgBlip xmlns:asvg="http://schemas.microsoft.com/office/drawing/2016/SVG/main" r:embed="rId34"/>
              </a:ext>
            </a:extLst>
          </a:blip>
          <a:stretch>
            <a:fillRect/>
          </a:stretch>
        </xdr:blipFill>
        <xdr:spPr>
          <a:xfrm>
            <a:off x="15790424" y="8775928"/>
            <a:ext cx="455496" cy="465759"/>
          </a:xfrm>
          <a:prstGeom prst="rect">
            <a:avLst/>
          </a:prstGeom>
        </xdr:spPr>
      </xdr:pic>
    </xdr:grpSp>
    <xdr:clientData/>
  </xdr:twoCellAnchor>
  <xdr:twoCellAnchor editAs="absolute">
    <xdr:from>
      <xdr:col>19</xdr:col>
      <xdr:colOff>207818</xdr:colOff>
      <xdr:row>6</xdr:row>
      <xdr:rowOff>90921</xdr:rowOff>
    </xdr:from>
    <xdr:to>
      <xdr:col>27</xdr:col>
      <xdr:colOff>440170</xdr:colOff>
      <xdr:row>15</xdr:row>
      <xdr:rowOff>173182</xdr:rowOff>
    </xdr:to>
    <xdr:graphicFrame macro="">
      <xdr:nvGraphicFramePr>
        <xdr:cNvPr id="146" name="Chart 145">
          <a:extLst>
            <a:ext uri="{FF2B5EF4-FFF2-40B4-BE49-F238E27FC236}">
              <a16:creationId xmlns:a16="http://schemas.microsoft.com/office/drawing/2014/main" id="{7718FB5E-FA1D-4D66-9BCB-851D136DB9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editAs="absolute">
    <xdr:from>
      <xdr:col>11</xdr:col>
      <xdr:colOff>495561</xdr:colOff>
      <xdr:row>6</xdr:row>
      <xdr:rowOff>173470</xdr:rowOff>
    </xdr:from>
    <xdr:to>
      <xdr:col>19</xdr:col>
      <xdr:colOff>232488</xdr:colOff>
      <xdr:row>21</xdr:row>
      <xdr:rowOff>55029</xdr:rowOff>
    </xdr:to>
    <xdr:grpSp>
      <xdr:nvGrpSpPr>
        <xdr:cNvPr id="153" name="Group 152">
          <a:extLst>
            <a:ext uri="{FF2B5EF4-FFF2-40B4-BE49-F238E27FC236}">
              <a16:creationId xmlns:a16="http://schemas.microsoft.com/office/drawing/2014/main" id="{6488910A-FB98-83AF-0A67-D24AE454F882}"/>
            </a:ext>
          </a:extLst>
        </xdr:cNvPr>
        <xdr:cNvGrpSpPr/>
      </xdr:nvGrpSpPr>
      <xdr:grpSpPr>
        <a:xfrm>
          <a:off x="7163061" y="1316470"/>
          <a:ext cx="4586018" cy="2739059"/>
          <a:chOff x="11923086" y="11153196"/>
          <a:chExt cx="4526642" cy="2739059"/>
        </a:xfrm>
      </xdr:grpSpPr>
      <xdr:grpSp>
        <xdr:nvGrpSpPr>
          <xdr:cNvPr id="149" name="Group 148">
            <a:extLst>
              <a:ext uri="{FF2B5EF4-FFF2-40B4-BE49-F238E27FC236}">
                <a16:creationId xmlns:a16="http://schemas.microsoft.com/office/drawing/2014/main" id="{80AAB2C8-5D98-88A5-C044-77CF4D8D6610}"/>
              </a:ext>
            </a:extLst>
          </xdr:cNvPr>
          <xdr:cNvGrpSpPr/>
        </xdr:nvGrpSpPr>
        <xdr:grpSpPr>
          <a:xfrm>
            <a:off x="11923086" y="11153196"/>
            <a:ext cx="4526642" cy="2739059"/>
            <a:chOff x="11956808" y="10913000"/>
            <a:chExt cx="4540841" cy="2681081"/>
          </a:xfrm>
        </xdr:grpSpPr>
        <xdr:sp macro="" textlink="">
          <xdr:nvSpPr>
            <xdr:cNvPr id="148" name="Oval 147">
              <a:extLst>
                <a:ext uri="{FF2B5EF4-FFF2-40B4-BE49-F238E27FC236}">
                  <a16:creationId xmlns:a16="http://schemas.microsoft.com/office/drawing/2014/main" id="{CF1A29E2-EB54-1A31-977B-B89EBE38304F}"/>
                </a:ext>
              </a:extLst>
            </xdr:cNvPr>
            <xdr:cNvSpPr/>
          </xdr:nvSpPr>
          <xdr:spPr>
            <a:xfrm>
              <a:off x="13357110" y="11389591"/>
              <a:ext cx="1740236" cy="1727899"/>
            </a:xfrm>
            <a:prstGeom prst="ellipse">
              <a:avLst/>
            </a:prstGeom>
            <a:solidFill>
              <a:schemeClr val="bg1">
                <a:lumMod val="65000"/>
                <a:alpha val="50000"/>
              </a:schemeClr>
            </a:solidFill>
            <a:ln>
              <a:noFill/>
            </a:ln>
            <a:effectLst>
              <a:glow rad="101600">
                <a:schemeClr val="accent5">
                  <a:satMod val="175000"/>
                  <a:alpha val="40000"/>
                </a:schemeClr>
              </a:glow>
              <a:outerShdw blurRad="152400" sx="112000" sy="112000" algn="ctr" rotWithShape="0">
                <a:srgbClr val="00B0F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47" name="Chart 146">
              <a:extLst>
                <a:ext uri="{FF2B5EF4-FFF2-40B4-BE49-F238E27FC236}">
                  <a16:creationId xmlns:a16="http://schemas.microsoft.com/office/drawing/2014/main" id="{EE18F721-48E1-43A9-BF3F-0980595DD7CD}"/>
                </a:ext>
              </a:extLst>
            </xdr:cNvPr>
            <xdr:cNvGraphicFramePr>
              <a:graphicFrameLocks/>
            </xdr:cNvGraphicFramePr>
          </xdr:nvGraphicFramePr>
          <xdr:xfrm>
            <a:off x="11956808" y="10913000"/>
            <a:ext cx="4540841" cy="2681081"/>
          </xdr:xfrm>
          <a:graphic>
            <a:graphicData uri="http://schemas.openxmlformats.org/drawingml/2006/chart">
              <c:chart xmlns:c="http://schemas.openxmlformats.org/drawingml/2006/chart" xmlns:r="http://schemas.openxmlformats.org/officeDocument/2006/relationships" r:id="rId36"/>
            </a:graphicData>
          </a:graphic>
        </xdr:graphicFrame>
      </xdr:grpSp>
      <xdr:grpSp>
        <xdr:nvGrpSpPr>
          <xdr:cNvPr id="150" name="Group 149">
            <a:extLst>
              <a:ext uri="{FF2B5EF4-FFF2-40B4-BE49-F238E27FC236}">
                <a16:creationId xmlns:a16="http://schemas.microsoft.com/office/drawing/2014/main" id="{7A042B62-A4C0-4493-B4B4-8A834AB627F9}"/>
              </a:ext>
            </a:extLst>
          </xdr:cNvPr>
          <xdr:cNvGrpSpPr/>
        </xdr:nvGrpSpPr>
        <xdr:grpSpPr>
          <a:xfrm>
            <a:off x="13416645" y="12600214"/>
            <a:ext cx="1877784" cy="734786"/>
            <a:chOff x="17468850" y="6438900"/>
            <a:chExt cx="3144836" cy="952500"/>
          </a:xfrm>
        </xdr:grpSpPr>
        <xdr:sp macro="" textlink="">
          <xdr:nvSpPr>
            <xdr:cNvPr id="151" name="TextBox 150">
              <a:extLst>
                <a:ext uri="{FF2B5EF4-FFF2-40B4-BE49-F238E27FC236}">
                  <a16:creationId xmlns:a16="http://schemas.microsoft.com/office/drawing/2014/main" id="{B2BEE49B-1184-C0BB-66FA-305EF0E368AD}"/>
                </a:ext>
              </a:extLst>
            </xdr:cNvPr>
            <xdr:cNvSpPr txBox="1"/>
          </xdr:nvSpPr>
          <xdr:spPr>
            <a:xfrm>
              <a:off x="17564100" y="6438900"/>
              <a:ext cx="3049586" cy="318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a:solidFill>
                    <a:schemeClr val="tx1">
                      <a:lumMod val="75000"/>
                      <a:lumOff val="25000"/>
                    </a:schemeClr>
                  </a:solidFill>
                  <a:latin typeface="Avenir LT Std 45 Book" panose="020B0502020203020204" pitchFamily="34" charset="0"/>
                </a:rPr>
                <a:t>Refunded</a:t>
              </a:r>
            </a:p>
          </xdr:txBody>
        </xdr:sp>
        <xdr:sp macro="" textlink="ptsales!P23">
          <xdr:nvSpPr>
            <xdr:cNvPr id="152" name="TextBox 151">
              <a:extLst>
                <a:ext uri="{FF2B5EF4-FFF2-40B4-BE49-F238E27FC236}">
                  <a16:creationId xmlns:a16="http://schemas.microsoft.com/office/drawing/2014/main" id="{66232CA3-5B01-5A7E-3727-67F755271F2D}"/>
                </a:ext>
              </a:extLst>
            </xdr:cNvPr>
            <xdr:cNvSpPr txBox="1"/>
          </xdr:nvSpPr>
          <xdr:spPr>
            <a:xfrm>
              <a:off x="17468850" y="6838950"/>
              <a:ext cx="3049586"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CBC89ED-73E0-43BC-86EF-1FC25699CB6E}" type="TxLink">
                <a:rPr lang="en-US" sz="3600" b="0" i="0" u="none" strike="noStrike">
                  <a:solidFill>
                    <a:schemeClr val="tx1">
                      <a:lumMod val="75000"/>
                      <a:lumOff val="25000"/>
                    </a:schemeClr>
                  </a:solidFill>
                  <a:latin typeface="Avenir LT Std 45 Book" panose="020B0502020203020204" pitchFamily="34" charset="0"/>
                  <a:cs typeface="Calibri"/>
                </a:rPr>
                <a:t>18,23%</a:t>
              </a:fld>
              <a:endParaRPr lang="en-US" sz="28700">
                <a:solidFill>
                  <a:schemeClr val="tx1">
                    <a:lumMod val="75000"/>
                    <a:lumOff val="25000"/>
                  </a:schemeClr>
                </a:solidFill>
                <a:latin typeface="Avenir LT Std 45 Book" panose="020B0502020203020204" pitchFamily="34" charset="0"/>
              </a:endParaRPr>
            </a:p>
          </xdr:txBody>
        </xdr:sp>
      </xdr:grpSp>
    </xdr:grpSp>
    <xdr:clientData/>
  </xdr:twoCellAnchor>
  <xdr:twoCellAnchor editAs="absolute">
    <xdr:from>
      <xdr:col>1</xdr:col>
      <xdr:colOff>42332</xdr:colOff>
      <xdr:row>4</xdr:row>
      <xdr:rowOff>101438</xdr:rowOff>
    </xdr:from>
    <xdr:to>
      <xdr:col>12</xdr:col>
      <xdr:colOff>11548</xdr:colOff>
      <xdr:row>16</xdr:row>
      <xdr:rowOff>69277</xdr:rowOff>
    </xdr:to>
    <xdr:grpSp>
      <xdr:nvGrpSpPr>
        <xdr:cNvPr id="158" name="Group 157">
          <a:extLst>
            <a:ext uri="{FF2B5EF4-FFF2-40B4-BE49-F238E27FC236}">
              <a16:creationId xmlns:a16="http://schemas.microsoft.com/office/drawing/2014/main" id="{EA284093-268A-3E8F-6EF2-9313B8D59A9D}"/>
            </a:ext>
          </a:extLst>
        </xdr:cNvPr>
        <xdr:cNvGrpSpPr/>
      </xdr:nvGrpSpPr>
      <xdr:grpSpPr>
        <a:xfrm>
          <a:off x="648468" y="863438"/>
          <a:ext cx="6636716" cy="2253839"/>
          <a:chOff x="648468" y="863438"/>
          <a:chExt cx="6636716" cy="2253839"/>
        </a:xfrm>
      </xdr:grpSpPr>
      <xdr:sp macro="" textlink="">
        <xdr:nvSpPr>
          <xdr:cNvPr id="137" name="Rectangle: Rounded Corners 136">
            <a:extLst>
              <a:ext uri="{FF2B5EF4-FFF2-40B4-BE49-F238E27FC236}">
                <a16:creationId xmlns:a16="http://schemas.microsoft.com/office/drawing/2014/main" id="{9AF7528B-C157-48CD-980D-0B9649B11459}"/>
              </a:ext>
            </a:extLst>
          </xdr:cNvPr>
          <xdr:cNvSpPr/>
        </xdr:nvSpPr>
        <xdr:spPr>
          <a:xfrm>
            <a:off x="648468" y="863438"/>
            <a:ext cx="1918153" cy="479731"/>
          </a:xfrm>
          <a:prstGeom prst="roundRect">
            <a:avLst>
              <a:gd name="adj" fmla="val 50000"/>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9" name="TextBox 138">
            <a:extLst>
              <a:ext uri="{FF2B5EF4-FFF2-40B4-BE49-F238E27FC236}">
                <a16:creationId xmlns:a16="http://schemas.microsoft.com/office/drawing/2014/main" id="{9C99BCFB-1CD2-402B-A3C4-F835A32E85DA}"/>
              </a:ext>
            </a:extLst>
          </xdr:cNvPr>
          <xdr:cNvSpPr txBox="1"/>
        </xdr:nvSpPr>
        <xdr:spPr>
          <a:xfrm>
            <a:off x="694899" y="931227"/>
            <a:ext cx="1812276" cy="344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chemeClr val="bg1"/>
                </a:solidFill>
                <a:latin typeface="Avenir LT Std 45 Book" panose="020B0502020203020204" pitchFamily="34" charset="0"/>
              </a:rPr>
              <a:t>Sales Process</a:t>
            </a:r>
          </a:p>
        </xdr:txBody>
      </xdr:sp>
      <xdr:sp macro="" textlink="">
        <xdr:nvSpPr>
          <xdr:cNvPr id="142" name="TextBox 141">
            <a:extLst>
              <a:ext uri="{FF2B5EF4-FFF2-40B4-BE49-F238E27FC236}">
                <a16:creationId xmlns:a16="http://schemas.microsoft.com/office/drawing/2014/main" id="{CABF7C06-DF40-410A-A3AA-43A2F0DAEC07}"/>
              </a:ext>
            </a:extLst>
          </xdr:cNvPr>
          <xdr:cNvSpPr txBox="1"/>
        </xdr:nvSpPr>
        <xdr:spPr>
          <a:xfrm>
            <a:off x="1984170" y="1262381"/>
            <a:ext cx="5301014" cy="1368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a:solidFill>
                  <a:schemeClr val="bg1"/>
                </a:solidFill>
                <a:latin typeface="Avenir LT Std 45 Book" panose="020B0502020203020204" pitchFamily="34" charset="0"/>
              </a:rPr>
              <a:t>Set of repeatable</a:t>
            </a:r>
            <a:r>
              <a:rPr lang="en-US" sz="1600" baseline="0">
                <a:solidFill>
                  <a:schemeClr val="bg1"/>
                </a:solidFill>
                <a:latin typeface="Avenir LT Std 45 Book" panose="020B0502020203020204" pitchFamily="34" charset="0"/>
              </a:rPr>
              <a:t> steps that a sales takes tp take a prospective buyer from the early stage of awareness to a closed sale.</a:t>
            </a:r>
            <a:endParaRPr lang="en-US" sz="1400">
              <a:solidFill>
                <a:schemeClr val="bg1"/>
              </a:solidFill>
              <a:latin typeface="Avenir LT Std 45 Book" panose="020B0502020203020204" pitchFamily="34" charset="0"/>
            </a:endParaRPr>
          </a:p>
        </xdr:txBody>
      </xdr:sp>
      <xdr:grpSp>
        <xdr:nvGrpSpPr>
          <xdr:cNvPr id="157" name="Group 156">
            <a:extLst>
              <a:ext uri="{FF2B5EF4-FFF2-40B4-BE49-F238E27FC236}">
                <a16:creationId xmlns:a16="http://schemas.microsoft.com/office/drawing/2014/main" id="{8BB4A347-9C8F-8382-110B-DB809CE10FB2}"/>
              </a:ext>
            </a:extLst>
          </xdr:cNvPr>
          <xdr:cNvGrpSpPr/>
        </xdr:nvGrpSpPr>
        <xdr:grpSpPr>
          <a:xfrm>
            <a:off x="705093" y="1513124"/>
            <a:ext cx="1222487" cy="1604153"/>
            <a:chOff x="870858" y="12371615"/>
            <a:chExt cx="2013856" cy="1114750"/>
          </a:xfrm>
        </xdr:grpSpPr>
        <xdr:sp macro="" textlink="">
          <xdr:nvSpPr>
            <xdr:cNvPr id="154" name="TextBox 153">
              <a:extLst>
                <a:ext uri="{FF2B5EF4-FFF2-40B4-BE49-F238E27FC236}">
                  <a16:creationId xmlns:a16="http://schemas.microsoft.com/office/drawing/2014/main" id="{B945CA39-4783-1AF3-ACF5-3EBE25F14A70}"/>
                </a:ext>
              </a:extLst>
            </xdr:cNvPr>
            <xdr:cNvSpPr txBox="1"/>
          </xdr:nvSpPr>
          <xdr:spPr>
            <a:xfrm>
              <a:off x="1100536" y="12724365"/>
              <a:ext cx="1632858"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Avenir LT Std 45 Book" panose="020B0502020203020204" pitchFamily="34" charset="0"/>
                </a:rPr>
                <a:t>CRM</a:t>
              </a:r>
            </a:p>
            <a:p>
              <a:r>
                <a:rPr lang="en-US" sz="1100">
                  <a:solidFill>
                    <a:schemeClr val="bg1"/>
                  </a:solidFill>
                  <a:latin typeface="Avenir LT Std 45 Book" panose="020B0502020203020204" pitchFamily="34" charset="0"/>
                </a:rPr>
                <a:t>Speed</a:t>
              </a:r>
              <a:r>
                <a:rPr lang="en-US" sz="1100" baseline="0">
                  <a:solidFill>
                    <a:schemeClr val="bg1"/>
                  </a:solidFill>
                  <a:latin typeface="Avenir LT Std 45 Book" panose="020B0502020203020204" pitchFamily="34" charset="0"/>
                </a:rPr>
                <a:t> Score</a:t>
              </a:r>
              <a:endParaRPr lang="en-US" sz="1100">
                <a:solidFill>
                  <a:schemeClr val="bg1"/>
                </a:solidFill>
                <a:latin typeface="Avenir LT Std 45 Book" panose="020B0502020203020204" pitchFamily="34" charset="0"/>
              </a:endParaRPr>
            </a:p>
          </xdr:txBody>
        </xdr:sp>
        <xdr:sp macro="" textlink="">
          <xdr:nvSpPr>
            <xdr:cNvPr id="155" name="TextBox 154">
              <a:extLst>
                <a:ext uri="{FF2B5EF4-FFF2-40B4-BE49-F238E27FC236}">
                  <a16:creationId xmlns:a16="http://schemas.microsoft.com/office/drawing/2014/main" id="{08253513-3F98-46D0-B906-A58FE10CB6F6}"/>
                </a:ext>
              </a:extLst>
            </xdr:cNvPr>
            <xdr:cNvSpPr txBox="1"/>
          </xdr:nvSpPr>
          <xdr:spPr>
            <a:xfrm>
              <a:off x="1170213" y="12371615"/>
              <a:ext cx="1714501"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9BF8F2"/>
                  </a:solidFill>
                  <a:latin typeface="Avenir LT Std 45 Book" panose="020B0502020203020204" pitchFamily="34" charset="0"/>
                </a:rPr>
                <a:t>28%</a:t>
              </a:r>
            </a:p>
          </xdr:txBody>
        </xdr:sp>
        <xdr:sp macro="" textlink="">
          <xdr:nvSpPr>
            <xdr:cNvPr id="156" name="Isosceles Triangle 155">
              <a:extLst>
                <a:ext uri="{FF2B5EF4-FFF2-40B4-BE49-F238E27FC236}">
                  <a16:creationId xmlns:a16="http://schemas.microsoft.com/office/drawing/2014/main" id="{96C1E2FB-0228-AF16-AF52-534E7E5FB35F}"/>
                </a:ext>
              </a:extLst>
            </xdr:cNvPr>
            <xdr:cNvSpPr/>
          </xdr:nvSpPr>
          <xdr:spPr>
            <a:xfrm rot="10800000">
              <a:off x="870858" y="12426043"/>
              <a:ext cx="272142" cy="234605"/>
            </a:xfrm>
            <a:prstGeom prst="triangle">
              <a:avLst/>
            </a:prstGeom>
            <a:solidFill>
              <a:srgbClr val="9BF8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ederico" refreshedDate="45142.713977777777" createdVersion="8" refreshedVersion="8" minRefreshableVersion="3" recordCount="900" xr:uid="{6C49A3B0-9F5A-4F0B-A621-7F1244107E73}">
  <cacheSource type="worksheet">
    <worksheetSource name="data1"/>
  </cacheSource>
  <cacheFields count="9">
    <cacheField name="Year" numFmtId="0">
      <sharedItems containsSemiMixedTypes="0" containsString="0" containsNumber="1" containsInteger="1" minValue="2020" maxValue="2024" count="5">
        <n v="2020"/>
        <n v="2021"/>
        <n v="2022"/>
        <n v="2023"/>
        <n v="2024"/>
      </sharedItems>
    </cacheField>
    <cacheField name="Month" numFmtId="0">
      <sharedItems count="12">
        <s v="Jan"/>
        <s v="Feb"/>
        <s v="Mar"/>
        <s v="Apr"/>
        <s v="May"/>
        <s v="Jun"/>
        <s v="Jul"/>
        <s v="Aug"/>
        <s v="Sep"/>
        <s v="Oct"/>
        <s v="Nov"/>
        <s v="Dec"/>
      </sharedItems>
    </cacheField>
    <cacheField name="Income sources" numFmtId="0">
      <sharedItems count="6">
        <s v="Licensing"/>
        <s v="Renting"/>
        <s v="Subscription"/>
        <s v="Usage fees"/>
        <s v="Advertising"/>
        <s v="Asset sale"/>
      </sharedItems>
    </cacheField>
    <cacheField name="Income Breakdowns" numFmtId="0">
      <sharedItems count="15">
        <s v="Software Metered License"/>
        <s v="Floating License"/>
        <s v="Equipments"/>
        <s v="Prime"/>
        <s v="Renewal"/>
        <s v="Premium"/>
        <s v="New "/>
        <s v="Offices"/>
        <s v="Facebook Page"/>
        <s v="Google Ad"/>
        <s v="Company Website"/>
        <s v="Youtube Channel"/>
        <s v="Lands"/>
        <s v="Asset sale"/>
        <s v="Television Ad"/>
      </sharedItems>
    </cacheField>
    <cacheField name="Counts" numFmtId="164">
      <sharedItems containsSemiMixedTypes="0" containsString="0" containsNumber="1" minValue="2" maxValue="10368.4"/>
    </cacheField>
    <cacheField name="Income" numFmtId="164">
      <sharedItems containsSemiMixedTypes="0" containsString="0" containsNumber="1" minValue="100" maxValue="22000"/>
    </cacheField>
    <cacheField name="Target Income" numFmtId="164">
      <sharedItems containsSemiMixedTypes="0" containsString="0" containsNumber="1" minValue="112" maxValue="12480"/>
    </cacheField>
    <cacheField name="operating profit" numFmtId="164">
      <sharedItems containsSemiMixedTypes="0" containsString="0" containsNumber="1" minValue="20" maxValue="4400"/>
    </cacheField>
    <cacheField name="Marketing Strategies" numFmtId="164">
      <sharedItems count="2">
        <s v="B2B"/>
        <s v="B2C"/>
      </sharedItems>
    </cacheField>
  </cacheFields>
  <extLst>
    <ext xmlns:x14="http://schemas.microsoft.com/office/spreadsheetml/2009/9/main" uri="{725AE2AE-9491-48be-B2B4-4EB974FC3084}">
      <x14:pivotCacheDefinition pivotCacheId="172669847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ederico" refreshedDate="45143.777950347219" createdVersion="8" refreshedVersion="8" minRefreshableVersion="3" recordCount="30" xr:uid="{9778C7E7-E253-47D5-92C6-AF7FCD5B04C6}">
  <cacheSource type="worksheet">
    <worksheetSource name="data2"/>
  </cacheSource>
  <cacheFields count="4">
    <cacheField name="Year" numFmtId="0">
      <sharedItems containsSemiMixedTypes="0" containsString="0" containsNumber="1" containsInteger="1" minValue="2020" maxValue="2024" count="5">
        <n v="2020"/>
        <n v="2021"/>
        <n v="2022"/>
        <n v="2023"/>
        <n v="2024"/>
      </sharedItems>
    </cacheField>
    <cacheField name="Country" numFmtId="0">
      <sharedItems count="6">
        <s v="Egypt"/>
        <s v="USA"/>
        <s v="Russia"/>
        <s v="United Kingdom"/>
        <s v="Brazil"/>
        <s v="Canada"/>
      </sharedItems>
    </cacheField>
    <cacheField name="Amount" numFmtId="1">
      <sharedItems containsSemiMixedTypes="0" containsString="0" containsNumber="1" containsInteger="1" minValue="62240" maxValue="387584"/>
    </cacheField>
    <cacheField name="Target" numFmtId="1">
      <sharedItems containsSemiMixedTypes="0" containsString="0" containsNumber="1" minValue="90151.200000000041" maxValue="700000"/>
    </cacheField>
  </cacheFields>
  <extLst>
    <ext xmlns:x14="http://schemas.microsoft.com/office/spreadsheetml/2009/9/main" uri="{725AE2AE-9491-48be-B2B4-4EB974FC3084}">
      <x14:pivotCacheDefinition pivotCacheId="68370278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ederico" refreshedDate="45144.68011898148" createdVersion="8" refreshedVersion="8" minRefreshableVersion="3" recordCount="3115" xr:uid="{17BFAE40-4298-4636-BF0A-139A026A0AC6}">
  <cacheSource type="worksheet">
    <worksheetSource name="data3"/>
  </cacheSource>
  <cacheFields count="11">
    <cacheField name="Order Number" numFmtId="0">
      <sharedItems/>
    </cacheField>
    <cacheField name="Year" numFmtId="0">
      <sharedItems containsSemiMixedTypes="0" containsString="0" containsNumber="1" containsInteger="1" minValue="2020" maxValue="2024" count="5">
        <n v="2020"/>
        <n v="2021"/>
        <n v="2022"/>
        <n v="2023"/>
        <n v="2024"/>
      </sharedItems>
    </cacheField>
    <cacheField name="Month" numFmtId="0">
      <sharedItems count="12">
        <s v="Apr"/>
        <s v="Aug"/>
        <s v="Dec"/>
        <s v="Feb"/>
        <s v="Jan"/>
        <s v="Jul"/>
        <s v="Jun"/>
        <s v="Mar"/>
        <s v="May"/>
        <s v="Nov"/>
        <s v="Oct"/>
        <s v="Sep"/>
      </sharedItems>
    </cacheField>
    <cacheField name="POS" numFmtId="0">
      <sharedItems count="2">
        <s v="Website"/>
        <s v="Branches"/>
      </sharedItems>
    </cacheField>
    <cacheField name="Payment Method" numFmtId="0">
      <sharedItems count="2">
        <s v="Credit Card"/>
        <s v="Cash on Delivery"/>
      </sharedItems>
    </cacheField>
    <cacheField name="Assembly Stage" numFmtId="0">
      <sharedItems count="2">
        <s v="Order assembled"/>
        <s v="Cancelld"/>
      </sharedItems>
    </cacheField>
    <cacheField name="Registration Status" numFmtId="0">
      <sharedItems count="2">
        <s v="Register Customer info"/>
        <s v="Non-Registered Customer info"/>
      </sharedItems>
    </cacheField>
    <cacheField name="Sale Status" numFmtId="0">
      <sharedItems count="2">
        <s v="Paid"/>
        <s v="Refunded"/>
      </sharedItems>
    </cacheField>
    <cacheField name="Delivery Type" numFmtId="0">
      <sharedItems count="3">
        <s v="Shipment"/>
        <s v="Download"/>
        <s v="Branch "/>
      </sharedItems>
    </cacheField>
    <cacheField name="Amount" numFmtId="0">
      <sharedItems containsSemiMixedTypes="0" containsString="0" containsNumber="1" containsInteger="1" minValue="127" maxValue="1111" count="634">
        <n v="350"/>
        <n v="344"/>
        <n v="236"/>
        <n v="284"/>
        <n v="238"/>
        <n v="280"/>
        <n v="208"/>
        <n v="354"/>
        <n v="348"/>
        <n v="342"/>
        <n v="677"/>
        <n v="710"/>
        <n v="763"/>
        <n v="351"/>
        <n v="345"/>
        <n v="339"/>
        <n v="237"/>
        <n v="749"/>
        <n v="803"/>
        <n v="235"/>
        <n v="283"/>
        <n v="211"/>
        <n v="876"/>
        <n v="877"/>
        <n v="878"/>
        <n v="281"/>
        <n v="772"/>
        <n v="290"/>
        <n v="278"/>
        <n v="212"/>
        <n v="260"/>
        <n v="188"/>
        <n v="214"/>
        <n v="262"/>
        <n v="190"/>
        <n v="288"/>
        <n v="282"/>
        <n v="276"/>
        <n v="680"/>
        <n v="767"/>
        <n v="285"/>
        <n v="279"/>
        <n v="213"/>
        <n v="753"/>
        <n v="806"/>
        <n v="217"/>
        <n v="259"/>
        <n v="187"/>
        <n v="287"/>
        <n v="275"/>
        <n v="215"/>
        <n v="263"/>
        <n v="776"/>
        <n v="224"/>
        <n v="218"/>
        <n v="194"/>
        <n v="242"/>
        <n v="164"/>
        <n v="166"/>
        <n v="222"/>
        <n v="216"/>
        <n v="684"/>
        <n v="717"/>
        <n v="770"/>
        <n v="225"/>
        <n v="219"/>
        <n v="195"/>
        <n v="810"/>
        <n v="193"/>
        <n v="241"/>
        <n v="221"/>
        <n v="191"/>
        <n v="239"/>
        <n v="779"/>
        <n v="248"/>
        <n v="244"/>
        <n v="292"/>
        <n v="220"/>
        <n v="675"/>
        <n v="708"/>
        <n v="761"/>
        <n v="249"/>
        <n v="748"/>
        <n v="801"/>
        <n v="247"/>
        <n v="295"/>
        <n v="245"/>
        <n v="293"/>
        <n v="254"/>
        <n v="296"/>
        <n v="370"/>
        <n v="250"/>
        <n v="298"/>
        <n v="226"/>
        <n v="372"/>
        <n v="674"/>
        <n v="707"/>
        <n v="747"/>
        <n v="800"/>
        <n v="253"/>
        <n v="223"/>
        <n v="873"/>
        <n v="251"/>
        <n v="299"/>
        <n v="769"/>
        <n v="302"/>
        <n v="266"/>
        <n v="268"/>
        <n v="306"/>
        <n v="300"/>
        <n v="294"/>
        <n v="679"/>
        <n v="713"/>
        <n v="766"/>
        <n v="303"/>
        <n v="297"/>
        <n v="291"/>
        <n v="752"/>
        <n v="805"/>
        <n v="265"/>
        <n v="884"/>
        <n v="885"/>
        <n v="886"/>
        <n v="269"/>
        <n v="775"/>
        <n v="320"/>
        <n v="314"/>
        <n v="308"/>
        <n v="272"/>
        <n v="200"/>
        <n v="274"/>
        <n v="196"/>
        <n v="318"/>
        <n v="312"/>
        <n v="712"/>
        <n v="765"/>
        <n v="321"/>
        <n v="315"/>
        <n v="309"/>
        <n v="751"/>
        <n v="271"/>
        <n v="199"/>
        <n v="882"/>
        <n v="883"/>
        <n v="227"/>
        <n v="774"/>
        <n v="368"/>
        <n v="362"/>
        <n v="356"/>
        <n v="286"/>
        <n v="366"/>
        <n v="360"/>
        <n v="676"/>
        <n v="709"/>
        <n v="762"/>
        <n v="369"/>
        <n v="363"/>
        <n v="357"/>
        <n v="243"/>
        <n v="802"/>
        <n v="289"/>
        <n v="874"/>
        <n v="875"/>
        <n v="771"/>
        <n v="338"/>
        <n v="332"/>
        <n v="326"/>
        <n v="230"/>
        <n v="206"/>
        <n v="232"/>
        <n v="202"/>
        <n v="336"/>
        <n v="330"/>
        <n v="324"/>
        <n v="678"/>
        <n v="711"/>
        <n v="764"/>
        <n v="333"/>
        <n v="327"/>
        <n v="231"/>
        <n v="750"/>
        <n v="804"/>
        <n v="229"/>
        <n v="277"/>
        <n v="205"/>
        <n v="879"/>
        <n v="880"/>
        <n v="881"/>
        <n v="233"/>
        <n v="773"/>
        <n v="170"/>
        <n v="172"/>
        <n v="240"/>
        <n v="234"/>
        <n v="228"/>
        <n v="683"/>
        <n v="716"/>
        <n v="201"/>
        <n v="756"/>
        <n v="809"/>
        <n v="169"/>
        <n v="197"/>
        <n v="778"/>
        <n v="176"/>
        <n v="178"/>
        <n v="258"/>
        <n v="252"/>
        <n v="246"/>
        <n v="682"/>
        <n v="715"/>
        <n v="255"/>
        <n v="755"/>
        <n v="808"/>
        <n v="175"/>
        <n v="257"/>
        <n v="203"/>
        <n v="777"/>
        <n v="182"/>
        <n v="256"/>
        <n v="184"/>
        <n v="270"/>
        <n v="264"/>
        <n v="681"/>
        <n v="714"/>
        <n v="768"/>
        <n v="273"/>
        <n v="267"/>
        <n v="261"/>
        <n v="207"/>
        <n v="754"/>
        <n v="807"/>
        <n v="181"/>
        <n v="209"/>
        <n v="128"/>
        <n v="328"/>
        <n v="130"/>
        <n v="304"/>
        <n v="989"/>
        <n v="1022"/>
        <n v="129"/>
        <n v="857"/>
        <n v="329"/>
        <n v="131"/>
        <n v="310"/>
        <n v="352"/>
        <n v="993"/>
        <n v="1026"/>
        <n v="860"/>
        <n v="353"/>
        <n v="334"/>
        <n v="996"/>
        <n v="811"/>
        <n v="864"/>
        <n v="335"/>
        <n v="140"/>
        <n v="346"/>
        <n v="340"/>
        <n v="142"/>
        <n v="987"/>
        <n v="1021"/>
        <n v="141"/>
        <n v="355"/>
        <n v="349"/>
        <n v="343"/>
        <n v="855"/>
        <n v="789"/>
        <n v="790"/>
        <n v="791"/>
        <n v="341"/>
        <n v="143"/>
        <n v="311"/>
        <n v="146"/>
        <n v="358"/>
        <n v="148"/>
        <n v="316"/>
        <n v="959"/>
        <n v="1020"/>
        <n v="147"/>
        <n v="854"/>
        <n v="788"/>
        <n v="347"/>
        <n v="317"/>
        <n v="992"/>
        <n v="1025"/>
        <n v="359"/>
        <n v="364"/>
        <n v="991"/>
        <n v="1024"/>
        <n v="859"/>
        <n v="365"/>
        <n v="134"/>
        <n v="136"/>
        <n v="988"/>
        <n v="135"/>
        <n v="856"/>
        <n v="137"/>
        <n v="305"/>
        <n v="322"/>
        <n v="990"/>
        <n v="1023"/>
        <n v="858"/>
        <n v="323"/>
        <n v="371"/>
        <n v="995"/>
        <n v="1029"/>
        <n v="863"/>
        <n v="1028"/>
        <n v="862"/>
        <n v="994"/>
        <n v="1027"/>
        <n v="861"/>
        <n v="1111"/>
        <n v="301"/>
        <n v="319"/>
        <n v="313"/>
        <n v="307"/>
        <n v="337"/>
        <n v="331"/>
        <n v="325"/>
        <n v="158"/>
        <n v="160"/>
        <n v="812"/>
        <n v="899"/>
        <n v="852"/>
        <n v="163"/>
        <n v="133"/>
        <n v="821"/>
        <n v="816"/>
        <n v="849"/>
        <n v="902"/>
        <n v="139"/>
        <n v="825"/>
        <n v="819"/>
        <n v="853"/>
        <n v="906"/>
        <n v="165"/>
        <n v="828"/>
        <n v="844"/>
        <n v="897"/>
        <n v="850"/>
        <n v="145"/>
        <n v="843"/>
        <n v="896"/>
        <n v="818"/>
        <n v="151"/>
        <n v="149"/>
        <n v="815"/>
        <n v="848"/>
        <n v="901"/>
        <n v="189"/>
        <n v="361"/>
        <n v="824"/>
        <n v="152"/>
        <n v="814"/>
        <n v="847"/>
        <n v="367"/>
        <n v="823"/>
        <n v="845"/>
        <n v="898"/>
        <n v="851"/>
        <n v="820"/>
        <n v="154"/>
        <n v="813"/>
        <n v="846"/>
        <n v="900"/>
        <n v="157"/>
        <n v="127"/>
        <n v="822"/>
        <n v="905"/>
        <n v="171"/>
        <n v="827"/>
        <n v="904"/>
        <n v="177"/>
        <n v="826"/>
        <n v="817"/>
        <n v="903"/>
        <n v="183"/>
        <n v="780"/>
        <n v="781"/>
        <n v="782"/>
        <n v="162"/>
        <n v="156"/>
        <n v="150"/>
        <n v="687"/>
        <n v="721"/>
        <n v="159"/>
        <n v="153"/>
        <n v="760"/>
        <n v="161"/>
        <n v="155"/>
        <n v="173"/>
        <n v="783"/>
        <n v="691"/>
        <n v="724"/>
        <n v="786"/>
        <n v="728"/>
        <n v="192"/>
        <n v="186"/>
        <n v="180"/>
        <n v="686"/>
        <n v="719"/>
        <n v="758"/>
        <n v="185"/>
        <n v="179"/>
        <n v="210"/>
        <n v="204"/>
        <n v="198"/>
        <n v="685"/>
        <n v="718"/>
        <n v="757"/>
        <n v="690"/>
        <n v="723"/>
        <n v="785"/>
        <n v="689"/>
        <n v="722"/>
        <n v="174"/>
        <n v="168"/>
        <n v="720"/>
        <n v="759"/>
        <n v="167"/>
        <n v="144"/>
        <n v="138"/>
        <n v="132"/>
        <n v="688"/>
        <n v="784"/>
        <n v="694"/>
        <n v="727"/>
        <n v="693"/>
        <n v="726"/>
        <n v="692"/>
        <n v="725"/>
        <n v="787"/>
        <n v="1000"/>
        <n v="1033"/>
        <n v="1003"/>
        <n v="1037"/>
        <n v="871"/>
        <n v="1007"/>
        <n v="1040"/>
        <n v="998"/>
        <n v="1031"/>
        <n v="866"/>
        <n v="997"/>
        <n v="1030"/>
        <n v="865"/>
        <n v="1036"/>
        <n v="870"/>
        <n v="1002"/>
        <n v="1035"/>
        <n v="869"/>
        <n v="999"/>
        <n v="1032"/>
        <n v="867"/>
        <n v="1001"/>
        <n v="1034"/>
        <n v="868"/>
        <n v="1006"/>
        <n v="1039"/>
        <n v="1005"/>
        <n v="1038"/>
        <n v="1004"/>
        <n v="872"/>
        <n v="909"/>
        <n v="832"/>
        <n v="913"/>
        <n v="835"/>
        <n v="830"/>
        <n v="921"/>
        <n v="922"/>
        <n v="839"/>
        <n v="908"/>
        <n v="907"/>
        <n v="829"/>
        <n v="912"/>
        <n v="834"/>
        <n v="911"/>
        <n v="831"/>
        <n v="910"/>
        <n v="833"/>
        <n v="918"/>
        <n v="919"/>
        <n v="920"/>
        <n v="838"/>
        <n v="915"/>
        <n v="916"/>
        <n v="917"/>
        <n v="837"/>
        <n v="914"/>
        <n v="836"/>
        <n v="961"/>
        <n v="960"/>
        <n v="698"/>
        <n v="731"/>
        <n v="702"/>
        <n v="735"/>
        <n v="705"/>
        <n v="738"/>
        <n v="696"/>
        <n v="695"/>
        <n v="729"/>
        <n v="701"/>
        <n v="734"/>
        <n v="700"/>
        <n v="733"/>
        <n v="697"/>
        <n v="730"/>
        <n v="699"/>
        <n v="732"/>
        <n v="704"/>
        <n v="746"/>
        <n v="703"/>
        <n v="737"/>
        <n v="736"/>
        <n v="792"/>
        <n v="1014"/>
        <n v="795"/>
        <n v="964"/>
        <n v="1018"/>
        <n v="799"/>
        <n v="1009"/>
        <n v="1008"/>
        <n v="1041"/>
        <n v="1013"/>
        <n v="794"/>
        <n v="1012"/>
        <n v="793"/>
        <n v="1010"/>
        <n v="1011"/>
        <n v="963"/>
        <n v="1017"/>
        <n v="798"/>
        <n v="1016"/>
        <n v="797"/>
        <n v="962"/>
        <n v="1015"/>
        <n v="796"/>
        <n v="931"/>
        <n v="932"/>
        <n v="933"/>
        <n v="842"/>
        <n v="942"/>
        <n v="943"/>
        <n v="944"/>
        <n v="841"/>
        <n v="953"/>
        <n v="954"/>
        <n v="926"/>
        <n v="927"/>
        <n v="928"/>
        <n v="923"/>
        <n v="924"/>
        <n v="925"/>
        <n v="840"/>
        <n v="939"/>
        <n v="940"/>
        <n v="941"/>
        <n v="937"/>
        <n v="938"/>
        <n v="929"/>
        <n v="930"/>
        <n v="934"/>
        <n v="935"/>
        <n v="936"/>
        <n v="950"/>
        <n v="951"/>
        <n v="952"/>
        <n v="947"/>
        <n v="948"/>
        <n v="949"/>
        <n v="945"/>
        <n v="946"/>
        <n v="655"/>
        <n v="742"/>
        <n v="659"/>
        <n v="740"/>
        <n v="706"/>
        <n v="739"/>
        <n v="658"/>
        <n v="745"/>
        <n v="657"/>
        <n v="744"/>
        <n v="741"/>
        <n v="656"/>
        <n v="743"/>
        <n v="662"/>
        <n v="661"/>
        <n v="660"/>
        <n v="968"/>
        <n v="971"/>
        <n v="975"/>
        <n v="966"/>
        <n v="1019"/>
        <n v="965"/>
        <n v="970"/>
        <n v="967"/>
        <n v="969"/>
        <n v="974"/>
        <n v="973"/>
        <n v="972"/>
        <n v="958"/>
        <n v="955"/>
        <n v="956"/>
        <n v="957"/>
        <n v="666"/>
        <n v="670"/>
        <n v="673"/>
        <n v="664"/>
        <n v="663"/>
        <n v="669"/>
        <n v="668"/>
        <n v="665"/>
        <n v="667"/>
        <n v="672"/>
        <n v="671"/>
        <n v="982"/>
        <n v="986"/>
        <n v="977"/>
        <n v="976"/>
        <n v="981"/>
        <n v="980"/>
        <n v="978"/>
        <n v="979"/>
        <n v="985"/>
        <n v="984"/>
        <n v="983"/>
        <n v="888"/>
        <n v="892"/>
        <n v="895"/>
        <n v="891"/>
        <n v="890"/>
        <n v="887"/>
        <n v="889"/>
        <n v="894"/>
        <n v="893"/>
      </sharedItems>
    </cacheField>
    <cacheField name="Target" numFmtId="0">
      <sharedItems containsSemiMixedTypes="0" containsString="0" containsNumber="1" minValue="174.07999999999998" maxValue="1588.73" count="669">
        <n v="500.5"/>
        <n v="491.91999999999996"/>
        <n v="337.48"/>
        <n v="406.12"/>
        <n v="340.34000000000003"/>
        <n v="400.4"/>
        <n v="297.44"/>
        <n v="526.24"/>
        <n v="968.11"/>
        <n v="1015.3"/>
        <n v="1091.0899999999999"/>
        <n v="501.93"/>
        <n v="493.35"/>
        <n v="484.77"/>
        <n v="338.90999999999997"/>
        <n v="336.05"/>
        <n v="404.69"/>
        <n v="301.73"/>
        <n v="1252.68"/>
        <n v="1254.1100000000001"/>
        <n v="1255.54"/>
        <n v="401.83"/>
        <n v="1103.96"/>
        <n v="414.7"/>
        <n v="397.53999999999996"/>
        <n v="303.15999999999997"/>
        <n v="371.8"/>
        <n v="268.84000000000003"/>
        <n v="306.02"/>
        <n v="374.65999999999997"/>
        <n v="271.7"/>
        <n v="972.4"/>
        <n v="1096.81"/>
        <n v="407.55"/>
        <n v="398.97"/>
        <n v="304.59000000000003"/>
        <n v="310.31"/>
        <n v="370.37"/>
        <n v="267.40999999999997"/>
        <n v="410.40999999999997"/>
        <n v="393.25"/>
        <n v="307.45"/>
        <n v="376.09000000000003"/>
        <n v="1109.68"/>
        <n v="277.42"/>
        <n v="346.06"/>
        <n v="234.51999999999998"/>
        <n v="237.38"/>
        <n v="978.12"/>
        <n v="1025.31"/>
        <n v="1101.0999999999999"/>
        <n v="321.75"/>
        <n v="313.17"/>
        <n v="278.85000000000002"/>
        <n v="275.99"/>
        <n v="344.63"/>
        <n v="316.02999999999997"/>
        <n v="273.13"/>
        <n v="341.77"/>
        <n v="1113.97"/>
        <n v="354.64"/>
        <n v="311.74"/>
        <n v="348.92"/>
        <n v="417.56"/>
        <n v="314.60000000000002"/>
        <n v="965.25"/>
        <n v="1012.44"/>
        <n v="1088.23"/>
        <n v="356.07"/>
        <n v="353.21"/>
        <n v="421.85"/>
        <n v="350.35"/>
        <n v="418.99"/>
        <n v="388.62"/>
        <n v="423.28"/>
        <n v="320.32"/>
        <n v="529.1"/>
        <n v="357.5"/>
        <n v="426.14"/>
        <n v="323.18"/>
        <n v="963.81999999999994"/>
        <n v="1011.01"/>
        <n v="361.78999999999996"/>
        <n v="318.89"/>
        <n v="1248.3899999999999"/>
        <n v="358.93"/>
        <n v="427.57"/>
        <n v="1099.67"/>
        <n v="431.86"/>
        <n v="380.38"/>
        <n v="383.24"/>
        <n v="970.97"/>
        <n v="1019.5899999999999"/>
        <n v="1095.3800000000001"/>
        <n v="433.28999999999996"/>
        <n v="424.71"/>
        <n v="416.13"/>
        <n v="378.95"/>
        <n v="1264.1199999999999"/>
        <n v="1265.55"/>
        <n v="1266.98"/>
        <n v="384.67"/>
        <n v="1108.25"/>
        <n v="457.6"/>
        <n v="449.02"/>
        <n v="440.44"/>
        <n v="388.96"/>
        <n v="286"/>
        <n v="391.82"/>
        <n v="280.27999999999997"/>
        <n v="1018.16"/>
        <n v="1093.95"/>
        <n v="459.03"/>
        <n v="450.45"/>
        <n v="441.87"/>
        <n v="387.53"/>
        <n v="284.57"/>
        <n v="1261.26"/>
        <n v="1262.69"/>
        <n v="324.61"/>
        <n v="1106.82"/>
        <n v="517.66"/>
        <n v="509.08"/>
        <n v="408.98"/>
        <n v="966.68000000000006"/>
        <n v="1013.87"/>
        <n v="1089.6599999999999"/>
        <n v="527.66999999999996"/>
        <n v="519.09"/>
        <n v="510.51"/>
        <n v="347.49"/>
        <n v="413.27"/>
        <n v="1249.82"/>
        <n v="1251.25"/>
        <n v="1102.53"/>
        <n v="483.34000000000003"/>
        <n v="474.76"/>
        <n v="466.18"/>
        <n v="328.9"/>
        <n v="294.58"/>
        <n v="331.76"/>
        <n v="288.86"/>
        <n v="969.54"/>
        <n v="1016.73"/>
        <n v="1092.52"/>
        <n v="476.19"/>
        <n v="467.61"/>
        <n v="330.33"/>
        <n v="327.47000000000003"/>
        <n v="396.11"/>
        <n v="293.14999999999998"/>
        <n v="1256.97"/>
        <n v="1258.4000000000001"/>
        <n v="1259.83"/>
        <n v="333.19"/>
        <n v="1105.3899999999999"/>
        <n v="243.1"/>
        <n v="245.95999999999998"/>
        <n v="976.69"/>
        <n v="1023.88"/>
        <n v="287.43"/>
        <n v="241.67000000000002"/>
        <n v="281.70999999999998"/>
        <n v="1112.54"/>
        <n v="251.68"/>
        <n v="254.54"/>
        <n v="975.26"/>
        <n v="1022.45"/>
        <n v="364.65"/>
        <n v="250.25"/>
        <n v="367.51"/>
        <n v="290.28999999999996"/>
        <n v="1111.1100000000001"/>
        <n v="363.22"/>
        <n v="260.26"/>
        <n v="366.08"/>
        <n v="263.12"/>
        <n v="973.82999999999993"/>
        <n v="1021.02"/>
        <n v="1098.24"/>
        <n v="390.39"/>
        <n v="381.81"/>
        <n v="373.23"/>
        <n v="296.01"/>
        <n v="258.83"/>
        <n v="298.87"/>
        <n v="183.04"/>
        <n v="1414.27"/>
        <n v="1461.46"/>
        <n v="429"/>
        <n v="184.47"/>
        <n v="1225.51"/>
        <n v="470.47"/>
        <n v="187.32999999999998"/>
        <n v="1419.99"/>
        <n v="1467.18"/>
        <n v="403.26"/>
        <n v="1154.01"/>
        <n v="1229.8"/>
        <n v="504.78999999999996"/>
        <n v="1424.28"/>
        <n v="368.94"/>
        <n v="1159.73"/>
        <n v="1235.52"/>
        <n v="479.05"/>
        <n v="200.2"/>
        <n v="503.36"/>
        <n v="494.78"/>
        <n v="486.2"/>
        <n v="1411.4099999999999"/>
        <n v="1460.03"/>
        <n v="446.15999999999997"/>
        <n v="201.63"/>
        <n v="507.65"/>
        <n v="499.07"/>
        <n v="490.49"/>
        <n v="1146.8600000000001"/>
        <n v="1222.6500000000001"/>
        <n v="1128.27"/>
        <n v="1129.7"/>
        <n v="1131.1300000000001"/>
        <n v="487.63"/>
        <n v="204.49"/>
        <n v="444.73"/>
        <n v="208.78"/>
        <n v="511.94"/>
        <n v="1371.37"/>
        <n v="1458.6"/>
        <n v="454.74"/>
        <n v="210.21"/>
        <n v="1145.43"/>
        <n v="1221.22"/>
        <n v="1126.8399999999999"/>
        <n v="496.21000000000004"/>
        <n v="453.31"/>
        <n v="1418.56"/>
        <n v="1465.75"/>
        <n v="411.84000000000003"/>
        <n v="1152.58"/>
        <n v="513.37"/>
        <n v="1417.13"/>
        <n v="1464.32"/>
        <n v="420.42"/>
        <n v="1151.1500000000001"/>
        <n v="1228.3699999999999"/>
        <n v="521.95000000000005"/>
        <n v="191.62"/>
        <n v="1412.84"/>
        <n v="437.58"/>
        <n v="193.05"/>
        <n v="1148.29"/>
        <n v="1224.08"/>
        <n v="195.91"/>
        <n v="436.15"/>
        <n v="1415.7"/>
        <n v="1462.8899999999999"/>
        <n v="1149.72"/>
        <n v="1226.94"/>
        <n v="461.89"/>
        <n v="530.53"/>
        <n v="1422.85"/>
        <n v="1471.47"/>
        <n v="377.52"/>
        <n v="1158.3"/>
        <n v="1234.0899999999999"/>
        <n v="1470.04"/>
        <n v="386.1"/>
        <n v="1156.8699999999999"/>
        <n v="1232.6599999999999"/>
        <n v="1421.42"/>
        <n v="1468.6100000000001"/>
        <n v="394.68"/>
        <n v="1155.44"/>
        <n v="1231.23"/>
        <n v="1588.73"/>
        <n v="434.72"/>
        <n v="430.43"/>
        <n v="460.46000000000004"/>
        <n v="451.88"/>
        <n v="443.3"/>
        <n v="456.16999999999996"/>
        <n v="447.59000000000003"/>
        <n v="439.01"/>
        <n v="477.62"/>
        <n v="469.03999999999996"/>
        <n v="481.90999999999997"/>
        <n v="473.33"/>
        <n v="464.75"/>
        <n v="225.94"/>
        <n v="228.8"/>
        <n v="194.48"/>
        <n v="1161.1599999999999"/>
        <n v="1285.57"/>
        <n v="233.09"/>
        <n v="190.19"/>
        <n v="1174.03"/>
        <n v="1166.8800000000001"/>
        <n v="1214.07"/>
        <n v="1289.8600000000001"/>
        <n v="198.76999999999998"/>
        <n v="1179.75"/>
        <n v="520.52"/>
        <n v="1171.17"/>
        <n v="1219.79"/>
        <n v="1295.58"/>
        <n v="1184.04"/>
        <n v="203.06"/>
        <n v="1206.92"/>
        <n v="1282.71"/>
        <n v="207.35"/>
        <n v="211.64"/>
        <n v="1205.49"/>
        <n v="1281.28"/>
        <n v="215.93"/>
        <n v="1218.3600000000001"/>
        <n v="213.07"/>
        <n v="1165.45"/>
        <n v="1212.6399999999999"/>
        <n v="1288.43"/>
        <n v="516.23"/>
        <n v="1178.32"/>
        <n v="217.36"/>
        <n v="1164.02"/>
        <n v="1211.21"/>
        <n v="524.80999999999995"/>
        <n v="1176.8899999999999"/>
        <n v="1208.3499999999999"/>
        <n v="1284.1399999999999"/>
        <n v="1172.5999999999999"/>
        <n v="220.22"/>
        <n v="185.9"/>
        <n v="1162.5899999999999"/>
        <n v="1209.78"/>
        <n v="1287"/>
        <n v="224.51"/>
        <n v="181.61"/>
        <n v="1175.46"/>
        <n v="1294.1500000000001"/>
        <n v="1182.6100000000001"/>
        <n v="1169.74"/>
        <n v="1216.93"/>
        <n v="1292.72"/>
        <n v="1181.18"/>
        <n v="1168.31"/>
        <n v="1215.5"/>
        <n v="1291.29"/>
        <n v="1115.4000000000001"/>
        <n v="1116.83"/>
        <n v="1118.26"/>
        <n v="982.41"/>
        <n v="1031.03"/>
        <n v="227.37"/>
        <n v="218.79"/>
        <n v="244.53"/>
        <n v="230.23000000000002"/>
        <n v="221.65"/>
        <n v="247.39"/>
        <n v="1119.69"/>
        <n v="206.72"/>
        <n v="988.13"/>
        <n v="1035.32"/>
        <n v="1123.98"/>
        <n v="174.07999999999998"/>
        <n v="1041.04"/>
        <n v="980.98"/>
        <n v="1028.17"/>
        <n v="270.27"/>
        <n v="261.69"/>
        <n v="264.55"/>
        <n v="255.97"/>
        <n v="979.55"/>
        <n v="1026.74"/>
        <n v="214.88"/>
        <n v="986.7"/>
        <n v="1033.8899999999999"/>
        <n v="1122.55"/>
        <n v="985.27"/>
        <n v="1032.46"/>
        <n v="1029.5999999999999"/>
        <n v="253.11"/>
        <n v="235.95"/>
        <n v="238.81"/>
        <n v="983.83999999999992"/>
        <n v="1121.1199999999999"/>
        <n v="182.24"/>
        <n v="992.42000000000007"/>
        <n v="1039.6100000000001"/>
        <n v="190.4"/>
        <n v="990.99"/>
        <n v="1038.18"/>
        <n v="198.56"/>
        <n v="989.56"/>
        <n v="1036.75"/>
        <n v="1125.4099999999999"/>
        <n v="1430"/>
        <n v="1477.19"/>
        <n v="343.2"/>
        <n v="1434.29"/>
        <n v="1482.9099999999999"/>
        <n v="308.88"/>
        <n v="1245.53"/>
        <n v="1440.01"/>
        <n v="1487.2"/>
        <n v="1427.1399999999999"/>
        <n v="1474.33"/>
        <n v="1238.3800000000001"/>
        <n v="1425.71"/>
        <n v="1472.9"/>
        <n v="360.36"/>
        <n v="1236.95"/>
        <n v="1481.48"/>
        <n v="317.45999999999998"/>
        <n v="1244.0999999999999"/>
        <n v="1432.8600000000001"/>
        <n v="1480.05"/>
        <n v="326.03999999999996"/>
        <n v="1242.67"/>
        <n v="1428.57"/>
        <n v="1475.76"/>
        <n v="351.78"/>
        <n v="1239.81"/>
        <n v="1431.43"/>
        <n v="1478.62"/>
        <n v="334.62"/>
        <n v="1241.24"/>
        <n v="1438.58"/>
        <n v="1485.77"/>
        <n v="1437.15"/>
        <n v="1484.34"/>
        <n v="1435.72"/>
        <n v="1246.96"/>
        <n v="1299.8699999999999"/>
        <n v="1189.76"/>
        <n v="1305.5899999999999"/>
        <n v="1194.05"/>
        <n v="1186.9000000000001"/>
        <n v="1317.03"/>
        <n v="1318.46"/>
        <n v="1199.77"/>
        <n v="1298.44"/>
        <n v="1297.01"/>
        <n v="1185.47"/>
        <n v="1304.1599999999999"/>
        <n v="1192.6199999999999"/>
        <n v="1302.73"/>
        <n v="1188.33"/>
        <n v="1301.3"/>
        <n v="1191.19"/>
        <n v="1312.74"/>
        <n v="1314.17"/>
        <n v="1315.6"/>
        <n v="1198.3399999999999"/>
        <n v="1308.45"/>
        <n v="1309.8800000000001"/>
        <n v="1311.31"/>
        <n v="1196.9099999999999"/>
        <n v="1307.02"/>
        <n v="1195.48"/>
        <n v="300.3"/>
        <n v="291.72000000000003"/>
        <n v="231.66"/>
        <n v="240.24"/>
        <n v="257.39999999999998"/>
        <n v="248.82"/>
        <n v="283.14"/>
        <n v="274.56"/>
        <n v="265.98"/>
        <n v="223.07999999999998"/>
        <n v="1374.23"/>
        <n v="1372.8"/>
        <n v="484.15999999999997"/>
        <n v="998.14"/>
        <n v="1045.33"/>
        <n v="451.52"/>
        <n v="1003.86"/>
        <n v="1051.05"/>
        <n v="197.34"/>
        <n v="1008.15"/>
        <n v="1055.3399999999999"/>
        <n v="1068.21"/>
        <n v="492.32"/>
        <n v="995.28"/>
        <n v="500.48"/>
        <n v="993.85"/>
        <n v="1042.47"/>
        <n v="459.68"/>
        <n v="1002.4300000000001"/>
        <n v="1049.6199999999999"/>
        <n v="467.84"/>
        <n v="1001"/>
        <n v="1048.19"/>
        <n v="996.71"/>
        <n v="1043.9000000000001"/>
        <n v="476"/>
        <n v="999.56999999999994"/>
        <n v="1046.76"/>
        <n v="205.92000000000002"/>
        <n v="1006.72"/>
        <n v="1066.78"/>
        <n v="214.5"/>
        <n v="1005.29"/>
        <n v="1053.9099999999999"/>
        <n v="443.36"/>
        <n v="1052.48"/>
        <n v="1132.56"/>
        <n v="1450.02"/>
        <n v="1136.8499999999999"/>
        <n v="1378.52"/>
        <n v="1455.74"/>
        <n v="1142.57"/>
        <n v="1442.87"/>
        <n v="1441.44"/>
        <n v="1488.63"/>
        <n v="1448.59"/>
        <n v="1135.42"/>
        <n v="1447.1599999999999"/>
        <n v="1133.99"/>
        <n v="1444.3"/>
        <n v="1445.73"/>
        <n v="1377.09"/>
        <n v="1454.31"/>
        <n v="1141.1399999999999"/>
        <n v="1452.88"/>
        <n v="1139.71"/>
        <n v="1375.6599999999999"/>
        <n v="1451.45"/>
        <n v="1138.28"/>
        <n v="1331.33"/>
        <n v="1332.76"/>
        <n v="1334.19"/>
        <n v="1204.06"/>
        <n v="1347.06"/>
        <n v="1348.49"/>
        <n v="1349.92"/>
        <n v="1202.6300000000001"/>
        <n v="1362.79"/>
        <n v="1364.22"/>
        <n v="1324.18"/>
        <n v="1325.6100000000001"/>
        <n v="1327.04"/>
        <n v="1319.8899999999999"/>
        <n v="1321.32"/>
        <n v="1322.75"/>
        <n v="1201.2"/>
        <n v="1342.77"/>
        <n v="1344.2"/>
        <n v="1345.63"/>
        <n v="1339.9099999999999"/>
        <n v="1341.34"/>
        <n v="1328.47"/>
        <n v="1329.9"/>
        <n v="1335.62"/>
        <n v="1337.05"/>
        <n v="1338.48"/>
        <n v="1358.5"/>
        <n v="1359.93"/>
        <n v="1361.3600000000001"/>
        <n v="1354.21"/>
        <n v="1355.6399999999999"/>
        <n v="1357.07"/>
        <n v="1351.35"/>
        <n v="1352.78"/>
        <n v="553.86"/>
        <n v="936.65"/>
        <n v="1061.06"/>
        <n v="1073.93"/>
        <n v="526.32000000000005"/>
        <n v="942.37"/>
        <n v="1078.22"/>
        <n v="489.6"/>
        <n v="1071.07"/>
        <n v="1083.94"/>
        <n v="195.84"/>
        <n v="531.96"/>
        <n v="1058.2"/>
        <n v="188.76"/>
        <n v="1009.5799999999999"/>
        <n v="1056.77"/>
        <n v="1069.6399999999999"/>
        <n v="535.5"/>
        <n v="940.94"/>
        <n v="1065.3499999999999"/>
        <n v="1076.79"/>
        <n v="939.51"/>
        <n v="1063.92"/>
        <n v="563.04"/>
        <n v="1059.6300000000001"/>
        <n v="1072.5"/>
        <n v="544.68000000000006"/>
        <n v="938.07999999999993"/>
        <n v="1062.49"/>
        <n v="1075.3600000000001"/>
        <n v="498.78"/>
        <n v="946.66"/>
        <n v="1082.51"/>
        <n v="507.96000000000004"/>
        <n v="945.23"/>
        <n v="1081.08"/>
        <n v="517.14"/>
        <n v="943.8"/>
        <n v="1079.6500000000001"/>
        <n v="1384.24"/>
        <n v="1388.53"/>
        <n v="1394.25"/>
        <n v="1381.38"/>
        <n v="1457.17"/>
        <n v="1379.95"/>
        <n v="1144"/>
        <n v="1387.1"/>
        <n v="1382.81"/>
        <n v="1385.67"/>
        <n v="1392.82"/>
        <n v="1391.3899999999999"/>
        <n v="1389.96"/>
        <n v="1369.94"/>
        <n v="1365.65"/>
        <n v="1367.08"/>
        <n v="1368.51"/>
        <n v="462.06"/>
        <n v="952.38"/>
        <n v="425.34000000000003"/>
        <n v="958.1"/>
        <n v="962.39"/>
        <n v="1086.8"/>
        <n v="471.24"/>
        <n v="949.52"/>
        <n v="480.42"/>
        <n v="948.08999999999992"/>
        <n v="1085.3699999999999"/>
        <n v="434.52"/>
        <n v="956.67000000000007"/>
        <n v="443.70000000000005"/>
        <n v="955.24"/>
        <n v="950.95"/>
        <n v="452.88"/>
        <n v="953.81"/>
        <n v="397.8"/>
        <n v="960.96"/>
        <n v="406.98"/>
        <n v="959.53"/>
        <n v="416.15999999999997"/>
        <n v="523.38"/>
        <n v="1404.26"/>
        <n v="489.06"/>
        <n v="1409.98"/>
        <n v="463.32"/>
        <n v="1397.1100000000001"/>
        <n v="1395.68"/>
        <n v="1402.83"/>
        <n v="497.64"/>
        <n v="1401.4"/>
        <n v="506.22"/>
        <n v="1398.54"/>
        <n v="1399.97"/>
        <n v="514.79999999999995"/>
        <n v="1408.55"/>
        <n v="471.9"/>
        <n v="1407.12"/>
        <n v="480.48"/>
        <n v="1405.69"/>
        <n v="1269.8399999999999"/>
        <n v="1275.56"/>
        <n v="1279.8499999999999"/>
        <n v="1274.1300000000001"/>
        <n v="1272.7"/>
        <n v="1268.4099999999999"/>
        <n v="1271.27"/>
        <n v="1278.42"/>
        <n v="1276.99"/>
      </sharedItems>
    </cacheField>
  </cacheFields>
  <extLst>
    <ext xmlns:x14="http://schemas.microsoft.com/office/spreadsheetml/2009/9/main" uri="{725AE2AE-9491-48be-B2B4-4EB974FC3084}">
      <x14:pivotCacheDefinition pivotCacheId="1141771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0">
  <r>
    <x v="0"/>
    <x v="0"/>
    <x v="0"/>
    <x v="0"/>
    <n v="3566"/>
    <n v="5492.76"/>
    <n v="5126.576"/>
    <n v="1098.5520000000001"/>
    <x v="0"/>
  </r>
  <r>
    <x v="0"/>
    <x v="0"/>
    <x v="0"/>
    <x v="1"/>
    <n v="2498"/>
    <n v="9600"/>
    <n v="8960"/>
    <n v="1920"/>
    <x v="0"/>
  </r>
  <r>
    <x v="0"/>
    <x v="0"/>
    <x v="1"/>
    <x v="2"/>
    <n v="1245"/>
    <n v="5492.6399999999994"/>
    <n v="5126.4639999999999"/>
    <n v="1098.528"/>
    <x v="0"/>
  </r>
  <r>
    <x v="0"/>
    <x v="0"/>
    <x v="2"/>
    <x v="3"/>
    <n v="644"/>
    <n v="6892.2"/>
    <n v="6432.72"/>
    <n v="1378.44"/>
    <x v="0"/>
  </r>
  <r>
    <x v="0"/>
    <x v="0"/>
    <x v="3"/>
    <x v="4"/>
    <n v="643"/>
    <n v="7700"/>
    <n v="7840"/>
    <n v="1540"/>
    <x v="0"/>
  </r>
  <r>
    <x v="0"/>
    <x v="0"/>
    <x v="2"/>
    <x v="5"/>
    <n v="455"/>
    <n v="5265.39"/>
    <n v="5128.0320000000002"/>
    <n v="1053.0780000000002"/>
    <x v="0"/>
  </r>
  <r>
    <x v="0"/>
    <x v="0"/>
    <x v="3"/>
    <x v="6"/>
    <n v="345"/>
    <n v="9016"/>
    <n v="7840"/>
    <n v="1803.2"/>
    <x v="0"/>
  </r>
  <r>
    <x v="0"/>
    <x v="0"/>
    <x v="1"/>
    <x v="7"/>
    <n v="122"/>
    <n v="2696.75"/>
    <n v="112"/>
    <n v="539.35"/>
    <x v="0"/>
  </r>
  <r>
    <x v="0"/>
    <x v="0"/>
    <x v="4"/>
    <x v="8"/>
    <n v="78"/>
    <n v="5492.6399999999994"/>
    <n v="5126.4639999999999"/>
    <n v="1098.528"/>
    <x v="0"/>
  </r>
  <r>
    <x v="0"/>
    <x v="0"/>
    <x v="4"/>
    <x v="9"/>
    <n v="76"/>
    <n v="5492.28"/>
    <n v="5126.1279999999997"/>
    <n v="1098.4559999999999"/>
    <x v="0"/>
  </r>
  <r>
    <x v="0"/>
    <x v="0"/>
    <x v="4"/>
    <x v="10"/>
    <n v="46"/>
    <n v="240"/>
    <n v="224"/>
    <n v="48"/>
    <x v="0"/>
  </r>
  <r>
    <x v="0"/>
    <x v="0"/>
    <x v="4"/>
    <x v="11"/>
    <n v="34"/>
    <n v="5492.16"/>
    <n v="5126.0160000000005"/>
    <n v="1098.432"/>
    <x v="0"/>
  </r>
  <r>
    <x v="0"/>
    <x v="0"/>
    <x v="1"/>
    <x v="12"/>
    <n v="7"/>
    <n v="3666.3"/>
    <n v="224"/>
    <n v="733.2600000000001"/>
    <x v="0"/>
  </r>
  <r>
    <x v="0"/>
    <x v="0"/>
    <x v="5"/>
    <x v="13"/>
    <n v="3"/>
    <n v="7260"/>
    <n v="7392"/>
    <n v="1452"/>
    <x v="0"/>
  </r>
  <r>
    <x v="0"/>
    <x v="0"/>
    <x v="4"/>
    <x v="14"/>
    <n v="3"/>
    <n v="5035.0300000000007"/>
    <n v="5126.576"/>
    <n v="1007.0060000000002"/>
    <x v="0"/>
  </r>
  <r>
    <x v="0"/>
    <x v="1"/>
    <x v="0"/>
    <x v="0"/>
    <n v="3566"/>
    <n v="5035.0300000000007"/>
    <n v="5126.576"/>
    <n v="1007.0060000000002"/>
    <x v="0"/>
  </r>
  <r>
    <x v="0"/>
    <x v="1"/>
    <x v="0"/>
    <x v="1"/>
    <n v="2498"/>
    <n v="8800"/>
    <n v="8960"/>
    <n v="1760"/>
    <x v="0"/>
  </r>
  <r>
    <x v="0"/>
    <x v="1"/>
    <x v="1"/>
    <x v="2"/>
    <n v="1245"/>
    <n v="5034.92"/>
    <n v="5126.4639999999999"/>
    <n v="1006.984"/>
    <x v="0"/>
  </r>
  <r>
    <x v="0"/>
    <x v="1"/>
    <x v="2"/>
    <x v="3"/>
    <n v="644"/>
    <n v="6317.85"/>
    <n v="6432.72"/>
    <n v="1263.5700000000002"/>
    <x v="0"/>
  </r>
  <r>
    <x v="0"/>
    <x v="1"/>
    <x v="3"/>
    <x v="4"/>
    <n v="643"/>
    <n v="7000"/>
    <n v="7840"/>
    <n v="1400"/>
    <x v="0"/>
  </r>
  <r>
    <x v="0"/>
    <x v="1"/>
    <x v="2"/>
    <x v="5"/>
    <n v="455"/>
    <n v="4578.6000000000004"/>
    <n v="5128.0320000000002"/>
    <n v="915.72000000000014"/>
    <x v="0"/>
  </r>
  <r>
    <x v="0"/>
    <x v="1"/>
    <x v="3"/>
    <x v="6"/>
    <n v="345"/>
    <n v="7000"/>
    <n v="7840"/>
    <n v="1400"/>
    <x v="0"/>
  </r>
  <r>
    <x v="0"/>
    <x v="1"/>
    <x v="1"/>
    <x v="7"/>
    <n v="122"/>
    <n v="100"/>
    <n v="112"/>
    <n v="20"/>
    <x v="0"/>
  </r>
  <r>
    <x v="0"/>
    <x v="1"/>
    <x v="4"/>
    <x v="8"/>
    <n v="78"/>
    <n v="4577.2"/>
    <n v="5126.4639999999999"/>
    <n v="915.44"/>
    <x v="0"/>
  </r>
  <r>
    <x v="0"/>
    <x v="1"/>
    <x v="4"/>
    <x v="9"/>
    <n v="76"/>
    <n v="4576.8999999999996"/>
    <n v="5126.1279999999997"/>
    <n v="915.38"/>
    <x v="0"/>
  </r>
  <r>
    <x v="0"/>
    <x v="1"/>
    <x v="4"/>
    <x v="10"/>
    <n v="46"/>
    <n v="200"/>
    <n v="224"/>
    <n v="40"/>
    <x v="0"/>
  </r>
  <r>
    <x v="0"/>
    <x v="1"/>
    <x v="4"/>
    <x v="11"/>
    <n v="34"/>
    <n v="4576.8"/>
    <n v="5126.0160000000005"/>
    <n v="915.36000000000013"/>
    <x v="0"/>
  </r>
  <r>
    <x v="0"/>
    <x v="1"/>
    <x v="1"/>
    <x v="12"/>
    <n v="7"/>
    <n v="200"/>
    <n v="224"/>
    <n v="40"/>
    <x v="0"/>
  </r>
  <r>
    <x v="0"/>
    <x v="1"/>
    <x v="4"/>
    <x v="14"/>
    <n v="3"/>
    <n v="4577.3"/>
    <n v="5126.576"/>
    <n v="915.46"/>
    <x v="0"/>
  </r>
  <r>
    <x v="0"/>
    <x v="1"/>
    <x v="5"/>
    <x v="13"/>
    <n v="2"/>
    <n v="6600"/>
    <n v="7392"/>
    <n v="1320"/>
    <x v="0"/>
  </r>
  <r>
    <x v="0"/>
    <x v="2"/>
    <x v="0"/>
    <x v="0"/>
    <n v="3566"/>
    <n v="4577.3"/>
    <n v="5126.576"/>
    <n v="915.46"/>
    <x v="0"/>
  </r>
  <r>
    <x v="0"/>
    <x v="2"/>
    <x v="0"/>
    <x v="1"/>
    <n v="2498"/>
    <n v="8000"/>
    <n v="8960"/>
    <n v="1600"/>
    <x v="0"/>
  </r>
  <r>
    <x v="0"/>
    <x v="2"/>
    <x v="1"/>
    <x v="2"/>
    <n v="1245"/>
    <n v="4577.2"/>
    <n v="5126.4639999999999"/>
    <n v="915.44"/>
    <x v="0"/>
  </r>
  <r>
    <x v="0"/>
    <x v="2"/>
    <x v="2"/>
    <x v="3"/>
    <n v="644"/>
    <n v="5743.5"/>
    <n v="6432.72"/>
    <n v="1148.7"/>
    <x v="0"/>
  </r>
  <r>
    <x v="0"/>
    <x v="2"/>
    <x v="3"/>
    <x v="4"/>
    <n v="643"/>
    <n v="7000"/>
    <n v="7840"/>
    <n v="1400"/>
    <x v="0"/>
  </r>
  <r>
    <x v="0"/>
    <x v="2"/>
    <x v="2"/>
    <x v="5"/>
    <n v="455"/>
    <n v="4578.6000000000004"/>
    <n v="5128.0320000000002"/>
    <n v="915.72000000000014"/>
    <x v="0"/>
  </r>
  <r>
    <x v="0"/>
    <x v="2"/>
    <x v="3"/>
    <x v="6"/>
    <n v="345"/>
    <n v="7000"/>
    <n v="7840"/>
    <n v="1400"/>
    <x v="0"/>
  </r>
  <r>
    <x v="0"/>
    <x v="2"/>
    <x v="1"/>
    <x v="7"/>
    <n v="122"/>
    <n v="100"/>
    <n v="112"/>
    <n v="20"/>
    <x v="0"/>
  </r>
  <r>
    <x v="0"/>
    <x v="2"/>
    <x v="4"/>
    <x v="8"/>
    <n v="78"/>
    <n v="4577.2"/>
    <n v="5126.4639999999999"/>
    <n v="915.44"/>
    <x v="0"/>
  </r>
  <r>
    <x v="0"/>
    <x v="2"/>
    <x v="4"/>
    <x v="9"/>
    <n v="76"/>
    <n v="4576.8999999999996"/>
    <n v="5126.1279999999997"/>
    <n v="915.38"/>
    <x v="0"/>
  </r>
  <r>
    <x v="0"/>
    <x v="2"/>
    <x v="4"/>
    <x v="10"/>
    <n v="46"/>
    <n v="200"/>
    <n v="224"/>
    <n v="40"/>
    <x v="0"/>
  </r>
  <r>
    <x v="0"/>
    <x v="2"/>
    <x v="4"/>
    <x v="11"/>
    <n v="34"/>
    <n v="4576.8"/>
    <n v="5126.0160000000005"/>
    <n v="915.36000000000013"/>
    <x v="1"/>
  </r>
  <r>
    <x v="0"/>
    <x v="2"/>
    <x v="1"/>
    <x v="12"/>
    <n v="7"/>
    <n v="200"/>
    <n v="224"/>
    <n v="40"/>
    <x v="1"/>
  </r>
  <r>
    <x v="0"/>
    <x v="2"/>
    <x v="4"/>
    <x v="14"/>
    <n v="3"/>
    <n v="3333"/>
    <n v="5126.576"/>
    <n v="666.6"/>
    <x v="1"/>
  </r>
  <r>
    <x v="0"/>
    <x v="2"/>
    <x v="5"/>
    <x v="13"/>
    <n v="2"/>
    <n v="6600"/>
    <n v="7392"/>
    <n v="1320"/>
    <x v="1"/>
  </r>
  <r>
    <x v="0"/>
    <x v="3"/>
    <x v="0"/>
    <x v="0"/>
    <n v="3566"/>
    <n v="4577.3"/>
    <n v="5126.576"/>
    <n v="915.46"/>
    <x v="1"/>
  </r>
  <r>
    <x v="0"/>
    <x v="3"/>
    <x v="0"/>
    <x v="1"/>
    <n v="2498"/>
    <n v="8000"/>
    <n v="8960"/>
    <n v="1600"/>
    <x v="1"/>
  </r>
  <r>
    <x v="0"/>
    <x v="3"/>
    <x v="1"/>
    <x v="2"/>
    <n v="1245"/>
    <n v="4577.2"/>
    <n v="5126.4639999999999"/>
    <n v="915.44"/>
    <x v="1"/>
  </r>
  <r>
    <x v="0"/>
    <x v="3"/>
    <x v="2"/>
    <x v="3"/>
    <n v="644"/>
    <n v="5743.5"/>
    <n v="6432.72"/>
    <n v="1148.7"/>
    <x v="1"/>
  </r>
  <r>
    <x v="0"/>
    <x v="3"/>
    <x v="3"/>
    <x v="4"/>
    <n v="643"/>
    <n v="7000"/>
    <n v="7840"/>
    <n v="1400"/>
    <x v="1"/>
  </r>
  <r>
    <x v="0"/>
    <x v="3"/>
    <x v="2"/>
    <x v="5"/>
    <n v="455"/>
    <n v="4578.6000000000004"/>
    <n v="5128.0320000000002"/>
    <n v="915.72000000000014"/>
    <x v="1"/>
  </r>
  <r>
    <x v="0"/>
    <x v="3"/>
    <x v="3"/>
    <x v="6"/>
    <n v="345"/>
    <n v="7000"/>
    <n v="7840"/>
    <n v="1400"/>
    <x v="1"/>
  </r>
  <r>
    <x v="0"/>
    <x v="3"/>
    <x v="1"/>
    <x v="7"/>
    <n v="122"/>
    <n v="100"/>
    <n v="112"/>
    <n v="20"/>
    <x v="1"/>
  </r>
  <r>
    <x v="0"/>
    <x v="3"/>
    <x v="4"/>
    <x v="8"/>
    <n v="78"/>
    <n v="4577.2"/>
    <n v="5126.4639999999999"/>
    <n v="915.44"/>
    <x v="1"/>
  </r>
  <r>
    <x v="0"/>
    <x v="3"/>
    <x v="4"/>
    <x v="9"/>
    <n v="76"/>
    <n v="4576.8999999999996"/>
    <n v="5126.1279999999997"/>
    <n v="915.38"/>
    <x v="1"/>
  </r>
  <r>
    <x v="0"/>
    <x v="3"/>
    <x v="4"/>
    <x v="10"/>
    <n v="46"/>
    <n v="200"/>
    <n v="224"/>
    <n v="40"/>
    <x v="1"/>
  </r>
  <r>
    <x v="0"/>
    <x v="3"/>
    <x v="4"/>
    <x v="11"/>
    <n v="34"/>
    <n v="4576.8"/>
    <n v="5126.0160000000005"/>
    <n v="915.36000000000013"/>
    <x v="1"/>
  </r>
  <r>
    <x v="0"/>
    <x v="3"/>
    <x v="1"/>
    <x v="12"/>
    <n v="7"/>
    <n v="200"/>
    <n v="224"/>
    <n v="40"/>
    <x v="1"/>
  </r>
  <r>
    <x v="0"/>
    <x v="3"/>
    <x v="4"/>
    <x v="14"/>
    <n v="3"/>
    <n v="4577.3"/>
    <n v="5126.576"/>
    <n v="915.46"/>
    <x v="1"/>
  </r>
  <r>
    <x v="0"/>
    <x v="3"/>
    <x v="5"/>
    <x v="13"/>
    <n v="2"/>
    <n v="6600"/>
    <n v="7392"/>
    <n v="1320"/>
    <x v="1"/>
  </r>
  <r>
    <x v="0"/>
    <x v="4"/>
    <x v="0"/>
    <x v="0"/>
    <n v="3566"/>
    <n v="4577.3"/>
    <n v="5126.576"/>
    <n v="915.46"/>
    <x v="1"/>
  </r>
  <r>
    <x v="0"/>
    <x v="4"/>
    <x v="0"/>
    <x v="1"/>
    <n v="2498"/>
    <n v="8000"/>
    <n v="8960"/>
    <n v="1600"/>
    <x v="1"/>
  </r>
  <r>
    <x v="0"/>
    <x v="4"/>
    <x v="1"/>
    <x v="2"/>
    <n v="1245"/>
    <n v="4577.2"/>
    <n v="5126.4639999999999"/>
    <n v="915.44"/>
    <x v="1"/>
  </r>
  <r>
    <x v="0"/>
    <x v="4"/>
    <x v="2"/>
    <x v="3"/>
    <n v="644"/>
    <n v="5743.5"/>
    <n v="6432.72"/>
    <n v="1148.7"/>
    <x v="1"/>
  </r>
  <r>
    <x v="0"/>
    <x v="4"/>
    <x v="3"/>
    <x v="4"/>
    <n v="643"/>
    <n v="7000"/>
    <n v="7840"/>
    <n v="1400"/>
    <x v="0"/>
  </r>
  <r>
    <x v="0"/>
    <x v="4"/>
    <x v="2"/>
    <x v="5"/>
    <n v="455"/>
    <n v="4578.6000000000004"/>
    <n v="5128.0320000000002"/>
    <n v="915.72000000000014"/>
    <x v="0"/>
  </r>
  <r>
    <x v="0"/>
    <x v="4"/>
    <x v="3"/>
    <x v="6"/>
    <n v="345"/>
    <n v="7000"/>
    <n v="7840"/>
    <n v="1400"/>
    <x v="0"/>
  </r>
  <r>
    <x v="0"/>
    <x v="4"/>
    <x v="1"/>
    <x v="7"/>
    <n v="122"/>
    <n v="100"/>
    <n v="112"/>
    <n v="20"/>
    <x v="0"/>
  </r>
  <r>
    <x v="0"/>
    <x v="4"/>
    <x v="4"/>
    <x v="8"/>
    <n v="78"/>
    <n v="4577.2"/>
    <n v="5126.4639999999999"/>
    <n v="915.44"/>
    <x v="0"/>
  </r>
  <r>
    <x v="0"/>
    <x v="4"/>
    <x v="4"/>
    <x v="9"/>
    <n v="76"/>
    <n v="4576.8999999999996"/>
    <n v="5126.1279999999997"/>
    <n v="915.38"/>
    <x v="0"/>
  </r>
  <r>
    <x v="0"/>
    <x v="4"/>
    <x v="4"/>
    <x v="10"/>
    <n v="46"/>
    <n v="200"/>
    <n v="224"/>
    <n v="40"/>
    <x v="0"/>
  </r>
  <r>
    <x v="0"/>
    <x v="4"/>
    <x v="4"/>
    <x v="11"/>
    <n v="34"/>
    <n v="4576.8"/>
    <n v="5126.0160000000005"/>
    <n v="915.36000000000013"/>
    <x v="0"/>
  </r>
  <r>
    <x v="0"/>
    <x v="4"/>
    <x v="1"/>
    <x v="12"/>
    <n v="7"/>
    <n v="200"/>
    <n v="224"/>
    <n v="40"/>
    <x v="0"/>
  </r>
  <r>
    <x v="0"/>
    <x v="4"/>
    <x v="4"/>
    <x v="14"/>
    <n v="3"/>
    <n v="4577.3"/>
    <n v="5126.576"/>
    <n v="915.46"/>
    <x v="0"/>
  </r>
  <r>
    <x v="0"/>
    <x v="4"/>
    <x v="5"/>
    <x v="13"/>
    <n v="2"/>
    <n v="6600"/>
    <n v="7392"/>
    <n v="1320"/>
    <x v="0"/>
  </r>
  <r>
    <x v="0"/>
    <x v="5"/>
    <x v="0"/>
    <x v="0"/>
    <n v="3566"/>
    <n v="4577.3"/>
    <n v="5126.576"/>
    <n v="915.46"/>
    <x v="0"/>
  </r>
  <r>
    <x v="0"/>
    <x v="5"/>
    <x v="0"/>
    <x v="1"/>
    <n v="2498"/>
    <n v="8000"/>
    <n v="8960"/>
    <n v="1600"/>
    <x v="0"/>
  </r>
  <r>
    <x v="0"/>
    <x v="5"/>
    <x v="1"/>
    <x v="2"/>
    <n v="1245"/>
    <n v="4577.2"/>
    <n v="5126.4639999999999"/>
    <n v="915.44"/>
    <x v="0"/>
  </r>
  <r>
    <x v="0"/>
    <x v="5"/>
    <x v="2"/>
    <x v="3"/>
    <n v="644"/>
    <n v="5743.5"/>
    <n v="6432.72"/>
    <n v="1148.7"/>
    <x v="0"/>
  </r>
  <r>
    <x v="0"/>
    <x v="5"/>
    <x v="3"/>
    <x v="4"/>
    <n v="643"/>
    <n v="7000"/>
    <n v="7840"/>
    <n v="1400"/>
    <x v="0"/>
  </r>
  <r>
    <x v="0"/>
    <x v="5"/>
    <x v="2"/>
    <x v="5"/>
    <n v="455"/>
    <n v="4578.6000000000004"/>
    <n v="5128.0320000000002"/>
    <n v="915.72000000000014"/>
    <x v="0"/>
  </r>
  <r>
    <x v="0"/>
    <x v="5"/>
    <x v="3"/>
    <x v="6"/>
    <n v="345"/>
    <n v="7000"/>
    <n v="7840"/>
    <n v="1400"/>
    <x v="0"/>
  </r>
  <r>
    <x v="0"/>
    <x v="5"/>
    <x v="1"/>
    <x v="7"/>
    <n v="122"/>
    <n v="100"/>
    <n v="112"/>
    <n v="20"/>
    <x v="0"/>
  </r>
  <r>
    <x v="0"/>
    <x v="5"/>
    <x v="4"/>
    <x v="8"/>
    <n v="78"/>
    <n v="4577.2"/>
    <n v="5126.4639999999999"/>
    <n v="915.44"/>
    <x v="0"/>
  </r>
  <r>
    <x v="0"/>
    <x v="5"/>
    <x v="4"/>
    <x v="9"/>
    <n v="76"/>
    <n v="4576.8999999999996"/>
    <n v="5126.1279999999997"/>
    <n v="915.38"/>
    <x v="0"/>
  </r>
  <r>
    <x v="0"/>
    <x v="5"/>
    <x v="4"/>
    <x v="10"/>
    <n v="46"/>
    <n v="200"/>
    <n v="224"/>
    <n v="40"/>
    <x v="0"/>
  </r>
  <r>
    <x v="0"/>
    <x v="5"/>
    <x v="4"/>
    <x v="11"/>
    <n v="34"/>
    <n v="4576.8"/>
    <n v="5126.0160000000005"/>
    <n v="915.36000000000013"/>
    <x v="0"/>
  </r>
  <r>
    <x v="0"/>
    <x v="5"/>
    <x v="1"/>
    <x v="12"/>
    <n v="7"/>
    <n v="200"/>
    <n v="224"/>
    <n v="40"/>
    <x v="0"/>
  </r>
  <r>
    <x v="0"/>
    <x v="5"/>
    <x v="5"/>
    <x v="13"/>
    <n v="3"/>
    <n v="6600"/>
    <n v="7392"/>
    <n v="1320"/>
    <x v="0"/>
  </r>
  <r>
    <x v="0"/>
    <x v="5"/>
    <x v="4"/>
    <x v="14"/>
    <n v="3"/>
    <n v="4577.3"/>
    <n v="5126.576"/>
    <n v="915.46"/>
    <x v="0"/>
  </r>
  <r>
    <x v="0"/>
    <x v="6"/>
    <x v="0"/>
    <x v="0"/>
    <n v="3566"/>
    <n v="4577.3"/>
    <n v="5126.576"/>
    <n v="915.46"/>
    <x v="0"/>
  </r>
  <r>
    <x v="0"/>
    <x v="6"/>
    <x v="0"/>
    <x v="1"/>
    <n v="2498"/>
    <n v="8000"/>
    <n v="8960"/>
    <n v="1600"/>
    <x v="0"/>
  </r>
  <r>
    <x v="0"/>
    <x v="6"/>
    <x v="1"/>
    <x v="2"/>
    <n v="1245"/>
    <n v="4577.2"/>
    <n v="5126.4639999999999"/>
    <n v="915.44"/>
    <x v="0"/>
  </r>
  <r>
    <x v="0"/>
    <x v="6"/>
    <x v="2"/>
    <x v="3"/>
    <n v="644"/>
    <n v="5743.5"/>
    <n v="6432.72"/>
    <n v="1148.7"/>
    <x v="0"/>
  </r>
  <r>
    <x v="0"/>
    <x v="6"/>
    <x v="3"/>
    <x v="4"/>
    <n v="643"/>
    <n v="7000"/>
    <n v="7840"/>
    <n v="1400"/>
    <x v="0"/>
  </r>
  <r>
    <x v="0"/>
    <x v="6"/>
    <x v="2"/>
    <x v="5"/>
    <n v="455"/>
    <n v="4578.6000000000004"/>
    <n v="5128.0320000000002"/>
    <n v="915.72000000000014"/>
    <x v="0"/>
  </r>
  <r>
    <x v="0"/>
    <x v="6"/>
    <x v="3"/>
    <x v="6"/>
    <n v="345"/>
    <n v="7000"/>
    <n v="7840"/>
    <n v="1400"/>
    <x v="0"/>
  </r>
  <r>
    <x v="0"/>
    <x v="6"/>
    <x v="1"/>
    <x v="7"/>
    <n v="122"/>
    <n v="100"/>
    <n v="112"/>
    <n v="20"/>
    <x v="0"/>
  </r>
  <r>
    <x v="0"/>
    <x v="6"/>
    <x v="4"/>
    <x v="8"/>
    <n v="78"/>
    <n v="4577.2"/>
    <n v="5126.4639999999999"/>
    <n v="915.44"/>
    <x v="0"/>
  </r>
  <r>
    <x v="0"/>
    <x v="6"/>
    <x v="4"/>
    <x v="9"/>
    <n v="76"/>
    <n v="4576.8999999999996"/>
    <n v="5126.1279999999997"/>
    <n v="915.38"/>
    <x v="0"/>
  </r>
  <r>
    <x v="0"/>
    <x v="6"/>
    <x v="4"/>
    <x v="10"/>
    <n v="46"/>
    <n v="200"/>
    <n v="224"/>
    <n v="40"/>
    <x v="0"/>
  </r>
  <r>
    <x v="0"/>
    <x v="6"/>
    <x v="4"/>
    <x v="11"/>
    <n v="34"/>
    <n v="4576.8"/>
    <n v="5126.0160000000005"/>
    <n v="915.36000000000013"/>
    <x v="0"/>
  </r>
  <r>
    <x v="0"/>
    <x v="6"/>
    <x v="1"/>
    <x v="12"/>
    <n v="7"/>
    <n v="200"/>
    <n v="224"/>
    <n v="40"/>
    <x v="0"/>
  </r>
  <r>
    <x v="0"/>
    <x v="6"/>
    <x v="4"/>
    <x v="14"/>
    <n v="3"/>
    <n v="4577.3"/>
    <n v="5126.576"/>
    <n v="915.46"/>
    <x v="0"/>
  </r>
  <r>
    <x v="0"/>
    <x v="6"/>
    <x v="5"/>
    <x v="13"/>
    <n v="2"/>
    <n v="6600"/>
    <n v="7392"/>
    <n v="1320"/>
    <x v="0"/>
  </r>
  <r>
    <x v="0"/>
    <x v="7"/>
    <x v="0"/>
    <x v="0"/>
    <n v="3566"/>
    <n v="4577.3"/>
    <n v="5126.576"/>
    <n v="915.46"/>
    <x v="0"/>
  </r>
  <r>
    <x v="0"/>
    <x v="7"/>
    <x v="0"/>
    <x v="1"/>
    <n v="2498"/>
    <n v="8000"/>
    <n v="8960"/>
    <n v="1600"/>
    <x v="1"/>
  </r>
  <r>
    <x v="0"/>
    <x v="7"/>
    <x v="1"/>
    <x v="2"/>
    <n v="1245"/>
    <n v="4577.2"/>
    <n v="5126.4639999999999"/>
    <n v="915.44"/>
    <x v="1"/>
  </r>
  <r>
    <x v="0"/>
    <x v="7"/>
    <x v="2"/>
    <x v="3"/>
    <n v="644"/>
    <n v="5743.5"/>
    <n v="6432.72"/>
    <n v="1148.7"/>
    <x v="1"/>
  </r>
  <r>
    <x v="0"/>
    <x v="7"/>
    <x v="3"/>
    <x v="4"/>
    <n v="643"/>
    <n v="7000"/>
    <n v="7840"/>
    <n v="1400"/>
    <x v="1"/>
  </r>
  <r>
    <x v="0"/>
    <x v="7"/>
    <x v="2"/>
    <x v="5"/>
    <n v="455"/>
    <n v="4578.6000000000004"/>
    <n v="5128.0320000000002"/>
    <n v="915.72000000000014"/>
    <x v="1"/>
  </r>
  <r>
    <x v="0"/>
    <x v="7"/>
    <x v="3"/>
    <x v="6"/>
    <n v="345"/>
    <n v="7000"/>
    <n v="7840"/>
    <n v="1400"/>
    <x v="1"/>
  </r>
  <r>
    <x v="0"/>
    <x v="7"/>
    <x v="1"/>
    <x v="7"/>
    <n v="122"/>
    <n v="100"/>
    <n v="112"/>
    <n v="20"/>
    <x v="1"/>
  </r>
  <r>
    <x v="0"/>
    <x v="7"/>
    <x v="4"/>
    <x v="8"/>
    <n v="78"/>
    <n v="4577.2"/>
    <n v="5126.4639999999999"/>
    <n v="915.44"/>
    <x v="1"/>
  </r>
  <r>
    <x v="0"/>
    <x v="7"/>
    <x v="4"/>
    <x v="9"/>
    <n v="76"/>
    <n v="4576.8999999999996"/>
    <n v="5126.1279999999997"/>
    <n v="915.38"/>
    <x v="1"/>
  </r>
  <r>
    <x v="0"/>
    <x v="7"/>
    <x v="4"/>
    <x v="10"/>
    <n v="46"/>
    <n v="200"/>
    <n v="224"/>
    <n v="40"/>
    <x v="1"/>
  </r>
  <r>
    <x v="0"/>
    <x v="7"/>
    <x v="4"/>
    <x v="11"/>
    <n v="34"/>
    <n v="4576.8"/>
    <n v="5126.0160000000005"/>
    <n v="915.36000000000013"/>
    <x v="1"/>
  </r>
  <r>
    <x v="0"/>
    <x v="7"/>
    <x v="1"/>
    <x v="12"/>
    <n v="7"/>
    <n v="200"/>
    <n v="224"/>
    <n v="40"/>
    <x v="1"/>
  </r>
  <r>
    <x v="0"/>
    <x v="7"/>
    <x v="4"/>
    <x v="14"/>
    <n v="3"/>
    <n v="4577.3"/>
    <n v="5126.576"/>
    <n v="915.46"/>
    <x v="1"/>
  </r>
  <r>
    <x v="0"/>
    <x v="7"/>
    <x v="5"/>
    <x v="13"/>
    <n v="2"/>
    <n v="6600"/>
    <n v="7392"/>
    <n v="1320"/>
    <x v="1"/>
  </r>
  <r>
    <x v="0"/>
    <x v="8"/>
    <x v="0"/>
    <x v="0"/>
    <n v="3566"/>
    <n v="4577.3"/>
    <n v="5126.576"/>
    <n v="915.46"/>
    <x v="1"/>
  </r>
  <r>
    <x v="0"/>
    <x v="8"/>
    <x v="0"/>
    <x v="1"/>
    <n v="2498"/>
    <n v="8000"/>
    <n v="8960"/>
    <n v="1600"/>
    <x v="1"/>
  </r>
  <r>
    <x v="0"/>
    <x v="8"/>
    <x v="1"/>
    <x v="2"/>
    <n v="1245"/>
    <n v="4577.2"/>
    <n v="5126.4639999999999"/>
    <n v="915.44"/>
    <x v="1"/>
  </r>
  <r>
    <x v="0"/>
    <x v="8"/>
    <x v="2"/>
    <x v="3"/>
    <n v="644"/>
    <n v="5743.5"/>
    <n v="6432.72"/>
    <n v="1148.7"/>
    <x v="1"/>
  </r>
  <r>
    <x v="0"/>
    <x v="8"/>
    <x v="3"/>
    <x v="4"/>
    <n v="643"/>
    <n v="7000"/>
    <n v="7840"/>
    <n v="1400"/>
    <x v="1"/>
  </r>
  <r>
    <x v="0"/>
    <x v="8"/>
    <x v="2"/>
    <x v="5"/>
    <n v="455"/>
    <n v="4578.6000000000004"/>
    <n v="5128.0320000000002"/>
    <n v="915.72000000000014"/>
    <x v="1"/>
  </r>
  <r>
    <x v="0"/>
    <x v="8"/>
    <x v="3"/>
    <x v="6"/>
    <n v="345"/>
    <n v="7000"/>
    <n v="7840"/>
    <n v="1400"/>
    <x v="1"/>
  </r>
  <r>
    <x v="0"/>
    <x v="8"/>
    <x v="1"/>
    <x v="7"/>
    <n v="122"/>
    <n v="100"/>
    <n v="112"/>
    <n v="20"/>
    <x v="1"/>
  </r>
  <r>
    <x v="0"/>
    <x v="8"/>
    <x v="4"/>
    <x v="8"/>
    <n v="78"/>
    <n v="4577.2"/>
    <n v="5126.4639999999999"/>
    <n v="915.44"/>
    <x v="1"/>
  </r>
  <r>
    <x v="0"/>
    <x v="8"/>
    <x v="4"/>
    <x v="9"/>
    <n v="76"/>
    <n v="4576.8999999999996"/>
    <n v="5126.1279999999997"/>
    <n v="915.38"/>
    <x v="1"/>
  </r>
  <r>
    <x v="0"/>
    <x v="8"/>
    <x v="4"/>
    <x v="10"/>
    <n v="46"/>
    <n v="200"/>
    <n v="224"/>
    <n v="40"/>
    <x v="1"/>
  </r>
  <r>
    <x v="0"/>
    <x v="8"/>
    <x v="4"/>
    <x v="11"/>
    <n v="34"/>
    <n v="4576.8"/>
    <n v="5126.0160000000005"/>
    <n v="915.36000000000013"/>
    <x v="0"/>
  </r>
  <r>
    <x v="0"/>
    <x v="8"/>
    <x v="1"/>
    <x v="12"/>
    <n v="7"/>
    <n v="200"/>
    <n v="224"/>
    <n v="40"/>
    <x v="0"/>
  </r>
  <r>
    <x v="0"/>
    <x v="8"/>
    <x v="4"/>
    <x v="14"/>
    <n v="3"/>
    <n v="4577.3"/>
    <n v="5126.576"/>
    <n v="915.46"/>
    <x v="0"/>
  </r>
  <r>
    <x v="0"/>
    <x v="8"/>
    <x v="5"/>
    <x v="13"/>
    <n v="2"/>
    <n v="6600"/>
    <n v="7392"/>
    <n v="1320"/>
    <x v="0"/>
  </r>
  <r>
    <x v="0"/>
    <x v="9"/>
    <x v="0"/>
    <x v="0"/>
    <n v="3566"/>
    <n v="4577.3"/>
    <n v="5126.576"/>
    <n v="915.46"/>
    <x v="0"/>
  </r>
  <r>
    <x v="0"/>
    <x v="9"/>
    <x v="0"/>
    <x v="1"/>
    <n v="2498"/>
    <n v="8000"/>
    <n v="8960"/>
    <n v="1600"/>
    <x v="0"/>
  </r>
  <r>
    <x v="0"/>
    <x v="9"/>
    <x v="1"/>
    <x v="2"/>
    <n v="1245"/>
    <n v="4577.2"/>
    <n v="5126.4639999999999"/>
    <n v="915.44"/>
    <x v="0"/>
  </r>
  <r>
    <x v="0"/>
    <x v="9"/>
    <x v="2"/>
    <x v="3"/>
    <n v="644"/>
    <n v="5743.5"/>
    <n v="6432.72"/>
    <n v="1148.7"/>
    <x v="0"/>
  </r>
  <r>
    <x v="0"/>
    <x v="9"/>
    <x v="3"/>
    <x v="4"/>
    <n v="643"/>
    <n v="7000"/>
    <n v="7840"/>
    <n v="1400"/>
    <x v="0"/>
  </r>
  <r>
    <x v="0"/>
    <x v="9"/>
    <x v="2"/>
    <x v="5"/>
    <n v="455"/>
    <n v="4578.6000000000004"/>
    <n v="5128.0320000000002"/>
    <n v="915.72000000000014"/>
    <x v="0"/>
  </r>
  <r>
    <x v="0"/>
    <x v="9"/>
    <x v="3"/>
    <x v="6"/>
    <n v="345"/>
    <n v="7000"/>
    <n v="7840"/>
    <n v="1400"/>
    <x v="0"/>
  </r>
  <r>
    <x v="0"/>
    <x v="9"/>
    <x v="1"/>
    <x v="7"/>
    <n v="122"/>
    <n v="100"/>
    <n v="112"/>
    <n v="20"/>
    <x v="0"/>
  </r>
  <r>
    <x v="0"/>
    <x v="9"/>
    <x v="4"/>
    <x v="8"/>
    <n v="78"/>
    <n v="4577.2"/>
    <n v="5126.4639999999999"/>
    <n v="915.44"/>
    <x v="0"/>
  </r>
  <r>
    <x v="0"/>
    <x v="9"/>
    <x v="4"/>
    <x v="9"/>
    <n v="76"/>
    <n v="4576.8999999999996"/>
    <n v="5126.1279999999997"/>
    <n v="915.38"/>
    <x v="0"/>
  </r>
  <r>
    <x v="0"/>
    <x v="9"/>
    <x v="4"/>
    <x v="10"/>
    <n v="46"/>
    <n v="200"/>
    <n v="224"/>
    <n v="40"/>
    <x v="0"/>
  </r>
  <r>
    <x v="0"/>
    <x v="9"/>
    <x v="4"/>
    <x v="11"/>
    <n v="34"/>
    <n v="4576.8"/>
    <n v="5126.0160000000005"/>
    <n v="915.36000000000013"/>
    <x v="0"/>
  </r>
  <r>
    <x v="0"/>
    <x v="9"/>
    <x v="1"/>
    <x v="12"/>
    <n v="7"/>
    <n v="200"/>
    <n v="224"/>
    <n v="40"/>
    <x v="0"/>
  </r>
  <r>
    <x v="0"/>
    <x v="9"/>
    <x v="4"/>
    <x v="14"/>
    <n v="3"/>
    <n v="4577.3"/>
    <n v="5126.576"/>
    <n v="915.46"/>
    <x v="1"/>
  </r>
  <r>
    <x v="0"/>
    <x v="9"/>
    <x v="5"/>
    <x v="13"/>
    <n v="2"/>
    <n v="6600"/>
    <n v="7392"/>
    <n v="1320"/>
    <x v="1"/>
  </r>
  <r>
    <x v="0"/>
    <x v="10"/>
    <x v="0"/>
    <x v="0"/>
    <n v="3566"/>
    <n v="4577.3"/>
    <n v="5126.576"/>
    <n v="915.46"/>
    <x v="1"/>
  </r>
  <r>
    <x v="0"/>
    <x v="10"/>
    <x v="0"/>
    <x v="1"/>
    <n v="2498"/>
    <n v="8000"/>
    <n v="8960"/>
    <n v="1600"/>
    <x v="1"/>
  </r>
  <r>
    <x v="0"/>
    <x v="10"/>
    <x v="1"/>
    <x v="2"/>
    <n v="1245"/>
    <n v="4577.2"/>
    <n v="5126.4639999999999"/>
    <n v="915.44"/>
    <x v="1"/>
  </r>
  <r>
    <x v="0"/>
    <x v="10"/>
    <x v="2"/>
    <x v="3"/>
    <n v="644"/>
    <n v="5743.5"/>
    <n v="6432.72"/>
    <n v="1148.7"/>
    <x v="1"/>
  </r>
  <r>
    <x v="0"/>
    <x v="10"/>
    <x v="3"/>
    <x v="4"/>
    <n v="643"/>
    <n v="7000"/>
    <n v="7840"/>
    <n v="1400"/>
    <x v="1"/>
  </r>
  <r>
    <x v="0"/>
    <x v="10"/>
    <x v="2"/>
    <x v="5"/>
    <n v="455"/>
    <n v="4578.6000000000004"/>
    <n v="5128.0320000000002"/>
    <n v="915.72000000000014"/>
    <x v="1"/>
  </r>
  <r>
    <x v="0"/>
    <x v="10"/>
    <x v="3"/>
    <x v="6"/>
    <n v="345"/>
    <n v="7000"/>
    <n v="7840"/>
    <n v="1400"/>
    <x v="1"/>
  </r>
  <r>
    <x v="0"/>
    <x v="10"/>
    <x v="1"/>
    <x v="7"/>
    <n v="122"/>
    <n v="100"/>
    <n v="112"/>
    <n v="20"/>
    <x v="1"/>
  </r>
  <r>
    <x v="0"/>
    <x v="10"/>
    <x v="4"/>
    <x v="8"/>
    <n v="78"/>
    <n v="4577.2"/>
    <n v="5126.4639999999999"/>
    <n v="915.44"/>
    <x v="1"/>
  </r>
  <r>
    <x v="0"/>
    <x v="10"/>
    <x v="4"/>
    <x v="9"/>
    <n v="76"/>
    <n v="4576.8999999999996"/>
    <n v="5126.1279999999997"/>
    <n v="915.38"/>
    <x v="1"/>
  </r>
  <r>
    <x v="0"/>
    <x v="10"/>
    <x v="4"/>
    <x v="10"/>
    <n v="46"/>
    <n v="200"/>
    <n v="224"/>
    <n v="40"/>
    <x v="1"/>
  </r>
  <r>
    <x v="0"/>
    <x v="10"/>
    <x v="4"/>
    <x v="11"/>
    <n v="34"/>
    <n v="4576.8"/>
    <n v="5126.0160000000005"/>
    <n v="915.36000000000013"/>
    <x v="1"/>
  </r>
  <r>
    <x v="0"/>
    <x v="10"/>
    <x v="1"/>
    <x v="12"/>
    <n v="7"/>
    <n v="200"/>
    <n v="224"/>
    <n v="40"/>
    <x v="1"/>
  </r>
  <r>
    <x v="0"/>
    <x v="10"/>
    <x v="4"/>
    <x v="14"/>
    <n v="3"/>
    <n v="4577.3"/>
    <n v="5126.576"/>
    <n v="915.46"/>
    <x v="1"/>
  </r>
  <r>
    <x v="0"/>
    <x v="10"/>
    <x v="5"/>
    <x v="13"/>
    <n v="2"/>
    <n v="6600"/>
    <n v="7392"/>
    <n v="1320"/>
    <x v="0"/>
  </r>
  <r>
    <x v="0"/>
    <x v="11"/>
    <x v="0"/>
    <x v="0"/>
    <n v="3566"/>
    <n v="4577.3"/>
    <n v="5126.576"/>
    <n v="915.46"/>
    <x v="0"/>
  </r>
  <r>
    <x v="0"/>
    <x v="11"/>
    <x v="0"/>
    <x v="1"/>
    <n v="2498"/>
    <n v="8000"/>
    <n v="8960"/>
    <n v="1600"/>
    <x v="0"/>
  </r>
  <r>
    <x v="0"/>
    <x v="11"/>
    <x v="1"/>
    <x v="2"/>
    <n v="1245"/>
    <n v="4577.2"/>
    <n v="5126.4639999999999"/>
    <n v="915.44"/>
    <x v="0"/>
  </r>
  <r>
    <x v="0"/>
    <x v="11"/>
    <x v="2"/>
    <x v="3"/>
    <n v="644"/>
    <n v="5743.5"/>
    <n v="6432.72"/>
    <n v="1148.7"/>
    <x v="0"/>
  </r>
  <r>
    <x v="0"/>
    <x v="11"/>
    <x v="3"/>
    <x v="4"/>
    <n v="643"/>
    <n v="7000"/>
    <n v="7840"/>
    <n v="1400"/>
    <x v="1"/>
  </r>
  <r>
    <x v="0"/>
    <x v="11"/>
    <x v="2"/>
    <x v="5"/>
    <n v="455"/>
    <n v="4578.6000000000004"/>
    <n v="5128.0320000000002"/>
    <n v="915.72000000000014"/>
    <x v="1"/>
  </r>
  <r>
    <x v="0"/>
    <x v="11"/>
    <x v="3"/>
    <x v="6"/>
    <n v="345"/>
    <n v="7000"/>
    <n v="7840"/>
    <n v="1400"/>
    <x v="1"/>
  </r>
  <r>
    <x v="0"/>
    <x v="11"/>
    <x v="1"/>
    <x v="7"/>
    <n v="122"/>
    <n v="100"/>
    <n v="112"/>
    <n v="20"/>
    <x v="1"/>
  </r>
  <r>
    <x v="0"/>
    <x v="11"/>
    <x v="4"/>
    <x v="8"/>
    <n v="78"/>
    <n v="4577.2"/>
    <n v="5126.4639999999999"/>
    <n v="915.44"/>
    <x v="1"/>
  </r>
  <r>
    <x v="0"/>
    <x v="11"/>
    <x v="4"/>
    <x v="9"/>
    <n v="76"/>
    <n v="4576.8999999999996"/>
    <n v="5126.1279999999997"/>
    <n v="915.38"/>
    <x v="1"/>
  </r>
  <r>
    <x v="0"/>
    <x v="11"/>
    <x v="4"/>
    <x v="10"/>
    <n v="46"/>
    <n v="200"/>
    <n v="224"/>
    <n v="40"/>
    <x v="1"/>
  </r>
  <r>
    <x v="0"/>
    <x v="11"/>
    <x v="4"/>
    <x v="11"/>
    <n v="34"/>
    <n v="4576.8"/>
    <n v="5126.0160000000005"/>
    <n v="915.36000000000013"/>
    <x v="1"/>
  </r>
  <r>
    <x v="0"/>
    <x v="11"/>
    <x v="1"/>
    <x v="12"/>
    <n v="7"/>
    <n v="200"/>
    <n v="224"/>
    <n v="40"/>
    <x v="1"/>
  </r>
  <r>
    <x v="0"/>
    <x v="11"/>
    <x v="4"/>
    <x v="14"/>
    <n v="3"/>
    <n v="4577.3"/>
    <n v="5126.576"/>
    <n v="915.46"/>
    <x v="0"/>
  </r>
  <r>
    <x v="0"/>
    <x v="11"/>
    <x v="5"/>
    <x v="13"/>
    <n v="2"/>
    <n v="6600"/>
    <n v="7392"/>
    <n v="1320"/>
    <x v="1"/>
  </r>
  <r>
    <x v="1"/>
    <x v="0"/>
    <x v="0"/>
    <x v="0"/>
    <n v="6591.1679999999997"/>
    <n v="4577.3"/>
    <n v="5126.576"/>
    <n v="915.46"/>
    <x v="0"/>
  </r>
  <r>
    <x v="1"/>
    <x v="0"/>
    <x v="0"/>
    <x v="1"/>
    <n v="8270.64"/>
    <n v="8800"/>
    <n v="8960"/>
    <n v="1760"/>
    <x v="0"/>
  </r>
  <r>
    <x v="1"/>
    <x v="0"/>
    <x v="1"/>
    <x v="2"/>
    <n v="8470"/>
    <n v="5034.92"/>
    <n v="5126.4639999999999"/>
    <n v="1006.984"/>
    <x v="0"/>
  </r>
  <r>
    <x v="1"/>
    <x v="0"/>
    <x v="2"/>
    <x v="3"/>
    <n v="6055.1985000000004"/>
    <n v="6317.85"/>
    <n v="6432.72"/>
    <n v="1263.5700000000002"/>
    <x v="0"/>
  </r>
  <r>
    <x v="1"/>
    <x v="0"/>
    <x v="3"/>
    <x v="4"/>
    <n v="10368.4"/>
    <n v="7700"/>
    <n v="7840"/>
    <n v="1540"/>
    <x v="0"/>
  </r>
  <r>
    <x v="1"/>
    <x v="0"/>
    <x v="2"/>
    <x v="5"/>
    <n v="3101.2624999999998"/>
    <n v="5036.46"/>
    <n v="5128.0320000000002"/>
    <n v="1007.292"/>
    <x v="0"/>
  </r>
  <r>
    <x v="1"/>
    <x v="0"/>
    <x v="3"/>
    <x v="6"/>
    <n v="6591.1679999999997"/>
    <n v="7700"/>
    <n v="7840"/>
    <n v="1540"/>
    <x v="0"/>
  </r>
  <r>
    <x v="1"/>
    <x v="0"/>
    <x v="1"/>
    <x v="7"/>
    <n v="6590.7359999999999"/>
    <n v="110"/>
    <n v="112"/>
    <n v="22"/>
    <x v="0"/>
  </r>
  <r>
    <x v="1"/>
    <x v="0"/>
    <x v="4"/>
    <x v="8"/>
    <n v="288"/>
    <n v="5034.92"/>
    <n v="5126.4639999999999"/>
    <n v="1006.984"/>
    <x v="0"/>
  </r>
  <r>
    <x v="1"/>
    <x v="0"/>
    <x v="4"/>
    <x v="9"/>
    <n v="6590.5919999999996"/>
    <n v="4576.8999999999996"/>
    <n v="5126.1279999999997"/>
    <n v="915.38"/>
    <x v="0"/>
  </r>
  <r>
    <x v="1"/>
    <x v="0"/>
    <x v="4"/>
    <x v="10"/>
    <n v="4032.9300000000003"/>
    <n v="200"/>
    <n v="224"/>
    <n v="40"/>
    <x v="0"/>
  </r>
  <r>
    <x v="1"/>
    <x v="0"/>
    <x v="4"/>
    <x v="11"/>
    <n v="7986"/>
    <n v="4576.8"/>
    <n v="5126.0160000000005"/>
    <n v="915.36000000000013"/>
    <x v="0"/>
  </r>
  <r>
    <x v="1"/>
    <x v="0"/>
    <x v="1"/>
    <x v="12"/>
    <n v="5538.5330000000004"/>
    <n v="200"/>
    <n v="224"/>
    <n v="40"/>
    <x v="0"/>
  </r>
  <r>
    <x v="1"/>
    <x v="0"/>
    <x v="5"/>
    <x v="13"/>
    <n v="3"/>
    <n v="6600"/>
    <n v="7392"/>
    <n v="1320"/>
    <x v="0"/>
  </r>
  <r>
    <x v="1"/>
    <x v="0"/>
    <x v="4"/>
    <x v="14"/>
    <n v="3"/>
    <n v="4577.3"/>
    <n v="5126.576"/>
    <n v="915.46"/>
    <x v="0"/>
  </r>
  <r>
    <x v="1"/>
    <x v="1"/>
    <x v="0"/>
    <x v="0"/>
    <n v="3566"/>
    <n v="4577.3"/>
    <n v="5126.576"/>
    <n v="915.46"/>
    <x v="0"/>
  </r>
  <r>
    <x v="1"/>
    <x v="1"/>
    <x v="0"/>
    <x v="1"/>
    <n v="2498"/>
    <n v="8000"/>
    <n v="8960"/>
    <n v="1600"/>
    <x v="0"/>
  </r>
  <r>
    <x v="1"/>
    <x v="1"/>
    <x v="1"/>
    <x v="2"/>
    <n v="1245"/>
    <n v="4577.2"/>
    <n v="5126.4639999999999"/>
    <n v="915.44"/>
    <x v="0"/>
  </r>
  <r>
    <x v="1"/>
    <x v="1"/>
    <x v="2"/>
    <x v="3"/>
    <n v="644"/>
    <n v="5743.5"/>
    <n v="6432.72"/>
    <n v="1148.7"/>
    <x v="0"/>
  </r>
  <r>
    <x v="1"/>
    <x v="1"/>
    <x v="3"/>
    <x v="4"/>
    <n v="643"/>
    <n v="7000"/>
    <n v="7840"/>
    <n v="1400"/>
    <x v="0"/>
  </r>
  <r>
    <x v="1"/>
    <x v="1"/>
    <x v="2"/>
    <x v="5"/>
    <n v="455"/>
    <n v="4578.6000000000004"/>
    <n v="5128.0320000000002"/>
    <n v="915.72000000000014"/>
    <x v="0"/>
  </r>
  <r>
    <x v="1"/>
    <x v="1"/>
    <x v="3"/>
    <x v="6"/>
    <n v="345"/>
    <n v="7000"/>
    <n v="7840"/>
    <n v="1400"/>
    <x v="0"/>
  </r>
  <r>
    <x v="1"/>
    <x v="1"/>
    <x v="1"/>
    <x v="7"/>
    <n v="122"/>
    <n v="100"/>
    <n v="112"/>
    <n v="20"/>
    <x v="0"/>
  </r>
  <r>
    <x v="1"/>
    <x v="1"/>
    <x v="4"/>
    <x v="8"/>
    <n v="78"/>
    <n v="4577.2"/>
    <n v="5126.4639999999999"/>
    <n v="915.44"/>
    <x v="0"/>
  </r>
  <r>
    <x v="1"/>
    <x v="1"/>
    <x v="4"/>
    <x v="9"/>
    <n v="240"/>
    <n v="4576.8999999999996"/>
    <n v="5126.1279999999997"/>
    <n v="915.38"/>
    <x v="0"/>
  </r>
  <r>
    <x v="1"/>
    <x v="1"/>
    <x v="4"/>
    <x v="10"/>
    <n v="5492.16"/>
    <n v="200"/>
    <n v="224"/>
    <n v="40"/>
    <x v="0"/>
  </r>
  <r>
    <x v="1"/>
    <x v="1"/>
    <x v="4"/>
    <x v="11"/>
    <n v="240"/>
    <n v="4576.8"/>
    <n v="5126.0160000000005"/>
    <n v="915.36000000000013"/>
    <x v="0"/>
  </r>
  <r>
    <x v="1"/>
    <x v="1"/>
    <x v="1"/>
    <x v="12"/>
    <n v="5492.76"/>
    <n v="200"/>
    <n v="224"/>
    <n v="40"/>
    <x v="0"/>
  </r>
  <r>
    <x v="1"/>
    <x v="1"/>
    <x v="4"/>
    <x v="14"/>
    <n v="7920"/>
    <n v="4577.3"/>
    <n v="5126.576"/>
    <n v="915.46"/>
    <x v="0"/>
  </r>
  <r>
    <x v="1"/>
    <x v="1"/>
    <x v="5"/>
    <x v="13"/>
    <n v="5492.76"/>
    <n v="6600"/>
    <n v="7392"/>
    <n v="1320"/>
    <x v="0"/>
  </r>
  <r>
    <x v="1"/>
    <x v="2"/>
    <x v="0"/>
    <x v="0"/>
    <n v="9600"/>
    <n v="4577.3"/>
    <n v="5126.576"/>
    <n v="915.46"/>
    <x v="0"/>
  </r>
  <r>
    <x v="1"/>
    <x v="2"/>
    <x v="0"/>
    <x v="1"/>
    <n v="5492.6399999999994"/>
    <n v="8000"/>
    <n v="8960"/>
    <n v="1600"/>
    <x v="0"/>
  </r>
  <r>
    <x v="1"/>
    <x v="2"/>
    <x v="1"/>
    <x v="2"/>
    <n v="6892.2"/>
    <n v="4577.2"/>
    <n v="5126.4639999999999"/>
    <n v="915.44"/>
    <x v="0"/>
  </r>
  <r>
    <x v="1"/>
    <x v="2"/>
    <x v="2"/>
    <x v="3"/>
    <n v="644"/>
    <n v="5743.5"/>
    <n v="6432.72"/>
    <n v="1148.7"/>
    <x v="0"/>
  </r>
  <r>
    <x v="1"/>
    <x v="2"/>
    <x v="3"/>
    <x v="4"/>
    <n v="643"/>
    <n v="7000"/>
    <n v="7840"/>
    <n v="1400"/>
    <x v="0"/>
  </r>
  <r>
    <x v="1"/>
    <x v="2"/>
    <x v="2"/>
    <x v="5"/>
    <n v="455"/>
    <n v="4578.6000000000004"/>
    <n v="5128.0320000000002"/>
    <n v="915.72000000000014"/>
    <x v="0"/>
  </r>
  <r>
    <x v="1"/>
    <x v="2"/>
    <x v="3"/>
    <x v="6"/>
    <n v="345"/>
    <n v="7000"/>
    <n v="7840"/>
    <n v="1400"/>
    <x v="0"/>
  </r>
  <r>
    <x v="1"/>
    <x v="2"/>
    <x v="1"/>
    <x v="7"/>
    <n v="122"/>
    <n v="100"/>
    <n v="112"/>
    <n v="20"/>
    <x v="0"/>
  </r>
  <r>
    <x v="1"/>
    <x v="2"/>
    <x v="4"/>
    <x v="8"/>
    <n v="78"/>
    <n v="4577.2"/>
    <n v="5126.4639999999999"/>
    <n v="915.44"/>
    <x v="0"/>
  </r>
  <r>
    <x v="1"/>
    <x v="2"/>
    <x v="4"/>
    <x v="9"/>
    <n v="76"/>
    <n v="4576.8999999999996"/>
    <n v="5126.1279999999997"/>
    <n v="915.38"/>
    <x v="0"/>
  </r>
  <r>
    <x v="1"/>
    <x v="2"/>
    <x v="4"/>
    <x v="10"/>
    <n v="46"/>
    <n v="200"/>
    <n v="224"/>
    <n v="40"/>
    <x v="0"/>
  </r>
  <r>
    <x v="1"/>
    <x v="2"/>
    <x v="4"/>
    <x v="11"/>
    <n v="34"/>
    <n v="4576.8"/>
    <n v="5126.0160000000005"/>
    <n v="915.36000000000013"/>
    <x v="0"/>
  </r>
  <r>
    <x v="1"/>
    <x v="2"/>
    <x v="1"/>
    <x v="12"/>
    <n v="7"/>
    <n v="200"/>
    <n v="224"/>
    <n v="40"/>
    <x v="0"/>
  </r>
  <r>
    <x v="1"/>
    <x v="2"/>
    <x v="4"/>
    <x v="14"/>
    <n v="3"/>
    <n v="4577.3"/>
    <n v="5126.576"/>
    <n v="915.46"/>
    <x v="0"/>
  </r>
  <r>
    <x v="1"/>
    <x v="2"/>
    <x v="5"/>
    <x v="13"/>
    <n v="2"/>
    <n v="6600"/>
    <n v="7392"/>
    <n v="1320"/>
    <x v="0"/>
  </r>
  <r>
    <x v="1"/>
    <x v="3"/>
    <x v="0"/>
    <x v="0"/>
    <n v="3566"/>
    <n v="4577.3"/>
    <n v="5126.576"/>
    <n v="915.46"/>
    <x v="0"/>
  </r>
  <r>
    <x v="1"/>
    <x v="3"/>
    <x v="0"/>
    <x v="1"/>
    <n v="2498"/>
    <n v="8000"/>
    <n v="8960"/>
    <n v="1600"/>
    <x v="0"/>
  </r>
  <r>
    <x v="1"/>
    <x v="3"/>
    <x v="1"/>
    <x v="2"/>
    <n v="1245"/>
    <n v="4577.2"/>
    <n v="5126.4639999999999"/>
    <n v="915.44"/>
    <x v="0"/>
  </r>
  <r>
    <x v="1"/>
    <x v="3"/>
    <x v="2"/>
    <x v="3"/>
    <n v="644"/>
    <n v="5743.5"/>
    <n v="6432.72"/>
    <n v="1148.7"/>
    <x v="0"/>
  </r>
  <r>
    <x v="1"/>
    <x v="3"/>
    <x v="3"/>
    <x v="4"/>
    <n v="643"/>
    <n v="7000"/>
    <n v="7840"/>
    <n v="1400"/>
    <x v="0"/>
  </r>
  <r>
    <x v="1"/>
    <x v="3"/>
    <x v="2"/>
    <x v="5"/>
    <n v="455"/>
    <n v="4578.6000000000004"/>
    <n v="5128.0320000000002"/>
    <n v="915.72000000000014"/>
    <x v="0"/>
  </r>
  <r>
    <x v="1"/>
    <x v="3"/>
    <x v="3"/>
    <x v="6"/>
    <n v="345"/>
    <n v="7000"/>
    <n v="7840"/>
    <n v="1400"/>
    <x v="0"/>
  </r>
  <r>
    <x v="1"/>
    <x v="3"/>
    <x v="1"/>
    <x v="7"/>
    <n v="122"/>
    <n v="100"/>
    <n v="112"/>
    <n v="20"/>
    <x v="0"/>
  </r>
  <r>
    <x v="1"/>
    <x v="3"/>
    <x v="4"/>
    <x v="8"/>
    <n v="78"/>
    <n v="4577.2"/>
    <n v="5126.4639999999999"/>
    <n v="915.44"/>
    <x v="0"/>
  </r>
  <r>
    <x v="1"/>
    <x v="3"/>
    <x v="4"/>
    <x v="9"/>
    <n v="76"/>
    <n v="4576.8999999999996"/>
    <n v="5126.1279999999997"/>
    <n v="915.38"/>
    <x v="0"/>
  </r>
  <r>
    <x v="1"/>
    <x v="3"/>
    <x v="4"/>
    <x v="10"/>
    <n v="46"/>
    <n v="200"/>
    <n v="224"/>
    <n v="40"/>
    <x v="0"/>
  </r>
  <r>
    <x v="1"/>
    <x v="3"/>
    <x v="4"/>
    <x v="11"/>
    <n v="34"/>
    <n v="4576.8"/>
    <n v="5126.0160000000005"/>
    <n v="915.36000000000013"/>
    <x v="0"/>
  </r>
  <r>
    <x v="1"/>
    <x v="3"/>
    <x v="1"/>
    <x v="12"/>
    <n v="7"/>
    <n v="200"/>
    <n v="224"/>
    <n v="40"/>
    <x v="0"/>
  </r>
  <r>
    <x v="1"/>
    <x v="3"/>
    <x v="4"/>
    <x v="14"/>
    <n v="3"/>
    <n v="4577.3"/>
    <n v="5126.576"/>
    <n v="915.46"/>
    <x v="0"/>
  </r>
  <r>
    <x v="1"/>
    <x v="3"/>
    <x v="5"/>
    <x v="13"/>
    <n v="2"/>
    <n v="7920"/>
    <n v="10296"/>
    <n v="1584"/>
    <x v="0"/>
  </r>
  <r>
    <x v="1"/>
    <x v="4"/>
    <x v="0"/>
    <x v="0"/>
    <n v="3566"/>
    <n v="5492.76"/>
    <n v="7140.5879999999997"/>
    <n v="1098.5520000000001"/>
    <x v="0"/>
  </r>
  <r>
    <x v="1"/>
    <x v="4"/>
    <x v="0"/>
    <x v="1"/>
    <n v="2498"/>
    <n v="9600"/>
    <n v="12480"/>
    <n v="1920"/>
    <x v="0"/>
  </r>
  <r>
    <x v="1"/>
    <x v="4"/>
    <x v="1"/>
    <x v="2"/>
    <n v="1245"/>
    <n v="5492.6399999999994"/>
    <n v="7140.4319999999989"/>
    <n v="1098.528"/>
    <x v="0"/>
  </r>
  <r>
    <x v="1"/>
    <x v="4"/>
    <x v="2"/>
    <x v="3"/>
    <n v="644"/>
    <n v="6892.2"/>
    <n v="8959.86"/>
    <n v="1378.44"/>
    <x v="0"/>
  </r>
  <r>
    <x v="1"/>
    <x v="4"/>
    <x v="3"/>
    <x v="4"/>
    <n v="643"/>
    <n v="8400"/>
    <n v="10920"/>
    <n v="1680"/>
    <x v="0"/>
  </r>
  <r>
    <x v="1"/>
    <x v="4"/>
    <x v="2"/>
    <x v="5"/>
    <n v="455"/>
    <n v="5494.3200000000006"/>
    <n v="7142.6160000000009"/>
    <n v="1098.8640000000003"/>
    <x v="0"/>
  </r>
  <r>
    <x v="1"/>
    <x v="4"/>
    <x v="3"/>
    <x v="6"/>
    <n v="345"/>
    <n v="8400"/>
    <n v="10920"/>
    <n v="1680"/>
    <x v="0"/>
  </r>
  <r>
    <x v="1"/>
    <x v="4"/>
    <x v="1"/>
    <x v="7"/>
    <n v="122"/>
    <n v="120"/>
    <n v="156"/>
    <n v="24"/>
    <x v="0"/>
  </r>
  <r>
    <x v="1"/>
    <x v="4"/>
    <x v="4"/>
    <x v="8"/>
    <n v="78"/>
    <n v="4577.2"/>
    <n v="5126.4639999999999"/>
    <n v="915.44"/>
    <x v="0"/>
  </r>
  <r>
    <x v="1"/>
    <x v="4"/>
    <x v="4"/>
    <x v="9"/>
    <n v="76"/>
    <n v="4576.8999999999996"/>
    <n v="5126.1279999999997"/>
    <n v="915.38"/>
    <x v="0"/>
  </r>
  <r>
    <x v="1"/>
    <x v="4"/>
    <x v="4"/>
    <x v="10"/>
    <n v="46"/>
    <n v="200"/>
    <n v="224"/>
    <n v="40"/>
    <x v="0"/>
  </r>
  <r>
    <x v="1"/>
    <x v="4"/>
    <x v="4"/>
    <x v="11"/>
    <n v="34"/>
    <n v="4576.8"/>
    <n v="5126.0160000000005"/>
    <n v="915.36000000000013"/>
    <x v="0"/>
  </r>
  <r>
    <x v="1"/>
    <x v="4"/>
    <x v="1"/>
    <x v="12"/>
    <n v="7"/>
    <n v="200"/>
    <n v="224"/>
    <n v="40"/>
    <x v="0"/>
  </r>
  <r>
    <x v="1"/>
    <x v="4"/>
    <x v="4"/>
    <x v="14"/>
    <n v="3"/>
    <n v="4577.3"/>
    <n v="5126.576"/>
    <n v="915.46"/>
    <x v="0"/>
  </r>
  <r>
    <x v="1"/>
    <x v="4"/>
    <x v="5"/>
    <x v="13"/>
    <n v="2"/>
    <n v="6600"/>
    <n v="7392"/>
    <n v="1320"/>
    <x v="0"/>
  </r>
  <r>
    <x v="1"/>
    <x v="5"/>
    <x v="0"/>
    <x v="0"/>
    <n v="3566"/>
    <n v="4577.3"/>
    <n v="5126.576"/>
    <n v="915.46"/>
    <x v="0"/>
  </r>
  <r>
    <x v="1"/>
    <x v="5"/>
    <x v="0"/>
    <x v="1"/>
    <n v="2498"/>
    <n v="8000"/>
    <n v="8960"/>
    <n v="1600"/>
    <x v="0"/>
  </r>
  <r>
    <x v="1"/>
    <x v="5"/>
    <x v="1"/>
    <x v="2"/>
    <n v="1245"/>
    <n v="4577.2"/>
    <n v="5126.4639999999999"/>
    <n v="915.44"/>
    <x v="0"/>
  </r>
  <r>
    <x v="1"/>
    <x v="5"/>
    <x v="2"/>
    <x v="3"/>
    <n v="644"/>
    <n v="5743.5"/>
    <n v="6432.72"/>
    <n v="1148.7"/>
    <x v="0"/>
  </r>
  <r>
    <x v="1"/>
    <x v="5"/>
    <x v="3"/>
    <x v="4"/>
    <n v="643"/>
    <n v="7000"/>
    <n v="7840"/>
    <n v="1400"/>
    <x v="0"/>
  </r>
  <r>
    <x v="1"/>
    <x v="5"/>
    <x v="2"/>
    <x v="5"/>
    <n v="455"/>
    <n v="4578.6000000000004"/>
    <n v="5128.0320000000002"/>
    <n v="915.72000000000014"/>
    <x v="0"/>
  </r>
  <r>
    <x v="1"/>
    <x v="5"/>
    <x v="3"/>
    <x v="6"/>
    <n v="345"/>
    <n v="7000"/>
    <n v="7840"/>
    <n v="1400"/>
    <x v="0"/>
  </r>
  <r>
    <x v="1"/>
    <x v="5"/>
    <x v="1"/>
    <x v="7"/>
    <n v="122"/>
    <n v="100"/>
    <n v="112"/>
    <n v="20"/>
    <x v="0"/>
  </r>
  <r>
    <x v="1"/>
    <x v="5"/>
    <x v="4"/>
    <x v="8"/>
    <n v="78"/>
    <n v="4577.2"/>
    <n v="5126.4639999999999"/>
    <n v="915.44"/>
    <x v="0"/>
  </r>
  <r>
    <x v="1"/>
    <x v="5"/>
    <x v="4"/>
    <x v="9"/>
    <n v="5034.5899999999992"/>
    <n v="4576.8999999999996"/>
    <n v="5126.1279999999997"/>
    <n v="915.38"/>
    <x v="0"/>
  </r>
  <r>
    <x v="1"/>
    <x v="5"/>
    <x v="4"/>
    <x v="10"/>
    <n v="220"/>
    <n v="200"/>
    <n v="224"/>
    <n v="40"/>
    <x v="0"/>
  </r>
  <r>
    <x v="1"/>
    <x v="5"/>
    <x v="4"/>
    <x v="11"/>
    <n v="5034.4800000000005"/>
    <n v="4576.8"/>
    <n v="5126.0160000000005"/>
    <n v="915.36000000000013"/>
    <x v="0"/>
  </r>
  <r>
    <x v="1"/>
    <x v="5"/>
    <x v="1"/>
    <x v="12"/>
    <n v="220"/>
    <n v="200"/>
    <n v="224"/>
    <n v="40"/>
    <x v="0"/>
  </r>
  <r>
    <x v="1"/>
    <x v="5"/>
    <x v="5"/>
    <x v="13"/>
    <n v="7260"/>
    <n v="6600"/>
    <n v="7392"/>
    <n v="1320"/>
    <x v="0"/>
  </r>
  <r>
    <x v="1"/>
    <x v="5"/>
    <x v="4"/>
    <x v="14"/>
    <n v="5035.0300000000007"/>
    <n v="4577.3"/>
    <n v="5126.576"/>
    <n v="915.46"/>
    <x v="0"/>
  </r>
  <r>
    <x v="1"/>
    <x v="6"/>
    <x v="0"/>
    <x v="0"/>
    <n v="5035.0300000000007"/>
    <n v="4577.3"/>
    <n v="5126.576"/>
    <n v="915.46"/>
    <x v="0"/>
  </r>
  <r>
    <x v="1"/>
    <x v="6"/>
    <x v="0"/>
    <x v="1"/>
    <n v="8800"/>
    <n v="8000"/>
    <n v="8960"/>
    <n v="1600"/>
    <x v="0"/>
  </r>
  <r>
    <x v="1"/>
    <x v="6"/>
    <x v="1"/>
    <x v="2"/>
    <n v="5034.92"/>
    <n v="4577.2"/>
    <n v="5126.4639999999999"/>
    <n v="915.44"/>
    <x v="0"/>
  </r>
  <r>
    <x v="1"/>
    <x v="6"/>
    <x v="2"/>
    <x v="3"/>
    <n v="644"/>
    <n v="5743.5"/>
    <n v="6432.72"/>
    <n v="1148.7"/>
    <x v="0"/>
  </r>
  <r>
    <x v="1"/>
    <x v="6"/>
    <x v="3"/>
    <x v="4"/>
    <n v="643"/>
    <n v="7000"/>
    <n v="7840"/>
    <n v="1400"/>
    <x v="0"/>
  </r>
  <r>
    <x v="1"/>
    <x v="6"/>
    <x v="2"/>
    <x v="5"/>
    <n v="455"/>
    <n v="4578.6000000000004"/>
    <n v="5128.0320000000002"/>
    <n v="915.72000000000014"/>
    <x v="0"/>
  </r>
  <r>
    <x v="1"/>
    <x v="6"/>
    <x v="3"/>
    <x v="6"/>
    <n v="345"/>
    <n v="7000"/>
    <n v="7840"/>
    <n v="1400"/>
    <x v="0"/>
  </r>
  <r>
    <x v="1"/>
    <x v="6"/>
    <x v="1"/>
    <x v="7"/>
    <n v="122"/>
    <n v="100"/>
    <n v="112"/>
    <n v="20"/>
    <x v="0"/>
  </r>
  <r>
    <x v="1"/>
    <x v="6"/>
    <x v="4"/>
    <x v="8"/>
    <n v="78"/>
    <n v="4577.2"/>
    <n v="5126.4639999999999"/>
    <n v="915.44"/>
    <x v="0"/>
  </r>
  <r>
    <x v="1"/>
    <x v="6"/>
    <x v="4"/>
    <x v="9"/>
    <n v="76"/>
    <n v="4576.8999999999996"/>
    <n v="5126.1279999999997"/>
    <n v="915.38"/>
    <x v="0"/>
  </r>
  <r>
    <x v="1"/>
    <x v="6"/>
    <x v="4"/>
    <x v="10"/>
    <n v="46"/>
    <n v="200"/>
    <n v="224"/>
    <n v="40"/>
    <x v="0"/>
  </r>
  <r>
    <x v="1"/>
    <x v="6"/>
    <x v="4"/>
    <x v="11"/>
    <n v="34"/>
    <n v="4576.8"/>
    <n v="5126.0160000000005"/>
    <n v="915.36000000000013"/>
    <x v="0"/>
  </r>
  <r>
    <x v="1"/>
    <x v="6"/>
    <x v="1"/>
    <x v="12"/>
    <n v="7"/>
    <n v="200"/>
    <n v="224"/>
    <n v="40"/>
    <x v="0"/>
  </r>
  <r>
    <x v="1"/>
    <x v="6"/>
    <x v="4"/>
    <x v="14"/>
    <n v="3"/>
    <n v="4577.3"/>
    <n v="5126.576"/>
    <n v="915.46"/>
    <x v="0"/>
  </r>
  <r>
    <x v="1"/>
    <x v="6"/>
    <x v="5"/>
    <x v="13"/>
    <n v="2"/>
    <n v="6600"/>
    <n v="7392"/>
    <n v="1320"/>
    <x v="0"/>
  </r>
  <r>
    <x v="1"/>
    <x v="7"/>
    <x v="0"/>
    <x v="0"/>
    <n v="3566"/>
    <n v="4577.3"/>
    <n v="5126.576"/>
    <n v="915.46"/>
    <x v="0"/>
  </r>
  <r>
    <x v="1"/>
    <x v="7"/>
    <x v="0"/>
    <x v="1"/>
    <n v="2498"/>
    <n v="8000"/>
    <n v="8960"/>
    <n v="1600"/>
    <x v="0"/>
  </r>
  <r>
    <x v="1"/>
    <x v="7"/>
    <x v="1"/>
    <x v="2"/>
    <n v="1245"/>
    <n v="4577.2"/>
    <n v="5126.4639999999999"/>
    <n v="915.44"/>
    <x v="0"/>
  </r>
  <r>
    <x v="1"/>
    <x v="7"/>
    <x v="2"/>
    <x v="3"/>
    <n v="644"/>
    <n v="5743.5"/>
    <n v="6432.72"/>
    <n v="1148.7"/>
    <x v="0"/>
  </r>
  <r>
    <x v="1"/>
    <x v="7"/>
    <x v="3"/>
    <x v="4"/>
    <n v="643"/>
    <n v="7000"/>
    <n v="7840"/>
    <n v="1400"/>
    <x v="0"/>
  </r>
  <r>
    <x v="1"/>
    <x v="7"/>
    <x v="2"/>
    <x v="5"/>
    <n v="455"/>
    <n v="5036.46"/>
    <n v="5128.0320000000002"/>
    <n v="1007.292"/>
    <x v="0"/>
  </r>
  <r>
    <x v="1"/>
    <x v="7"/>
    <x v="3"/>
    <x v="6"/>
    <n v="345"/>
    <n v="7700"/>
    <n v="7840"/>
    <n v="1540"/>
    <x v="0"/>
  </r>
  <r>
    <x v="1"/>
    <x v="7"/>
    <x v="1"/>
    <x v="7"/>
    <n v="122"/>
    <n v="110"/>
    <n v="112"/>
    <n v="22"/>
    <x v="0"/>
  </r>
  <r>
    <x v="1"/>
    <x v="7"/>
    <x v="4"/>
    <x v="8"/>
    <n v="78"/>
    <n v="5034.92"/>
    <n v="5126.4639999999999"/>
    <n v="1006.984"/>
    <x v="0"/>
  </r>
  <r>
    <x v="1"/>
    <x v="7"/>
    <x v="4"/>
    <x v="9"/>
    <n v="76"/>
    <n v="5034.5899999999992"/>
    <n v="5126.1279999999997"/>
    <n v="1006.9179999999999"/>
    <x v="0"/>
  </r>
  <r>
    <x v="1"/>
    <x v="7"/>
    <x v="4"/>
    <x v="10"/>
    <n v="46"/>
    <n v="230"/>
    <n v="224"/>
    <n v="46"/>
    <x v="0"/>
  </r>
  <r>
    <x v="1"/>
    <x v="7"/>
    <x v="4"/>
    <x v="11"/>
    <n v="34"/>
    <n v="5263.32"/>
    <n v="5126.0160000000005"/>
    <n v="1052.664"/>
    <x v="0"/>
  </r>
  <r>
    <x v="1"/>
    <x v="7"/>
    <x v="1"/>
    <x v="12"/>
    <n v="7"/>
    <n v="230"/>
    <n v="224"/>
    <n v="46"/>
    <x v="1"/>
  </r>
  <r>
    <x v="1"/>
    <x v="7"/>
    <x v="4"/>
    <x v="14"/>
    <n v="3"/>
    <n v="5263.8950000000004"/>
    <n v="5126.576"/>
    <n v="1052.7790000000002"/>
    <x v="1"/>
  </r>
  <r>
    <x v="1"/>
    <x v="7"/>
    <x v="5"/>
    <x v="13"/>
    <n v="2"/>
    <n v="7590"/>
    <n v="7392"/>
    <n v="1518"/>
    <x v="1"/>
  </r>
  <r>
    <x v="1"/>
    <x v="8"/>
    <x v="0"/>
    <x v="0"/>
    <n v="3566"/>
    <n v="5263.8950000000004"/>
    <n v="5126.576"/>
    <n v="1052.7790000000002"/>
    <x v="1"/>
  </r>
  <r>
    <x v="1"/>
    <x v="8"/>
    <x v="0"/>
    <x v="1"/>
    <n v="2498"/>
    <n v="8800"/>
    <n v="8960"/>
    <n v="1760"/>
    <x v="1"/>
  </r>
  <r>
    <x v="1"/>
    <x v="8"/>
    <x v="1"/>
    <x v="2"/>
    <n v="1245"/>
    <n v="5034.92"/>
    <n v="5126.4639999999999"/>
    <n v="1006.984"/>
    <x v="1"/>
  </r>
  <r>
    <x v="1"/>
    <x v="8"/>
    <x v="2"/>
    <x v="3"/>
    <n v="644"/>
    <n v="6317.85"/>
    <n v="6432.72"/>
    <n v="1263.5700000000002"/>
    <x v="1"/>
  </r>
  <r>
    <x v="1"/>
    <x v="8"/>
    <x v="3"/>
    <x v="4"/>
    <n v="643"/>
    <n v="7700"/>
    <n v="7840"/>
    <n v="1540"/>
    <x v="1"/>
  </r>
  <r>
    <x v="1"/>
    <x v="8"/>
    <x v="2"/>
    <x v="5"/>
    <n v="455"/>
    <n v="5036.46"/>
    <n v="5128.0320000000002"/>
    <n v="1007.292"/>
    <x v="1"/>
  </r>
  <r>
    <x v="1"/>
    <x v="8"/>
    <x v="3"/>
    <x v="6"/>
    <n v="345"/>
    <n v="7700"/>
    <n v="7840"/>
    <n v="1540"/>
    <x v="1"/>
  </r>
  <r>
    <x v="1"/>
    <x v="8"/>
    <x v="1"/>
    <x v="7"/>
    <n v="122"/>
    <n v="110"/>
    <n v="112"/>
    <n v="22"/>
    <x v="1"/>
  </r>
  <r>
    <x v="1"/>
    <x v="8"/>
    <x v="4"/>
    <x v="8"/>
    <n v="78"/>
    <n v="5034.92"/>
    <n v="5126.4639999999999"/>
    <n v="1006.984"/>
    <x v="1"/>
  </r>
  <r>
    <x v="1"/>
    <x v="8"/>
    <x v="4"/>
    <x v="9"/>
    <n v="76"/>
    <n v="4576.8999999999996"/>
    <n v="5126.1279999999997"/>
    <n v="915.38"/>
    <x v="1"/>
  </r>
  <r>
    <x v="1"/>
    <x v="8"/>
    <x v="4"/>
    <x v="10"/>
    <n v="46"/>
    <n v="200"/>
    <n v="224"/>
    <n v="40"/>
    <x v="1"/>
  </r>
  <r>
    <x v="1"/>
    <x v="8"/>
    <x v="4"/>
    <x v="11"/>
    <n v="34"/>
    <n v="4576.8"/>
    <n v="5126.0160000000005"/>
    <n v="915.36000000000013"/>
    <x v="1"/>
  </r>
  <r>
    <x v="1"/>
    <x v="8"/>
    <x v="1"/>
    <x v="12"/>
    <n v="7"/>
    <n v="200"/>
    <n v="224"/>
    <n v="40"/>
    <x v="1"/>
  </r>
  <r>
    <x v="1"/>
    <x v="8"/>
    <x v="4"/>
    <x v="14"/>
    <n v="3"/>
    <n v="4577.3"/>
    <n v="5126.576"/>
    <n v="915.46"/>
    <x v="1"/>
  </r>
  <r>
    <x v="1"/>
    <x v="8"/>
    <x v="5"/>
    <x v="13"/>
    <n v="2"/>
    <n v="6600"/>
    <n v="7392"/>
    <n v="1320"/>
    <x v="1"/>
  </r>
  <r>
    <x v="1"/>
    <x v="9"/>
    <x v="0"/>
    <x v="0"/>
    <n v="3566"/>
    <n v="4577.3"/>
    <n v="5126.576"/>
    <n v="915.46"/>
    <x v="1"/>
  </r>
  <r>
    <x v="1"/>
    <x v="9"/>
    <x v="0"/>
    <x v="1"/>
    <n v="2498"/>
    <n v="8000"/>
    <n v="8960"/>
    <n v="1600"/>
    <x v="1"/>
  </r>
  <r>
    <x v="1"/>
    <x v="9"/>
    <x v="1"/>
    <x v="2"/>
    <n v="1245"/>
    <n v="4577.2"/>
    <n v="5126.4639999999999"/>
    <n v="915.44"/>
    <x v="1"/>
  </r>
  <r>
    <x v="1"/>
    <x v="9"/>
    <x v="2"/>
    <x v="3"/>
    <n v="644"/>
    <n v="5743.5"/>
    <n v="6432.72"/>
    <n v="1148.7"/>
    <x v="1"/>
  </r>
  <r>
    <x v="1"/>
    <x v="9"/>
    <x v="3"/>
    <x v="4"/>
    <n v="643"/>
    <n v="7000"/>
    <n v="7840"/>
    <n v="1400"/>
    <x v="1"/>
  </r>
  <r>
    <x v="1"/>
    <x v="9"/>
    <x v="2"/>
    <x v="5"/>
    <n v="455"/>
    <n v="4578.6000000000004"/>
    <n v="5128.0320000000002"/>
    <n v="915.72000000000014"/>
    <x v="0"/>
  </r>
  <r>
    <x v="1"/>
    <x v="9"/>
    <x v="3"/>
    <x v="6"/>
    <n v="345"/>
    <n v="7000"/>
    <n v="7840"/>
    <n v="1400"/>
    <x v="0"/>
  </r>
  <r>
    <x v="1"/>
    <x v="9"/>
    <x v="1"/>
    <x v="7"/>
    <n v="122"/>
    <n v="100"/>
    <n v="112"/>
    <n v="20"/>
    <x v="0"/>
  </r>
  <r>
    <x v="1"/>
    <x v="9"/>
    <x v="4"/>
    <x v="8"/>
    <n v="78"/>
    <n v="4577.2"/>
    <n v="5126.4639999999999"/>
    <n v="915.44"/>
    <x v="0"/>
  </r>
  <r>
    <x v="1"/>
    <x v="9"/>
    <x v="4"/>
    <x v="9"/>
    <n v="76"/>
    <n v="4576.8999999999996"/>
    <n v="5126.1279999999997"/>
    <n v="915.38"/>
    <x v="0"/>
  </r>
  <r>
    <x v="1"/>
    <x v="9"/>
    <x v="4"/>
    <x v="10"/>
    <n v="46"/>
    <n v="200"/>
    <n v="224"/>
    <n v="40"/>
    <x v="0"/>
  </r>
  <r>
    <x v="1"/>
    <x v="9"/>
    <x v="4"/>
    <x v="11"/>
    <n v="34"/>
    <n v="4576.8"/>
    <n v="5126.0160000000005"/>
    <n v="915.36000000000013"/>
    <x v="0"/>
  </r>
  <r>
    <x v="1"/>
    <x v="9"/>
    <x v="1"/>
    <x v="12"/>
    <n v="7"/>
    <n v="200"/>
    <n v="224"/>
    <n v="40"/>
    <x v="0"/>
  </r>
  <r>
    <x v="1"/>
    <x v="9"/>
    <x v="4"/>
    <x v="14"/>
    <n v="3"/>
    <n v="4577.3"/>
    <n v="5126.576"/>
    <n v="915.46"/>
    <x v="0"/>
  </r>
  <r>
    <x v="1"/>
    <x v="9"/>
    <x v="5"/>
    <x v="13"/>
    <n v="2"/>
    <n v="6600"/>
    <n v="7392"/>
    <n v="1320"/>
    <x v="0"/>
  </r>
  <r>
    <x v="1"/>
    <x v="10"/>
    <x v="0"/>
    <x v="0"/>
    <n v="3566"/>
    <n v="4577.3"/>
    <n v="5126.576"/>
    <n v="915.46"/>
    <x v="0"/>
  </r>
  <r>
    <x v="1"/>
    <x v="10"/>
    <x v="0"/>
    <x v="1"/>
    <n v="2498"/>
    <n v="8000"/>
    <n v="8960"/>
    <n v="1600"/>
    <x v="0"/>
  </r>
  <r>
    <x v="1"/>
    <x v="10"/>
    <x v="1"/>
    <x v="2"/>
    <n v="1245"/>
    <n v="4577.2"/>
    <n v="5126.4639999999999"/>
    <n v="915.44"/>
    <x v="0"/>
  </r>
  <r>
    <x v="1"/>
    <x v="10"/>
    <x v="2"/>
    <x v="3"/>
    <n v="644"/>
    <n v="5743.5"/>
    <n v="6432.72"/>
    <n v="1148.7"/>
    <x v="0"/>
  </r>
  <r>
    <x v="1"/>
    <x v="10"/>
    <x v="3"/>
    <x v="4"/>
    <n v="643"/>
    <n v="7000"/>
    <n v="7840"/>
    <n v="1400"/>
    <x v="0"/>
  </r>
  <r>
    <x v="1"/>
    <x v="10"/>
    <x v="2"/>
    <x v="5"/>
    <n v="455"/>
    <n v="4578.6000000000004"/>
    <n v="5128.0320000000002"/>
    <n v="915.72000000000014"/>
    <x v="0"/>
  </r>
  <r>
    <x v="1"/>
    <x v="10"/>
    <x v="3"/>
    <x v="6"/>
    <n v="345"/>
    <n v="7000"/>
    <n v="7840"/>
    <n v="1400"/>
    <x v="0"/>
  </r>
  <r>
    <x v="1"/>
    <x v="10"/>
    <x v="1"/>
    <x v="7"/>
    <n v="122"/>
    <n v="100"/>
    <n v="112"/>
    <n v="20"/>
    <x v="0"/>
  </r>
  <r>
    <x v="1"/>
    <x v="10"/>
    <x v="4"/>
    <x v="8"/>
    <n v="78"/>
    <n v="4577.2"/>
    <n v="5126.4639999999999"/>
    <n v="915.44"/>
    <x v="0"/>
  </r>
  <r>
    <x v="1"/>
    <x v="10"/>
    <x v="4"/>
    <x v="9"/>
    <n v="76"/>
    <n v="4576.8999999999996"/>
    <n v="5126.1279999999997"/>
    <n v="915.38"/>
    <x v="0"/>
  </r>
  <r>
    <x v="1"/>
    <x v="10"/>
    <x v="4"/>
    <x v="10"/>
    <n v="46"/>
    <n v="200"/>
    <n v="224"/>
    <n v="40"/>
    <x v="0"/>
  </r>
  <r>
    <x v="1"/>
    <x v="10"/>
    <x v="4"/>
    <x v="11"/>
    <n v="34"/>
    <n v="5492.16"/>
    <n v="5126.0160000000005"/>
    <n v="1098.432"/>
    <x v="0"/>
  </r>
  <r>
    <x v="1"/>
    <x v="10"/>
    <x v="1"/>
    <x v="12"/>
    <n v="7"/>
    <n v="240"/>
    <n v="224"/>
    <n v="48"/>
    <x v="0"/>
  </r>
  <r>
    <x v="1"/>
    <x v="10"/>
    <x v="4"/>
    <x v="14"/>
    <n v="3"/>
    <n v="5492.76"/>
    <n v="5126.576"/>
    <n v="1098.5520000000001"/>
    <x v="0"/>
  </r>
  <r>
    <x v="1"/>
    <x v="10"/>
    <x v="5"/>
    <x v="13"/>
    <n v="2"/>
    <n v="7920"/>
    <n v="7392"/>
    <n v="1584"/>
    <x v="0"/>
  </r>
  <r>
    <x v="1"/>
    <x v="11"/>
    <x v="0"/>
    <x v="0"/>
    <n v="3566"/>
    <n v="4577.3"/>
    <n v="5126.576"/>
    <n v="915.46"/>
    <x v="0"/>
  </r>
  <r>
    <x v="1"/>
    <x v="11"/>
    <x v="0"/>
    <x v="1"/>
    <n v="2498"/>
    <n v="8000"/>
    <n v="8960"/>
    <n v="1600"/>
    <x v="0"/>
  </r>
  <r>
    <x v="1"/>
    <x v="11"/>
    <x v="1"/>
    <x v="2"/>
    <n v="1245"/>
    <n v="4577.2"/>
    <n v="5126.4639999999999"/>
    <n v="915.44"/>
    <x v="0"/>
  </r>
  <r>
    <x v="1"/>
    <x v="11"/>
    <x v="2"/>
    <x v="3"/>
    <n v="644"/>
    <n v="5743.5"/>
    <n v="6432.72"/>
    <n v="1148.7"/>
    <x v="0"/>
  </r>
  <r>
    <x v="1"/>
    <x v="11"/>
    <x v="3"/>
    <x v="4"/>
    <n v="643"/>
    <n v="7000"/>
    <n v="7840"/>
    <n v="1400"/>
    <x v="0"/>
  </r>
  <r>
    <x v="1"/>
    <x v="11"/>
    <x v="2"/>
    <x v="5"/>
    <n v="455"/>
    <n v="4578.6000000000004"/>
    <n v="5128.0320000000002"/>
    <n v="915.72000000000014"/>
    <x v="0"/>
  </r>
  <r>
    <x v="1"/>
    <x v="11"/>
    <x v="3"/>
    <x v="6"/>
    <n v="345"/>
    <n v="7000"/>
    <n v="7840"/>
    <n v="1400"/>
    <x v="0"/>
  </r>
  <r>
    <x v="1"/>
    <x v="11"/>
    <x v="1"/>
    <x v="7"/>
    <n v="122"/>
    <n v="100"/>
    <n v="112"/>
    <n v="20"/>
    <x v="0"/>
  </r>
  <r>
    <x v="1"/>
    <x v="11"/>
    <x v="4"/>
    <x v="8"/>
    <n v="78"/>
    <n v="4577.2"/>
    <n v="5126.4639999999999"/>
    <n v="915.44"/>
    <x v="0"/>
  </r>
  <r>
    <x v="1"/>
    <x v="11"/>
    <x v="4"/>
    <x v="9"/>
    <n v="76"/>
    <n v="4576.8999999999996"/>
    <n v="5126.1279999999997"/>
    <n v="915.38"/>
    <x v="0"/>
  </r>
  <r>
    <x v="1"/>
    <x v="11"/>
    <x v="4"/>
    <x v="10"/>
    <n v="46"/>
    <n v="200"/>
    <n v="224"/>
    <n v="40"/>
    <x v="0"/>
  </r>
  <r>
    <x v="1"/>
    <x v="11"/>
    <x v="4"/>
    <x v="11"/>
    <n v="34"/>
    <n v="4576.8"/>
    <n v="5126.0160000000005"/>
    <n v="915.36000000000013"/>
    <x v="0"/>
  </r>
  <r>
    <x v="1"/>
    <x v="11"/>
    <x v="1"/>
    <x v="12"/>
    <n v="7"/>
    <n v="200"/>
    <n v="224"/>
    <n v="40"/>
    <x v="0"/>
  </r>
  <r>
    <x v="1"/>
    <x v="11"/>
    <x v="4"/>
    <x v="14"/>
    <n v="3"/>
    <n v="4577.3"/>
    <n v="5126.576"/>
    <n v="915.46"/>
    <x v="0"/>
  </r>
  <r>
    <x v="1"/>
    <x v="11"/>
    <x v="5"/>
    <x v="13"/>
    <n v="2"/>
    <n v="6600"/>
    <n v="7392"/>
    <n v="1320"/>
    <x v="0"/>
  </r>
  <r>
    <x v="2"/>
    <x v="0"/>
    <x v="0"/>
    <x v="0"/>
    <n v="3566"/>
    <n v="5492.76"/>
    <n v="5126.576"/>
    <n v="1098.5520000000001"/>
    <x v="0"/>
  </r>
  <r>
    <x v="2"/>
    <x v="0"/>
    <x v="0"/>
    <x v="1"/>
    <n v="2498"/>
    <n v="9600"/>
    <n v="8960"/>
    <n v="1920"/>
    <x v="0"/>
  </r>
  <r>
    <x v="2"/>
    <x v="0"/>
    <x v="1"/>
    <x v="2"/>
    <n v="1245"/>
    <n v="5492.6399999999994"/>
    <n v="5126.4639999999999"/>
    <n v="1098.528"/>
    <x v="1"/>
  </r>
  <r>
    <x v="2"/>
    <x v="0"/>
    <x v="2"/>
    <x v="3"/>
    <n v="644"/>
    <n v="6892.2"/>
    <n v="6432.72"/>
    <n v="1378.44"/>
    <x v="1"/>
  </r>
  <r>
    <x v="2"/>
    <x v="0"/>
    <x v="3"/>
    <x v="4"/>
    <n v="643"/>
    <n v="8400"/>
    <n v="7840"/>
    <n v="1680"/>
    <x v="1"/>
  </r>
  <r>
    <x v="2"/>
    <x v="0"/>
    <x v="2"/>
    <x v="5"/>
    <n v="455"/>
    <n v="5494.3200000000006"/>
    <n v="5128.0320000000002"/>
    <n v="1098.8640000000003"/>
    <x v="1"/>
  </r>
  <r>
    <x v="2"/>
    <x v="0"/>
    <x v="3"/>
    <x v="6"/>
    <n v="345"/>
    <n v="8400"/>
    <n v="7840"/>
    <n v="1680"/>
    <x v="1"/>
  </r>
  <r>
    <x v="2"/>
    <x v="0"/>
    <x v="1"/>
    <x v="7"/>
    <n v="122"/>
    <n v="120"/>
    <n v="112"/>
    <n v="24"/>
    <x v="1"/>
  </r>
  <r>
    <x v="2"/>
    <x v="0"/>
    <x v="4"/>
    <x v="8"/>
    <n v="78"/>
    <n v="2288.6"/>
    <n v="5126.4639999999999"/>
    <n v="457.72"/>
    <x v="1"/>
  </r>
  <r>
    <x v="2"/>
    <x v="0"/>
    <x v="4"/>
    <x v="9"/>
    <n v="76"/>
    <n v="2288.4499999999998"/>
    <n v="5126.1279999999997"/>
    <n v="457.69"/>
    <x v="1"/>
  </r>
  <r>
    <x v="2"/>
    <x v="0"/>
    <x v="4"/>
    <x v="10"/>
    <n v="46"/>
    <n v="100"/>
    <n v="224"/>
    <n v="20"/>
    <x v="1"/>
  </r>
  <r>
    <x v="2"/>
    <x v="0"/>
    <x v="4"/>
    <x v="11"/>
    <n v="34"/>
    <n v="2288.4"/>
    <n v="5126.0160000000005"/>
    <n v="457.68000000000006"/>
    <x v="1"/>
  </r>
  <r>
    <x v="2"/>
    <x v="0"/>
    <x v="1"/>
    <x v="12"/>
    <n v="7"/>
    <n v="200"/>
    <n v="224"/>
    <n v="40"/>
    <x v="1"/>
  </r>
  <r>
    <x v="2"/>
    <x v="0"/>
    <x v="5"/>
    <x v="13"/>
    <n v="3"/>
    <n v="4577.3"/>
    <n v="7392"/>
    <n v="915.46"/>
    <x v="1"/>
  </r>
  <r>
    <x v="2"/>
    <x v="0"/>
    <x v="4"/>
    <x v="14"/>
    <n v="3"/>
    <n v="3300"/>
    <n v="5126.576"/>
    <n v="660"/>
    <x v="1"/>
  </r>
  <r>
    <x v="2"/>
    <x v="1"/>
    <x v="0"/>
    <x v="0"/>
    <n v="3566"/>
    <n v="4577.3"/>
    <n v="5126.576"/>
    <n v="915.46"/>
    <x v="1"/>
  </r>
  <r>
    <x v="2"/>
    <x v="1"/>
    <x v="0"/>
    <x v="1"/>
    <n v="2498"/>
    <n v="8000"/>
    <n v="8960"/>
    <n v="1600"/>
    <x v="1"/>
  </r>
  <r>
    <x v="2"/>
    <x v="1"/>
    <x v="1"/>
    <x v="2"/>
    <n v="1245"/>
    <n v="4577.2"/>
    <n v="5126.4639999999999"/>
    <n v="915.44"/>
    <x v="1"/>
  </r>
  <r>
    <x v="2"/>
    <x v="1"/>
    <x v="2"/>
    <x v="3"/>
    <n v="644"/>
    <n v="5743.5"/>
    <n v="6432.72"/>
    <n v="1148.7"/>
    <x v="1"/>
  </r>
  <r>
    <x v="2"/>
    <x v="1"/>
    <x v="3"/>
    <x v="4"/>
    <n v="643"/>
    <n v="7000"/>
    <n v="7840"/>
    <n v="1400"/>
    <x v="1"/>
  </r>
  <r>
    <x v="2"/>
    <x v="1"/>
    <x v="2"/>
    <x v="5"/>
    <n v="455"/>
    <n v="4578.6000000000004"/>
    <n v="5128.0320000000002"/>
    <n v="915.72000000000014"/>
    <x v="1"/>
  </r>
  <r>
    <x v="2"/>
    <x v="1"/>
    <x v="3"/>
    <x v="6"/>
    <n v="345"/>
    <n v="7000"/>
    <n v="7840"/>
    <n v="1400"/>
    <x v="1"/>
  </r>
  <r>
    <x v="2"/>
    <x v="1"/>
    <x v="1"/>
    <x v="7"/>
    <n v="122"/>
    <n v="100"/>
    <n v="112"/>
    <n v="20"/>
    <x v="1"/>
  </r>
  <r>
    <x v="2"/>
    <x v="1"/>
    <x v="4"/>
    <x v="8"/>
    <n v="78"/>
    <n v="2288.6"/>
    <n v="5126.4639999999999"/>
    <n v="457.72"/>
    <x v="1"/>
  </r>
  <r>
    <x v="2"/>
    <x v="1"/>
    <x v="4"/>
    <x v="9"/>
    <n v="76"/>
    <n v="2288.4499999999998"/>
    <n v="5126.1279999999997"/>
    <n v="457.69"/>
    <x v="1"/>
  </r>
  <r>
    <x v="2"/>
    <x v="1"/>
    <x v="4"/>
    <x v="10"/>
    <n v="46"/>
    <n v="100"/>
    <n v="224"/>
    <n v="20"/>
    <x v="1"/>
  </r>
  <r>
    <x v="2"/>
    <x v="1"/>
    <x v="4"/>
    <x v="11"/>
    <n v="34"/>
    <n v="2288.4"/>
    <n v="5126.0160000000005"/>
    <n v="457.68000000000006"/>
    <x v="1"/>
  </r>
  <r>
    <x v="2"/>
    <x v="1"/>
    <x v="1"/>
    <x v="12"/>
    <n v="7"/>
    <n v="200"/>
    <n v="224"/>
    <n v="40"/>
    <x v="0"/>
  </r>
  <r>
    <x v="2"/>
    <x v="1"/>
    <x v="4"/>
    <x v="14"/>
    <n v="3"/>
    <n v="3300"/>
    <n v="5126.576"/>
    <n v="660"/>
    <x v="0"/>
  </r>
  <r>
    <x v="2"/>
    <x v="1"/>
    <x v="5"/>
    <x v="13"/>
    <n v="2"/>
    <n v="6600"/>
    <n v="7392"/>
    <n v="1320"/>
    <x v="0"/>
  </r>
  <r>
    <x v="2"/>
    <x v="2"/>
    <x v="0"/>
    <x v="0"/>
    <n v="3566"/>
    <n v="4577.3"/>
    <n v="5126.576"/>
    <n v="915.46"/>
    <x v="0"/>
  </r>
  <r>
    <x v="2"/>
    <x v="2"/>
    <x v="0"/>
    <x v="1"/>
    <n v="2498"/>
    <n v="8000"/>
    <n v="8960"/>
    <n v="1600"/>
    <x v="0"/>
  </r>
  <r>
    <x v="2"/>
    <x v="2"/>
    <x v="1"/>
    <x v="2"/>
    <n v="1245"/>
    <n v="4577.2"/>
    <n v="5126.4639999999999"/>
    <n v="915.44"/>
    <x v="0"/>
  </r>
  <r>
    <x v="2"/>
    <x v="2"/>
    <x v="2"/>
    <x v="3"/>
    <n v="644"/>
    <n v="5743.5"/>
    <n v="6432.72"/>
    <n v="1148.7"/>
    <x v="0"/>
  </r>
  <r>
    <x v="2"/>
    <x v="2"/>
    <x v="3"/>
    <x v="4"/>
    <n v="643"/>
    <n v="7000"/>
    <n v="7840"/>
    <n v="1400"/>
    <x v="0"/>
  </r>
  <r>
    <x v="2"/>
    <x v="2"/>
    <x v="2"/>
    <x v="5"/>
    <n v="455"/>
    <n v="4578.6000000000004"/>
    <n v="5128.0320000000002"/>
    <n v="915.72000000000014"/>
    <x v="0"/>
  </r>
  <r>
    <x v="2"/>
    <x v="2"/>
    <x v="3"/>
    <x v="6"/>
    <n v="345"/>
    <n v="7000"/>
    <n v="7840"/>
    <n v="1400"/>
    <x v="0"/>
  </r>
  <r>
    <x v="2"/>
    <x v="2"/>
    <x v="1"/>
    <x v="7"/>
    <n v="122"/>
    <n v="100"/>
    <n v="112"/>
    <n v="20"/>
    <x v="0"/>
  </r>
  <r>
    <x v="2"/>
    <x v="2"/>
    <x v="4"/>
    <x v="8"/>
    <n v="78"/>
    <n v="2288.6"/>
    <n v="5126.4639999999999"/>
    <n v="457.72"/>
    <x v="0"/>
  </r>
  <r>
    <x v="2"/>
    <x v="2"/>
    <x v="4"/>
    <x v="9"/>
    <n v="76"/>
    <n v="2288.4499999999998"/>
    <n v="5126.1279999999997"/>
    <n v="457.69"/>
    <x v="0"/>
  </r>
  <r>
    <x v="2"/>
    <x v="2"/>
    <x v="4"/>
    <x v="10"/>
    <n v="46"/>
    <n v="100"/>
    <n v="224"/>
    <n v="20"/>
    <x v="0"/>
  </r>
  <r>
    <x v="2"/>
    <x v="2"/>
    <x v="4"/>
    <x v="11"/>
    <n v="34"/>
    <n v="2288.4"/>
    <n v="5126.0160000000005"/>
    <n v="457.68000000000006"/>
    <x v="0"/>
  </r>
  <r>
    <x v="2"/>
    <x v="2"/>
    <x v="1"/>
    <x v="12"/>
    <n v="7"/>
    <n v="200"/>
    <n v="224"/>
    <n v="40"/>
    <x v="0"/>
  </r>
  <r>
    <x v="2"/>
    <x v="2"/>
    <x v="4"/>
    <x v="14"/>
    <n v="3"/>
    <n v="2288.65"/>
    <n v="5126.576"/>
    <n v="457.73"/>
    <x v="0"/>
  </r>
  <r>
    <x v="2"/>
    <x v="2"/>
    <x v="5"/>
    <x v="13"/>
    <n v="2"/>
    <n v="6600"/>
    <n v="7392"/>
    <n v="1320"/>
    <x v="1"/>
  </r>
  <r>
    <x v="2"/>
    <x v="3"/>
    <x v="0"/>
    <x v="0"/>
    <n v="3566"/>
    <n v="4577.3"/>
    <n v="5126.576"/>
    <n v="915.46"/>
    <x v="1"/>
  </r>
  <r>
    <x v="2"/>
    <x v="3"/>
    <x v="0"/>
    <x v="1"/>
    <n v="2498"/>
    <n v="8000"/>
    <n v="8960"/>
    <n v="1600"/>
    <x v="1"/>
  </r>
  <r>
    <x v="2"/>
    <x v="3"/>
    <x v="1"/>
    <x v="2"/>
    <n v="1245"/>
    <n v="4577.2"/>
    <n v="5126.4639999999999"/>
    <n v="915.44"/>
    <x v="1"/>
  </r>
  <r>
    <x v="2"/>
    <x v="3"/>
    <x v="2"/>
    <x v="3"/>
    <n v="644"/>
    <n v="5743.5"/>
    <n v="6432.72"/>
    <n v="1148.7"/>
    <x v="1"/>
  </r>
  <r>
    <x v="2"/>
    <x v="3"/>
    <x v="3"/>
    <x v="4"/>
    <n v="643"/>
    <n v="7000"/>
    <n v="7840"/>
    <n v="1400"/>
    <x v="1"/>
  </r>
  <r>
    <x v="2"/>
    <x v="3"/>
    <x v="2"/>
    <x v="5"/>
    <n v="455"/>
    <n v="4578.6000000000004"/>
    <n v="5128.0320000000002"/>
    <n v="915.72000000000014"/>
    <x v="1"/>
  </r>
  <r>
    <x v="2"/>
    <x v="3"/>
    <x v="3"/>
    <x v="6"/>
    <n v="345"/>
    <n v="7000"/>
    <n v="7840"/>
    <n v="1400"/>
    <x v="1"/>
  </r>
  <r>
    <x v="2"/>
    <x v="3"/>
    <x v="1"/>
    <x v="7"/>
    <n v="122"/>
    <n v="100"/>
    <n v="112"/>
    <n v="20"/>
    <x v="1"/>
  </r>
  <r>
    <x v="2"/>
    <x v="3"/>
    <x v="4"/>
    <x v="8"/>
    <n v="78"/>
    <n v="2288.6"/>
    <n v="5126.4639999999999"/>
    <n v="457.72"/>
    <x v="1"/>
  </r>
  <r>
    <x v="2"/>
    <x v="3"/>
    <x v="4"/>
    <x v="9"/>
    <n v="76"/>
    <n v="2288.4499999999998"/>
    <n v="5126.1279999999997"/>
    <n v="457.69"/>
    <x v="1"/>
  </r>
  <r>
    <x v="2"/>
    <x v="3"/>
    <x v="4"/>
    <x v="10"/>
    <n v="46"/>
    <n v="100"/>
    <n v="224"/>
    <n v="20"/>
    <x v="1"/>
  </r>
  <r>
    <x v="2"/>
    <x v="3"/>
    <x v="4"/>
    <x v="11"/>
    <n v="34"/>
    <n v="2288.4"/>
    <n v="5126.0160000000005"/>
    <n v="457.68000000000006"/>
    <x v="1"/>
  </r>
  <r>
    <x v="2"/>
    <x v="3"/>
    <x v="1"/>
    <x v="12"/>
    <n v="7"/>
    <n v="200"/>
    <n v="224"/>
    <n v="40"/>
    <x v="1"/>
  </r>
  <r>
    <x v="2"/>
    <x v="3"/>
    <x v="4"/>
    <x v="14"/>
    <n v="3"/>
    <n v="2288.65"/>
    <n v="5126.576"/>
    <n v="457.73"/>
    <x v="1"/>
  </r>
  <r>
    <x v="2"/>
    <x v="3"/>
    <x v="5"/>
    <x v="13"/>
    <n v="2"/>
    <n v="7920"/>
    <n v="7392"/>
    <n v="1584"/>
    <x v="1"/>
  </r>
  <r>
    <x v="2"/>
    <x v="4"/>
    <x v="0"/>
    <x v="0"/>
    <n v="3566"/>
    <n v="4577.3"/>
    <n v="5126.576"/>
    <n v="915.46"/>
    <x v="0"/>
  </r>
  <r>
    <x v="2"/>
    <x v="4"/>
    <x v="0"/>
    <x v="1"/>
    <n v="2498"/>
    <n v="8800"/>
    <n v="8960"/>
    <n v="1760"/>
    <x v="0"/>
  </r>
  <r>
    <x v="2"/>
    <x v="4"/>
    <x v="1"/>
    <x v="2"/>
    <n v="1245"/>
    <n v="5034.92"/>
    <n v="5126.4639999999999"/>
    <n v="1006.984"/>
    <x v="0"/>
  </r>
  <r>
    <x v="2"/>
    <x v="4"/>
    <x v="2"/>
    <x v="3"/>
    <n v="644"/>
    <n v="6317.85"/>
    <n v="6432.72"/>
    <n v="1263.5700000000002"/>
    <x v="0"/>
  </r>
  <r>
    <x v="2"/>
    <x v="4"/>
    <x v="3"/>
    <x v="4"/>
    <n v="643"/>
    <n v="7700"/>
    <n v="7840"/>
    <n v="1540"/>
    <x v="0"/>
  </r>
  <r>
    <x v="2"/>
    <x v="4"/>
    <x v="2"/>
    <x v="5"/>
    <n v="455"/>
    <n v="5036.46"/>
    <n v="5128.0320000000002"/>
    <n v="1007.292"/>
    <x v="1"/>
  </r>
  <r>
    <x v="2"/>
    <x v="4"/>
    <x v="3"/>
    <x v="6"/>
    <n v="345"/>
    <n v="7700"/>
    <n v="7840"/>
    <n v="1540"/>
    <x v="1"/>
  </r>
  <r>
    <x v="2"/>
    <x v="4"/>
    <x v="1"/>
    <x v="7"/>
    <n v="122"/>
    <n v="110"/>
    <n v="112"/>
    <n v="22"/>
    <x v="1"/>
  </r>
  <r>
    <x v="2"/>
    <x v="4"/>
    <x v="4"/>
    <x v="8"/>
    <n v="78"/>
    <n v="2517.46"/>
    <n v="5126.4639999999999"/>
    <n v="503.49200000000002"/>
    <x v="1"/>
  </r>
  <r>
    <x v="2"/>
    <x v="4"/>
    <x v="4"/>
    <x v="9"/>
    <n v="76"/>
    <n v="2288.4499999999998"/>
    <n v="5126.1279999999997"/>
    <n v="457.69"/>
    <x v="1"/>
  </r>
  <r>
    <x v="2"/>
    <x v="4"/>
    <x v="4"/>
    <x v="10"/>
    <n v="46"/>
    <n v="100"/>
    <n v="224"/>
    <n v="20"/>
    <x v="1"/>
  </r>
  <r>
    <x v="2"/>
    <x v="4"/>
    <x v="4"/>
    <x v="11"/>
    <n v="34"/>
    <n v="2288.4"/>
    <n v="5126.0160000000005"/>
    <n v="457.68000000000006"/>
    <x v="1"/>
  </r>
  <r>
    <x v="2"/>
    <x v="4"/>
    <x v="1"/>
    <x v="12"/>
    <n v="7"/>
    <n v="200"/>
    <n v="224"/>
    <n v="40"/>
    <x v="1"/>
  </r>
  <r>
    <x v="2"/>
    <x v="4"/>
    <x v="4"/>
    <x v="14"/>
    <n v="3"/>
    <n v="3300"/>
    <n v="5126.576"/>
    <n v="660"/>
    <x v="1"/>
  </r>
  <r>
    <x v="2"/>
    <x v="4"/>
    <x v="5"/>
    <x v="13"/>
    <n v="2"/>
    <n v="4577.3"/>
    <n v="7392"/>
    <n v="915.46"/>
    <x v="0"/>
  </r>
  <r>
    <x v="2"/>
    <x v="5"/>
    <x v="0"/>
    <x v="0"/>
    <n v="3566"/>
    <n v="4577.3"/>
    <n v="5126.576"/>
    <n v="915.46"/>
    <x v="1"/>
  </r>
  <r>
    <x v="2"/>
    <x v="5"/>
    <x v="0"/>
    <x v="1"/>
    <n v="2498"/>
    <n v="8000"/>
    <n v="8960"/>
    <n v="1600"/>
    <x v="0"/>
  </r>
  <r>
    <x v="2"/>
    <x v="5"/>
    <x v="1"/>
    <x v="2"/>
    <n v="1245"/>
    <n v="4577.2"/>
    <n v="5126.4639999999999"/>
    <n v="915.44"/>
    <x v="0"/>
  </r>
  <r>
    <x v="2"/>
    <x v="5"/>
    <x v="2"/>
    <x v="3"/>
    <n v="644"/>
    <n v="5743.5"/>
    <n v="6432.72"/>
    <n v="1148.7"/>
    <x v="0"/>
  </r>
  <r>
    <x v="2"/>
    <x v="5"/>
    <x v="3"/>
    <x v="4"/>
    <n v="643"/>
    <n v="7000"/>
    <n v="7840"/>
    <n v="1400"/>
    <x v="0"/>
  </r>
  <r>
    <x v="2"/>
    <x v="5"/>
    <x v="2"/>
    <x v="5"/>
    <n v="455"/>
    <n v="4578.6000000000004"/>
    <n v="5128.0320000000002"/>
    <n v="915.72000000000014"/>
    <x v="0"/>
  </r>
  <r>
    <x v="2"/>
    <x v="5"/>
    <x v="3"/>
    <x v="6"/>
    <n v="345"/>
    <n v="7000"/>
    <n v="7840"/>
    <n v="1400"/>
    <x v="0"/>
  </r>
  <r>
    <x v="2"/>
    <x v="5"/>
    <x v="1"/>
    <x v="7"/>
    <n v="122"/>
    <n v="100"/>
    <n v="112"/>
    <n v="20"/>
    <x v="0"/>
  </r>
  <r>
    <x v="2"/>
    <x v="5"/>
    <x v="4"/>
    <x v="8"/>
    <n v="78"/>
    <n v="2288.6"/>
    <n v="5126.4639999999999"/>
    <n v="457.72"/>
    <x v="0"/>
  </r>
  <r>
    <x v="2"/>
    <x v="5"/>
    <x v="4"/>
    <x v="9"/>
    <n v="76"/>
    <n v="2288.4499999999998"/>
    <n v="5126.1279999999997"/>
    <n v="457.69"/>
    <x v="0"/>
  </r>
  <r>
    <x v="2"/>
    <x v="5"/>
    <x v="4"/>
    <x v="10"/>
    <n v="46"/>
    <n v="100"/>
    <n v="224"/>
    <n v="20"/>
    <x v="0"/>
  </r>
  <r>
    <x v="2"/>
    <x v="5"/>
    <x v="4"/>
    <x v="11"/>
    <n v="34"/>
    <n v="2288.4"/>
    <n v="5126.0160000000005"/>
    <n v="457.68000000000006"/>
    <x v="0"/>
  </r>
  <r>
    <x v="2"/>
    <x v="5"/>
    <x v="1"/>
    <x v="12"/>
    <n v="7"/>
    <n v="200"/>
    <n v="224"/>
    <n v="40"/>
    <x v="0"/>
  </r>
  <r>
    <x v="2"/>
    <x v="5"/>
    <x v="5"/>
    <x v="13"/>
    <n v="3"/>
    <n v="4577.3"/>
    <n v="7392"/>
    <n v="915.46"/>
    <x v="0"/>
  </r>
  <r>
    <x v="2"/>
    <x v="5"/>
    <x v="4"/>
    <x v="14"/>
    <n v="3"/>
    <n v="2288.65"/>
    <n v="5126.576"/>
    <n v="457.73"/>
    <x v="0"/>
  </r>
  <r>
    <x v="2"/>
    <x v="6"/>
    <x v="0"/>
    <x v="0"/>
    <n v="3566"/>
    <n v="4577.3"/>
    <n v="5126.576"/>
    <n v="915.46"/>
    <x v="0"/>
  </r>
  <r>
    <x v="2"/>
    <x v="6"/>
    <x v="0"/>
    <x v="1"/>
    <n v="2498"/>
    <n v="8000"/>
    <n v="8960"/>
    <n v="1600"/>
    <x v="0"/>
  </r>
  <r>
    <x v="2"/>
    <x v="6"/>
    <x v="1"/>
    <x v="2"/>
    <n v="1245"/>
    <n v="4577.2"/>
    <n v="5126.4639999999999"/>
    <n v="915.44"/>
    <x v="0"/>
  </r>
  <r>
    <x v="2"/>
    <x v="6"/>
    <x v="2"/>
    <x v="3"/>
    <n v="644"/>
    <n v="5743.5"/>
    <n v="6432.72"/>
    <n v="1148.7"/>
    <x v="0"/>
  </r>
  <r>
    <x v="2"/>
    <x v="6"/>
    <x v="3"/>
    <x v="4"/>
    <n v="643"/>
    <n v="7000"/>
    <n v="7840"/>
    <n v="1400"/>
    <x v="0"/>
  </r>
  <r>
    <x v="2"/>
    <x v="6"/>
    <x v="2"/>
    <x v="5"/>
    <n v="455"/>
    <n v="4578.6000000000004"/>
    <n v="5128.0320000000002"/>
    <n v="915.72000000000014"/>
    <x v="0"/>
  </r>
  <r>
    <x v="2"/>
    <x v="6"/>
    <x v="3"/>
    <x v="6"/>
    <n v="345"/>
    <n v="7000"/>
    <n v="7840"/>
    <n v="1400"/>
    <x v="0"/>
  </r>
  <r>
    <x v="2"/>
    <x v="6"/>
    <x v="1"/>
    <x v="7"/>
    <n v="122"/>
    <n v="100"/>
    <n v="112"/>
    <n v="20"/>
    <x v="0"/>
  </r>
  <r>
    <x v="2"/>
    <x v="6"/>
    <x v="4"/>
    <x v="8"/>
    <n v="78"/>
    <n v="2288.6"/>
    <n v="5126.4639999999999"/>
    <n v="457.72"/>
    <x v="0"/>
  </r>
  <r>
    <x v="2"/>
    <x v="6"/>
    <x v="4"/>
    <x v="9"/>
    <n v="76"/>
    <n v="2288.4499999999998"/>
    <n v="5126.1279999999997"/>
    <n v="457.69"/>
    <x v="0"/>
  </r>
  <r>
    <x v="2"/>
    <x v="6"/>
    <x v="4"/>
    <x v="10"/>
    <n v="46"/>
    <n v="100"/>
    <n v="224"/>
    <n v="20"/>
    <x v="0"/>
  </r>
  <r>
    <x v="2"/>
    <x v="6"/>
    <x v="4"/>
    <x v="11"/>
    <n v="34"/>
    <n v="2288.4"/>
    <n v="5126.0160000000005"/>
    <n v="457.68000000000006"/>
    <x v="0"/>
  </r>
  <r>
    <x v="2"/>
    <x v="6"/>
    <x v="1"/>
    <x v="12"/>
    <n v="7"/>
    <n v="200"/>
    <n v="224"/>
    <n v="40"/>
    <x v="0"/>
  </r>
  <r>
    <x v="2"/>
    <x v="6"/>
    <x v="4"/>
    <x v="14"/>
    <n v="3"/>
    <n v="2288.65"/>
    <n v="5126.576"/>
    <n v="457.73"/>
    <x v="0"/>
  </r>
  <r>
    <x v="2"/>
    <x v="6"/>
    <x v="5"/>
    <x v="13"/>
    <n v="2"/>
    <n v="6600"/>
    <n v="7392"/>
    <n v="1320"/>
    <x v="0"/>
  </r>
  <r>
    <x v="2"/>
    <x v="7"/>
    <x v="0"/>
    <x v="0"/>
    <n v="3566"/>
    <n v="4577.3"/>
    <n v="5126.576"/>
    <n v="915.46"/>
    <x v="0"/>
  </r>
  <r>
    <x v="2"/>
    <x v="7"/>
    <x v="0"/>
    <x v="1"/>
    <n v="2498"/>
    <n v="8000"/>
    <n v="8960"/>
    <n v="1600"/>
    <x v="0"/>
  </r>
  <r>
    <x v="2"/>
    <x v="7"/>
    <x v="1"/>
    <x v="2"/>
    <n v="1245"/>
    <n v="4577.2"/>
    <n v="5126.4639999999999"/>
    <n v="915.44"/>
    <x v="0"/>
  </r>
  <r>
    <x v="2"/>
    <x v="7"/>
    <x v="2"/>
    <x v="3"/>
    <n v="644"/>
    <n v="5743.5"/>
    <n v="6432.72"/>
    <n v="1148.7"/>
    <x v="0"/>
  </r>
  <r>
    <x v="2"/>
    <x v="7"/>
    <x v="3"/>
    <x v="4"/>
    <n v="643"/>
    <n v="7000"/>
    <n v="7840"/>
    <n v="1400"/>
    <x v="0"/>
  </r>
  <r>
    <x v="2"/>
    <x v="7"/>
    <x v="2"/>
    <x v="5"/>
    <n v="455"/>
    <n v="5036.46"/>
    <n v="5128.0320000000002"/>
    <n v="1007.292"/>
    <x v="0"/>
  </r>
  <r>
    <x v="2"/>
    <x v="7"/>
    <x v="3"/>
    <x v="6"/>
    <n v="345"/>
    <n v="7700"/>
    <n v="7840"/>
    <n v="1540"/>
    <x v="0"/>
  </r>
  <r>
    <x v="2"/>
    <x v="7"/>
    <x v="1"/>
    <x v="7"/>
    <n v="122"/>
    <n v="110"/>
    <n v="112"/>
    <n v="22"/>
    <x v="0"/>
  </r>
  <r>
    <x v="2"/>
    <x v="7"/>
    <x v="4"/>
    <x v="8"/>
    <n v="78"/>
    <n v="2517.46"/>
    <n v="5126.4639999999999"/>
    <n v="503.49200000000002"/>
    <x v="0"/>
  </r>
  <r>
    <x v="2"/>
    <x v="7"/>
    <x v="4"/>
    <x v="9"/>
    <n v="76"/>
    <n v="2517.2949999999996"/>
    <n v="5126.1279999999997"/>
    <n v="503.45899999999995"/>
    <x v="0"/>
  </r>
  <r>
    <x v="2"/>
    <x v="7"/>
    <x v="4"/>
    <x v="10"/>
    <n v="46"/>
    <n v="115"/>
    <n v="224"/>
    <n v="23"/>
    <x v="0"/>
  </r>
  <r>
    <x v="2"/>
    <x v="7"/>
    <x v="4"/>
    <x v="11"/>
    <n v="34"/>
    <n v="2631.66"/>
    <n v="5126.0160000000005"/>
    <n v="526.33199999999999"/>
    <x v="0"/>
  </r>
  <r>
    <x v="2"/>
    <x v="7"/>
    <x v="1"/>
    <x v="12"/>
    <n v="7"/>
    <n v="230"/>
    <n v="224"/>
    <n v="46"/>
    <x v="0"/>
  </r>
  <r>
    <x v="2"/>
    <x v="7"/>
    <x v="4"/>
    <x v="14"/>
    <n v="3"/>
    <n v="2631.9475000000002"/>
    <n v="5126.576"/>
    <n v="526.38950000000011"/>
    <x v="0"/>
  </r>
  <r>
    <x v="2"/>
    <x v="7"/>
    <x v="5"/>
    <x v="13"/>
    <n v="2"/>
    <n v="7590"/>
    <n v="7392"/>
    <n v="1518"/>
    <x v="0"/>
  </r>
  <r>
    <x v="2"/>
    <x v="8"/>
    <x v="0"/>
    <x v="0"/>
    <n v="3566"/>
    <n v="4577.3"/>
    <n v="5126.576"/>
    <n v="915.46"/>
    <x v="0"/>
  </r>
  <r>
    <x v="2"/>
    <x v="8"/>
    <x v="0"/>
    <x v="1"/>
    <n v="2498"/>
    <n v="8000"/>
    <n v="8960"/>
    <n v="1600"/>
    <x v="0"/>
  </r>
  <r>
    <x v="2"/>
    <x v="8"/>
    <x v="1"/>
    <x v="2"/>
    <n v="1245"/>
    <n v="4577.2"/>
    <n v="5126.4639999999999"/>
    <n v="915.44"/>
    <x v="0"/>
  </r>
  <r>
    <x v="2"/>
    <x v="8"/>
    <x v="2"/>
    <x v="3"/>
    <n v="644"/>
    <n v="5743.5"/>
    <n v="6432.72"/>
    <n v="1148.7"/>
    <x v="0"/>
  </r>
  <r>
    <x v="2"/>
    <x v="8"/>
    <x v="3"/>
    <x v="4"/>
    <n v="643"/>
    <n v="7000"/>
    <n v="7840"/>
    <n v="1400"/>
    <x v="0"/>
  </r>
  <r>
    <x v="2"/>
    <x v="8"/>
    <x v="2"/>
    <x v="5"/>
    <n v="455"/>
    <n v="4578.6000000000004"/>
    <n v="5128.0320000000002"/>
    <n v="915.72000000000014"/>
    <x v="0"/>
  </r>
  <r>
    <x v="2"/>
    <x v="8"/>
    <x v="3"/>
    <x v="6"/>
    <n v="345"/>
    <n v="7000"/>
    <n v="7840"/>
    <n v="1400"/>
    <x v="0"/>
  </r>
  <r>
    <x v="2"/>
    <x v="8"/>
    <x v="1"/>
    <x v="7"/>
    <n v="122"/>
    <n v="100"/>
    <n v="112"/>
    <n v="20"/>
    <x v="0"/>
  </r>
  <r>
    <x v="2"/>
    <x v="8"/>
    <x v="4"/>
    <x v="8"/>
    <n v="78"/>
    <n v="2288.6"/>
    <n v="5126.4639999999999"/>
    <n v="457.72"/>
    <x v="0"/>
  </r>
  <r>
    <x v="2"/>
    <x v="8"/>
    <x v="4"/>
    <x v="9"/>
    <n v="76"/>
    <n v="2288.4499999999998"/>
    <n v="5126.1279999999997"/>
    <n v="457.69"/>
    <x v="0"/>
  </r>
  <r>
    <x v="2"/>
    <x v="8"/>
    <x v="4"/>
    <x v="10"/>
    <n v="46"/>
    <n v="100"/>
    <n v="224"/>
    <n v="20"/>
    <x v="0"/>
  </r>
  <r>
    <x v="2"/>
    <x v="8"/>
    <x v="4"/>
    <x v="11"/>
    <n v="34"/>
    <n v="2746.08"/>
    <n v="5126.0160000000005"/>
    <n v="549.21600000000001"/>
    <x v="0"/>
  </r>
  <r>
    <x v="2"/>
    <x v="8"/>
    <x v="1"/>
    <x v="12"/>
    <n v="7"/>
    <n v="240"/>
    <n v="224"/>
    <n v="48"/>
    <x v="0"/>
  </r>
  <r>
    <x v="2"/>
    <x v="8"/>
    <x v="4"/>
    <x v="14"/>
    <n v="3"/>
    <n v="2746.38"/>
    <n v="5126.576"/>
    <n v="549.27600000000007"/>
    <x v="0"/>
  </r>
  <r>
    <x v="2"/>
    <x v="8"/>
    <x v="5"/>
    <x v="13"/>
    <n v="2"/>
    <n v="7920"/>
    <n v="7392"/>
    <n v="1584"/>
    <x v="0"/>
  </r>
  <r>
    <x v="2"/>
    <x v="9"/>
    <x v="0"/>
    <x v="0"/>
    <n v="3566"/>
    <n v="5035.0300000000007"/>
    <n v="5126.576"/>
    <n v="1007.0060000000002"/>
    <x v="0"/>
  </r>
  <r>
    <x v="2"/>
    <x v="9"/>
    <x v="0"/>
    <x v="1"/>
    <n v="2498"/>
    <n v="9200"/>
    <n v="8960"/>
    <n v="1840"/>
    <x v="0"/>
  </r>
  <r>
    <x v="2"/>
    <x v="9"/>
    <x v="1"/>
    <x v="2"/>
    <n v="1245"/>
    <n v="5263.78"/>
    <n v="5126.4639999999999"/>
    <n v="1052.7560000000001"/>
    <x v="0"/>
  </r>
  <r>
    <x v="2"/>
    <x v="9"/>
    <x v="2"/>
    <x v="3"/>
    <n v="644"/>
    <n v="6605.0249999999996"/>
    <n v="6432.72"/>
    <n v="1321.0050000000001"/>
    <x v="0"/>
  </r>
  <r>
    <x v="2"/>
    <x v="9"/>
    <x v="3"/>
    <x v="4"/>
    <n v="643"/>
    <n v="8400"/>
    <n v="7840"/>
    <n v="1680"/>
    <x v="0"/>
  </r>
  <r>
    <x v="2"/>
    <x v="9"/>
    <x v="2"/>
    <x v="5"/>
    <n v="455"/>
    <n v="5494.3200000000006"/>
    <n v="5128.0320000000002"/>
    <n v="1098.8640000000003"/>
    <x v="0"/>
  </r>
  <r>
    <x v="2"/>
    <x v="9"/>
    <x v="3"/>
    <x v="6"/>
    <n v="345"/>
    <n v="8400"/>
    <n v="7840"/>
    <n v="1680"/>
    <x v="0"/>
  </r>
  <r>
    <x v="2"/>
    <x v="9"/>
    <x v="1"/>
    <x v="7"/>
    <n v="122"/>
    <n v="120"/>
    <n v="112"/>
    <n v="24"/>
    <x v="0"/>
  </r>
  <r>
    <x v="2"/>
    <x v="9"/>
    <x v="4"/>
    <x v="8"/>
    <n v="78"/>
    <n v="2517.46"/>
    <n v="5126.4639999999999"/>
    <n v="503.49200000000002"/>
    <x v="0"/>
  </r>
  <r>
    <x v="2"/>
    <x v="9"/>
    <x v="4"/>
    <x v="9"/>
    <n v="76"/>
    <n v="2517.2949999999996"/>
    <n v="5126.1279999999997"/>
    <n v="503.45899999999995"/>
    <x v="0"/>
  </r>
  <r>
    <x v="2"/>
    <x v="9"/>
    <x v="4"/>
    <x v="10"/>
    <n v="46"/>
    <n v="110"/>
    <n v="224"/>
    <n v="22"/>
    <x v="0"/>
  </r>
  <r>
    <x v="2"/>
    <x v="9"/>
    <x v="4"/>
    <x v="11"/>
    <n v="34"/>
    <n v="2517.2400000000002"/>
    <n v="5126.0160000000005"/>
    <n v="503.44800000000009"/>
    <x v="0"/>
  </r>
  <r>
    <x v="2"/>
    <x v="9"/>
    <x v="1"/>
    <x v="12"/>
    <n v="7"/>
    <n v="220"/>
    <n v="224"/>
    <n v="44"/>
    <x v="0"/>
  </r>
  <r>
    <x v="2"/>
    <x v="9"/>
    <x v="4"/>
    <x v="14"/>
    <n v="3"/>
    <n v="2517.5150000000003"/>
    <n v="5126.576"/>
    <n v="503.5030000000001"/>
    <x v="0"/>
  </r>
  <r>
    <x v="2"/>
    <x v="9"/>
    <x v="5"/>
    <x v="13"/>
    <n v="2"/>
    <n v="7260"/>
    <n v="7392"/>
    <n v="1452"/>
    <x v="0"/>
  </r>
  <r>
    <x v="2"/>
    <x v="10"/>
    <x v="0"/>
    <x v="0"/>
    <n v="3566"/>
    <n v="5263.8950000000004"/>
    <n v="5126.576"/>
    <n v="1052.7790000000002"/>
    <x v="0"/>
  </r>
  <r>
    <x v="2"/>
    <x v="10"/>
    <x v="0"/>
    <x v="1"/>
    <n v="2498"/>
    <n v="8800"/>
    <n v="8960"/>
    <n v="1760"/>
    <x v="0"/>
  </r>
  <r>
    <x v="2"/>
    <x v="10"/>
    <x v="1"/>
    <x v="2"/>
    <n v="1245"/>
    <n v="5034.92"/>
    <n v="5126.4639999999999"/>
    <n v="1006.984"/>
    <x v="0"/>
  </r>
  <r>
    <x v="2"/>
    <x v="10"/>
    <x v="2"/>
    <x v="3"/>
    <n v="644"/>
    <n v="6317.85"/>
    <n v="6432.72"/>
    <n v="1263.5700000000002"/>
    <x v="0"/>
  </r>
  <r>
    <x v="2"/>
    <x v="10"/>
    <x v="3"/>
    <x v="4"/>
    <n v="643"/>
    <n v="7700"/>
    <n v="7840"/>
    <n v="1540"/>
    <x v="0"/>
  </r>
  <r>
    <x v="2"/>
    <x v="10"/>
    <x v="2"/>
    <x v="5"/>
    <n v="455"/>
    <n v="5036.46"/>
    <n v="5128.0320000000002"/>
    <n v="1007.292"/>
    <x v="0"/>
  </r>
  <r>
    <x v="2"/>
    <x v="10"/>
    <x v="3"/>
    <x v="6"/>
    <n v="345"/>
    <n v="7700"/>
    <n v="7840"/>
    <n v="1540"/>
    <x v="0"/>
  </r>
  <r>
    <x v="2"/>
    <x v="10"/>
    <x v="1"/>
    <x v="7"/>
    <n v="122"/>
    <n v="110"/>
    <n v="112"/>
    <n v="22"/>
    <x v="0"/>
  </r>
  <r>
    <x v="2"/>
    <x v="10"/>
    <x v="4"/>
    <x v="8"/>
    <n v="78"/>
    <n v="2517.46"/>
    <n v="5126.4639999999999"/>
    <n v="503.49200000000002"/>
    <x v="0"/>
  </r>
  <r>
    <x v="2"/>
    <x v="10"/>
    <x v="4"/>
    <x v="9"/>
    <n v="76"/>
    <n v="2288.4499999999998"/>
    <n v="5126.1279999999997"/>
    <n v="457.69"/>
    <x v="0"/>
  </r>
  <r>
    <x v="2"/>
    <x v="10"/>
    <x v="4"/>
    <x v="10"/>
    <n v="46"/>
    <n v="100"/>
    <n v="224"/>
    <n v="20"/>
    <x v="0"/>
  </r>
  <r>
    <x v="2"/>
    <x v="10"/>
    <x v="4"/>
    <x v="11"/>
    <n v="34"/>
    <n v="2288.4"/>
    <n v="5126.0160000000005"/>
    <n v="457.68000000000006"/>
    <x v="1"/>
  </r>
  <r>
    <x v="2"/>
    <x v="10"/>
    <x v="1"/>
    <x v="12"/>
    <n v="7"/>
    <n v="200"/>
    <n v="224"/>
    <n v="40"/>
    <x v="1"/>
  </r>
  <r>
    <x v="2"/>
    <x v="10"/>
    <x v="4"/>
    <x v="14"/>
    <n v="3"/>
    <n v="2288.65"/>
    <n v="5126.576"/>
    <n v="457.73"/>
    <x v="1"/>
  </r>
  <r>
    <x v="2"/>
    <x v="10"/>
    <x v="5"/>
    <x v="13"/>
    <n v="2"/>
    <n v="6600"/>
    <n v="7392"/>
    <n v="1320"/>
    <x v="1"/>
  </r>
  <r>
    <x v="2"/>
    <x v="11"/>
    <x v="0"/>
    <x v="0"/>
    <n v="3566"/>
    <n v="4577.3"/>
    <n v="5126.576"/>
    <n v="915.46"/>
    <x v="1"/>
  </r>
  <r>
    <x v="2"/>
    <x v="11"/>
    <x v="0"/>
    <x v="1"/>
    <n v="2498"/>
    <n v="8000"/>
    <n v="8960"/>
    <n v="1600"/>
    <x v="1"/>
  </r>
  <r>
    <x v="2"/>
    <x v="11"/>
    <x v="1"/>
    <x v="2"/>
    <n v="1245"/>
    <n v="4577.2"/>
    <n v="5126.4639999999999"/>
    <n v="915.44"/>
    <x v="1"/>
  </r>
  <r>
    <x v="2"/>
    <x v="11"/>
    <x v="2"/>
    <x v="3"/>
    <n v="644"/>
    <n v="5743.5"/>
    <n v="6432.72"/>
    <n v="1148.7"/>
    <x v="1"/>
  </r>
  <r>
    <x v="2"/>
    <x v="11"/>
    <x v="3"/>
    <x v="4"/>
    <n v="643"/>
    <n v="7000"/>
    <n v="7840"/>
    <n v="1400"/>
    <x v="1"/>
  </r>
  <r>
    <x v="2"/>
    <x v="11"/>
    <x v="2"/>
    <x v="5"/>
    <n v="455"/>
    <n v="4578.6000000000004"/>
    <n v="5128.0320000000002"/>
    <n v="915.72000000000014"/>
    <x v="1"/>
  </r>
  <r>
    <x v="2"/>
    <x v="11"/>
    <x v="3"/>
    <x v="6"/>
    <n v="345"/>
    <n v="7000"/>
    <n v="7840"/>
    <n v="1400"/>
    <x v="1"/>
  </r>
  <r>
    <x v="2"/>
    <x v="11"/>
    <x v="1"/>
    <x v="7"/>
    <n v="122"/>
    <n v="100"/>
    <n v="112"/>
    <n v="20"/>
    <x v="1"/>
  </r>
  <r>
    <x v="2"/>
    <x v="11"/>
    <x v="4"/>
    <x v="8"/>
    <n v="78"/>
    <n v="2288.6"/>
    <n v="5126.4639999999999"/>
    <n v="457.72"/>
    <x v="1"/>
  </r>
  <r>
    <x v="2"/>
    <x v="11"/>
    <x v="4"/>
    <x v="9"/>
    <n v="76"/>
    <n v="2288.4499999999998"/>
    <n v="5126.1279999999997"/>
    <n v="457.69"/>
    <x v="1"/>
  </r>
  <r>
    <x v="2"/>
    <x v="11"/>
    <x v="4"/>
    <x v="10"/>
    <n v="46"/>
    <n v="100"/>
    <n v="224"/>
    <n v="20"/>
    <x v="1"/>
  </r>
  <r>
    <x v="2"/>
    <x v="11"/>
    <x v="4"/>
    <x v="11"/>
    <n v="34"/>
    <n v="2288.4"/>
    <n v="5126.0160000000005"/>
    <n v="457.68000000000006"/>
    <x v="1"/>
  </r>
  <r>
    <x v="2"/>
    <x v="11"/>
    <x v="1"/>
    <x v="12"/>
    <n v="7"/>
    <n v="200"/>
    <n v="224"/>
    <n v="40"/>
    <x v="1"/>
  </r>
  <r>
    <x v="2"/>
    <x v="11"/>
    <x v="4"/>
    <x v="14"/>
    <n v="3"/>
    <n v="2288.65"/>
    <n v="5126.576"/>
    <n v="457.73"/>
    <x v="1"/>
  </r>
  <r>
    <x v="2"/>
    <x v="11"/>
    <x v="5"/>
    <x v="13"/>
    <n v="2"/>
    <n v="6600"/>
    <n v="7392"/>
    <n v="1320"/>
    <x v="1"/>
  </r>
  <r>
    <x v="3"/>
    <x v="0"/>
    <x v="0"/>
    <x v="0"/>
    <n v="3566"/>
    <n v="5492.76"/>
    <n v="5126.576"/>
    <n v="1098.5520000000001"/>
    <x v="1"/>
  </r>
  <r>
    <x v="3"/>
    <x v="0"/>
    <x v="0"/>
    <x v="1"/>
    <n v="2498"/>
    <n v="9600"/>
    <n v="8960"/>
    <n v="1920"/>
    <x v="1"/>
  </r>
  <r>
    <x v="3"/>
    <x v="0"/>
    <x v="1"/>
    <x v="2"/>
    <n v="1245"/>
    <n v="5492.6399999999994"/>
    <n v="5126.4639999999999"/>
    <n v="1098.528"/>
    <x v="1"/>
  </r>
  <r>
    <x v="3"/>
    <x v="0"/>
    <x v="2"/>
    <x v="3"/>
    <n v="644"/>
    <n v="6892.2"/>
    <n v="6432.72"/>
    <n v="1378.44"/>
    <x v="1"/>
  </r>
  <r>
    <x v="3"/>
    <x v="0"/>
    <x v="3"/>
    <x v="4"/>
    <n v="643"/>
    <n v="8400"/>
    <n v="7840"/>
    <n v="1680"/>
    <x v="0"/>
  </r>
  <r>
    <x v="3"/>
    <x v="0"/>
    <x v="2"/>
    <x v="5"/>
    <n v="455"/>
    <n v="5494.3200000000006"/>
    <n v="5128.0320000000002"/>
    <n v="1098.8640000000003"/>
    <x v="0"/>
  </r>
  <r>
    <x v="3"/>
    <x v="0"/>
    <x v="3"/>
    <x v="6"/>
    <n v="345"/>
    <n v="8400"/>
    <n v="7840"/>
    <n v="1680"/>
    <x v="0"/>
  </r>
  <r>
    <x v="3"/>
    <x v="0"/>
    <x v="1"/>
    <x v="7"/>
    <n v="122"/>
    <n v="120"/>
    <n v="112"/>
    <n v="24"/>
    <x v="0"/>
  </r>
  <r>
    <x v="3"/>
    <x v="0"/>
    <x v="4"/>
    <x v="8"/>
    <n v="78"/>
    <n v="2288.6"/>
    <n v="5126.4639999999999"/>
    <n v="457.72"/>
    <x v="0"/>
  </r>
  <r>
    <x v="3"/>
    <x v="0"/>
    <x v="4"/>
    <x v="9"/>
    <n v="76"/>
    <n v="2288.4499999999998"/>
    <n v="5126.1279999999997"/>
    <n v="457.69"/>
    <x v="0"/>
  </r>
  <r>
    <x v="3"/>
    <x v="0"/>
    <x v="4"/>
    <x v="10"/>
    <n v="46"/>
    <n v="100"/>
    <n v="224"/>
    <n v="20"/>
    <x v="0"/>
  </r>
  <r>
    <x v="3"/>
    <x v="0"/>
    <x v="4"/>
    <x v="11"/>
    <n v="34"/>
    <n v="2288.4"/>
    <n v="5126.0160000000005"/>
    <n v="457.68000000000006"/>
    <x v="0"/>
  </r>
  <r>
    <x v="3"/>
    <x v="0"/>
    <x v="1"/>
    <x v="12"/>
    <n v="7"/>
    <n v="200"/>
    <n v="224"/>
    <n v="40"/>
    <x v="0"/>
  </r>
  <r>
    <x v="3"/>
    <x v="0"/>
    <x v="5"/>
    <x v="13"/>
    <n v="3"/>
    <n v="4577.3"/>
    <n v="7392"/>
    <n v="915.46"/>
    <x v="0"/>
  </r>
  <r>
    <x v="3"/>
    <x v="0"/>
    <x v="4"/>
    <x v="14"/>
    <n v="3"/>
    <n v="3300"/>
    <n v="5126.576"/>
    <n v="660"/>
    <x v="0"/>
  </r>
  <r>
    <x v="3"/>
    <x v="1"/>
    <x v="0"/>
    <x v="0"/>
    <n v="3566"/>
    <n v="4577.3"/>
    <n v="5126.576"/>
    <n v="915.46"/>
    <x v="0"/>
  </r>
  <r>
    <x v="3"/>
    <x v="1"/>
    <x v="0"/>
    <x v="1"/>
    <n v="2498"/>
    <n v="8000"/>
    <n v="8960"/>
    <n v="1600"/>
    <x v="0"/>
  </r>
  <r>
    <x v="3"/>
    <x v="1"/>
    <x v="1"/>
    <x v="2"/>
    <n v="1245"/>
    <n v="4577.2"/>
    <n v="5126.4639999999999"/>
    <n v="915.44"/>
    <x v="0"/>
  </r>
  <r>
    <x v="3"/>
    <x v="1"/>
    <x v="2"/>
    <x v="3"/>
    <n v="644"/>
    <n v="5743.5"/>
    <n v="6432.72"/>
    <n v="1148.7"/>
    <x v="0"/>
  </r>
  <r>
    <x v="3"/>
    <x v="1"/>
    <x v="3"/>
    <x v="4"/>
    <n v="643"/>
    <n v="7000"/>
    <n v="7840"/>
    <n v="1400"/>
    <x v="0"/>
  </r>
  <r>
    <x v="3"/>
    <x v="1"/>
    <x v="2"/>
    <x v="5"/>
    <n v="455"/>
    <n v="4578.6000000000004"/>
    <n v="5128.0320000000002"/>
    <n v="915.72000000000014"/>
    <x v="0"/>
  </r>
  <r>
    <x v="3"/>
    <x v="1"/>
    <x v="3"/>
    <x v="6"/>
    <n v="345"/>
    <n v="7000"/>
    <n v="7840"/>
    <n v="1400"/>
    <x v="0"/>
  </r>
  <r>
    <x v="3"/>
    <x v="1"/>
    <x v="1"/>
    <x v="7"/>
    <n v="122"/>
    <n v="100"/>
    <n v="112"/>
    <n v="20"/>
    <x v="0"/>
  </r>
  <r>
    <x v="3"/>
    <x v="1"/>
    <x v="4"/>
    <x v="8"/>
    <n v="78"/>
    <n v="2288.6"/>
    <n v="5126.4639999999999"/>
    <n v="457.72"/>
    <x v="0"/>
  </r>
  <r>
    <x v="3"/>
    <x v="1"/>
    <x v="4"/>
    <x v="9"/>
    <n v="76"/>
    <n v="2288.4499999999998"/>
    <n v="5126.1279999999997"/>
    <n v="457.69"/>
    <x v="0"/>
  </r>
  <r>
    <x v="3"/>
    <x v="1"/>
    <x v="4"/>
    <x v="10"/>
    <n v="46"/>
    <n v="100"/>
    <n v="224"/>
    <n v="20"/>
    <x v="0"/>
  </r>
  <r>
    <x v="3"/>
    <x v="1"/>
    <x v="4"/>
    <x v="11"/>
    <n v="34"/>
    <n v="2288.4"/>
    <n v="5126.0160000000005"/>
    <n v="457.68000000000006"/>
    <x v="0"/>
  </r>
  <r>
    <x v="3"/>
    <x v="1"/>
    <x v="1"/>
    <x v="12"/>
    <n v="7"/>
    <n v="200"/>
    <n v="224"/>
    <n v="40"/>
    <x v="0"/>
  </r>
  <r>
    <x v="3"/>
    <x v="1"/>
    <x v="4"/>
    <x v="14"/>
    <n v="3"/>
    <n v="3300"/>
    <n v="5126.576"/>
    <n v="660"/>
    <x v="0"/>
  </r>
  <r>
    <x v="3"/>
    <x v="1"/>
    <x v="5"/>
    <x v="13"/>
    <n v="2"/>
    <n v="6600"/>
    <n v="7392"/>
    <n v="1320"/>
    <x v="0"/>
  </r>
  <r>
    <x v="3"/>
    <x v="2"/>
    <x v="0"/>
    <x v="0"/>
    <n v="3566"/>
    <n v="4577.3"/>
    <n v="5126.576"/>
    <n v="915.46"/>
    <x v="0"/>
  </r>
  <r>
    <x v="3"/>
    <x v="2"/>
    <x v="0"/>
    <x v="1"/>
    <n v="2498"/>
    <n v="8000"/>
    <n v="8960"/>
    <n v="1600"/>
    <x v="0"/>
  </r>
  <r>
    <x v="3"/>
    <x v="2"/>
    <x v="1"/>
    <x v="2"/>
    <n v="1245"/>
    <n v="4577.2"/>
    <n v="5126.4639999999999"/>
    <n v="915.44"/>
    <x v="0"/>
  </r>
  <r>
    <x v="3"/>
    <x v="2"/>
    <x v="2"/>
    <x v="3"/>
    <n v="644"/>
    <n v="10000"/>
    <n v="6432.72"/>
    <n v="2000"/>
    <x v="0"/>
  </r>
  <r>
    <x v="3"/>
    <x v="2"/>
    <x v="3"/>
    <x v="4"/>
    <n v="643"/>
    <n v="7000"/>
    <n v="7840"/>
    <n v="1400"/>
    <x v="0"/>
  </r>
  <r>
    <x v="3"/>
    <x v="2"/>
    <x v="2"/>
    <x v="5"/>
    <n v="455"/>
    <n v="4578.6000000000004"/>
    <n v="5128.0320000000002"/>
    <n v="915.72000000000014"/>
    <x v="0"/>
  </r>
  <r>
    <x v="3"/>
    <x v="2"/>
    <x v="3"/>
    <x v="6"/>
    <n v="345"/>
    <n v="7000"/>
    <n v="7840"/>
    <n v="1400"/>
    <x v="0"/>
  </r>
  <r>
    <x v="3"/>
    <x v="2"/>
    <x v="1"/>
    <x v="7"/>
    <n v="122"/>
    <n v="100"/>
    <n v="112"/>
    <n v="20"/>
    <x v="0"/>
  </r>
  <r>
    <x v="3"/>
    <x v="2"/>
    <x v="4"/>
    <x v="8"/>
    <n v="78"/>
    <n v="2288.6"/>
    <n v="5126.4639999999999"/>
    <n v="457.72"/>
    <x v="0"/>
  </r>
  <r>
    <x v="3"/>
    <x v="2"/>
    <x v="4"/>
    <x v="9"/>
    <n v="76"/>
    <n v="2288.4499999999998"/>
    <n v="5126.1279999999997"/>
    <n v="457.69"/>
    <x v="0"/>
  </r>
  <r>
    <x v="3"/>
    <x v="2"/>
    <x v="4"/>
    <x v="10"/>
    <n v="46"/>
    <n v="100"/>
    <n v="224"/>
    <n v="20"/>
    <x v="0"/>
  </r>
  <r>
    <x v="3"/>
    <x v="2"/>
    <x v="4"/>
    <x v="11"/>
    <n v="34"/>
    <n v="2288.4"/>
    <n v="5126.0160000000005"/>
    <n v="457.68000000000006"/>
    <x v="0"/>
  </r>
  <r>
    <x v="3"/>
    <x v="2"/>
    <x v="1"/>
    <x v="12"/>
    <n v="7"/>
    <n v="200"/>
    <n v="224"/>
    <n v="40"/>
    <x v="0"/>
  </r>
  <r>
    <x v="3"/>
    <x v="2"/>
    <x v="4"/>
    <x v="14"/>
    <n v="3"/>
    <n v="2288.65"/>
    <n v="5126.576"/>
    <n v="457.73"/>
    <x v="0"/>
  </r>
  <r>
    <x v="3"/>
    <x v="2"/>
    <x v="5"/>
    <x v="13"/>
    <n v="2"/>
    <n v="6600"/>
    <n v="7392"/>
    <n v="1320"/>
    <x v="0"/>
  </r>
  <r>
    <x v="3"/>
    <x v="3"/>
    <x v="0"/>
    <x v="0"/>
    <n v="3566"/>
    <n v="4577.3"/>
    <n v="5126.576"/>
    <n v="915.46"/>
    <x v="0"/>
  </r>
  <r>
    <x v="3"/>
    <x v="3"/>
    <x v="0"/>
    <x v="1"/>
    <n v="2498"/>
    <n v="8000"/>
    <n v="8960"/>
    <n v="1600"/>
    <x v="1"/>
  </r>
  <r>
    <x v="3"/>
    <x v="3"/>
    <x v="1"/>
    <x v="2"/>
    <n v="1245"/>
    <n v="4577.2"/>
    <n v="5126.4639999999999"/>
    <n v="915.44"/>
    <x v="1"/>
  </r>
  <r>
    <x v="3"/>
    <x v="3"/>
    <x v="2"/>
    <x v="3"/>
    <n v="644"/>
    <n v="15000"/>
    <n v="6432.72"/>
    <n v="3000"/>
    <x v="1"/>
  </r>
  <r>
    <x v="3"/>
    <x v="3"/>
    <x v="3"/>
    <x v="4"/>
    <n v="643"/>
    <n v="7000"/>
    <n v="7840"/>
    <n v="1400"/>
    <x v="1"/>
  </r>
  <r>
    <x v="3"/>
    <x v="3"/>
    <x v="2"/>
    <x v="5"/>
    <n v="455"/>
    <n v="14000"/>
    <n v="5128.0320000000002"/>
    <n v="2800"/>
    <x v="1"/>
  </r>
  <r>
    <x v="3"/>
    <x v="3"/>
    <x v="3"/>
    <x v="6"/>
    <n v="345"/>
    <n v="7000"/>
    <n v="7840"/>
    <n v="1400"/>
    <x v="1"/>
  </r>
  <r>
    <x v="3"/>
    <x v="3"/>
    <x v="1"/>
    <x v="7"/>
    <n v="122"/>
    <n v="100"/>
    <n v="112"/>
    <n v="20"/>
    <x v="1"/>
  </r>
  <r>
    <x v="3"/>
    <x v="3"/>
    <x v="4"/>
    <x v="8"/>
    <n v="78"/>
    <n v="2288.6"/>
    <n v="5126.4639999999999"/>
    <n v="457.72"/>
    <x v="1"/>
  </r>
  <r>
    <x v="3"/>
    <x v="3"/>
    <x v="4"/>
    <x v="9"/>
    <n v="76"/>
    <n v="2288.4499999999998"/>
    <n v="5126.1279999999997"/>
    <n v="457.69"/>
    <x v="1"/>
  </r>
  <r>
    <x v="3"/>
    <x v="3"/>
    <x v="4"/>
    <x v="10"/>
    <n v="46"/>
    <n v="100"/>
    <n v="224"/>
    <n v="20"/>
    <x v="1"/>
  </r>
  <r>
    <x v="3"/>
    <x v="3"/>
    <x v="4"/>
    <x v="11"/>
    <n v="34"/>
    <n v="2288.4"/>
    <n v="5126.0160000000005"/>
    <n v="457.68000000000006"/>
    <x v="1"/>
  </r>
  <r>
    <x v="3"/>
    <x v="3"/>
    <x v="1"/>
    <x v="12"/>
    <n v="7"/>
    <n v="200"/>
    <n v="224"/>
    <n v="40"/>
    <x v="1"/>
  </r>
  <r>
    <x v="3"/>
    <x v="3"/>
    <x v="4"/>
    <x v="14"/>
    <n v="3"/>
    <n v="2288.65"/>
    <n v="5126.576"/>
    <n v="457.73"/>
    <x v="1"/>
  </r>
  <r>
    <x v="3"/>
    <x v="3"/>
    <x v="5"/>
    <x v="13"/>
    <n v="2"/>
    <n v="7920"/>
    <n v="7392"/>
    <n v="1584"/>
    <x v="1"/>
  </r>
  <r>
    <x v="3"/>
    <x v="4"/>
    <x v="0"/>
    <x v="0"/>
    <n v="3566"/>
    <n v="4577.3"/>
    <n v="5126.576"/>
    <n v="915.46"/>
    <x v="1"/>
  </r>
  <r>
    <x v="3"/>
    <x v="4"/>
    <x v="0"/>
    <x v="1"/>
    <n v="2498"/>
    <n v="8800"/>
    <n v="8960"/>
    <n v="1760"/>
    <x v="1"/>
  </r>
  <r>
    <x v="3"/>
    <x v="4"/>
    <x v="1"/>
    <x v="2"/>
    <n v="1245"/>
    <n v="5034.92"/>
    <n v="5126.4639999999999"/>
    <n v="1006.984"/>
    <x v="1"/>
  </r>
  <r>
    <x v="3"/>
    <x v="4"/>
    <x v="2"/>
    <x v="3"/>
    <n v="644"/>
    <n v="6317.85"/>
    <n v="6432.72"/>
    <n v="1263.5700000000002"/>
    <x v="1"/>
  </r>
  <r>
    <x v="3"/>
    <x v="4"/>
    <x v="3"/>
    <x v="4"/>
    <n v="643"/>
    <n v="7700"/>
    <n v="7840"/>
    <n v="1540"/>
    <x v="1"/>
  </r>
  <r>
    <x v="3"/>
    <x v="4"/>
    <x v="2"/>
    <x v="5"/>
    <n v="455"/>
    <n v="5036.46"/>
    <n v="5128.0320000000002"/>
    <n v="1007.292"/>
    <x v="1"/>
  </r>
  <r>
    <x v="3"/>
    <x v="4"/>
    <x v="3"/>
    <x v="6"/>
    <n v="345"/>
    <n v="7700"/>
    <n v="7840"/>
    <n v="1540"/>
    <x v="1"/>
  </r>
  <r>
    <x v="3"/>
    <x v="4"/>
    <x v="1"/>
    <x v="7"/>
    <n v="122"/>
    <n v="110"/>
    <n v="112"/>
    <n v="22"/>
    <x v="1"/>
  </r>
  <r>
    <x v="3"/>
    <x v="4"/>
    <x v="4"/>
    <x v="8"/>
    <n v="78"/>
    <n v="2517.46"/>
    <n v="5126.4639999999999"/>
    <n v="503.49200000000002"/>
    <x v="1"/>
  </r>
  <r>
    <x v="3"/>
    <x v="4"/>
    <x v="4"/>
    <x v="9"/>
    <n v="76"/>
    <n v="2288.4499999999998"/>
    <n v="5126.1279999999997"/>
    <n v="457.69"/>
    <x v="1"/>
  </r>
  <r>
    <x v="3"/>
    <x v="4"/>
    <x v="4"/>
    <x v="10"/>
    <n v="46"/>
    <n v="100"/>
    <n v="224"/>
    <n v="20"/>
    <x v="1"/>
  </r>
  <r>
    <x v="3"/>
    <x v="4"/>
    <x v="4"/>
    <x v="11"/>
    <n v="34"/>
    <n v="2288.4"/>
    <n v="5126.0160000000005"/>
    <n v="457.68000000000006"/>
    <x v="0"/>
  </r>
  <r>
    <x v="3"/>
    <x v="4"/>
    <x v="1"/>
    <x v="12"/>
    <n v="7"/>
    <n v="200"/>
    <n v="224"/>
    <n v="40"/>
    <x v="0"/>
  </r>
  <r>
    <x v="3"/>
    <x v="4"/>
    <x v="4"/>
    <x v="14"/>
    <n v="3"/>
    <n v="3300"/>
    <n v="5126.576"/>
    <n v="660"/>
    <x v="0"/>
  </r>
  <r>
    <x v="3"/>
    <x v="4"/>
    <x v="5"/>
    <x v="13"/>
    <n v="2"/>
    <n v="4577.3"/>
    <n v="7392"/>
    <n v="915.46"/>
    <x v="0"/>
  </r>
  <r>
    <x v="3"/>
    <x v="5"/>
    <x v="0"/>
    <x v="0"/>
    <n v="3566"/>
    <n v="4577.3"/>
    <n v="5126.576"/>
    <n v="915.46"/>
    <x v="0"/>
  </r>
  <r>
    <x v="3"/>
    <x v="5"/>
    <x v="0"/>
    <x v="1"/>
    <n v="2498"/>
    <n v="8000"/>
    <n v="8960"/>
    <n v="1600"/>
    <x v="0"/>
  </r>
  <r>
    <x v="3"/>
    <x v="5"/>
    <x v="1"/>
    <x v="2"/>
    <n v="1245"/>
    <n v="4577.2"/>
    <n v="5126.4639999999999"/>
    <n v="915.44"/>
    <x v="0"/>
  </r>
  <r>
    <x v="3"/>
    <x v="5"/>
    <x v="2"/>
    <x v="3"/>
    <n v="644"/>
    <n v="10000"/>
    <n v="6432.72"/>
    <n v="2000"/>
    <x v="0"/>
  </r>
  <r>
    <x v="3"/>
    <x v="5"/>
    <x v="3"/>
    <x v="4"/>
    <n v="643"/>
    <n v="7000"/>
    <n v="7840"/>
    <n v="1400"/>
    <x v="0"/>
  </r>
  <r>
    <x v="3"/>
    <x v="5"/>
    <x v="2"/>
    <x v="5"/>
    <n v="455"/>
    <n v="8000"/>
    <n v="5128.0320000000002"/>
    <n v="1600"/>
    <x v="0"/>
  </r>
  <r>
    <x v="3"/>
    <x v="5"/>
    <x v="3"/>
    <x v="6"/>
    <n v="345"/>
    <n v="7000"/>
    <n v="7840"/>
    <n v="1400"/>
    <x v="0"/>
  </r>
  <r>
    <x v="3"/>
    <x v="5"/>
    <x v="1"/>
    <x v="7"/>
    <n v="122"/>
    <n v="100"/>
    <n v="112"/>
    <n v="20"/>
    <x v="0"/>
  </r>
  <r>
    <x v="3"/>
    <x v="5"/>
    <x v="4"/>
    <x v="8"/>
    <n v="78"/>
    <n v="2288.6"/>
    <n v="5126.4639999999999"/>
    <n v="457.72"/>
    <x v="0"/>
  </r>
  <r>
    <x v="3"/>
    <x v="5"/>
    <x v="4"/>
    <x v="9"/>
    <n v="76"/>
    <n v="2288.4499999999998"/>
    <n v="5126.1279999999997"/>
    <n v="457.69"/>
    <x v="0"/>
  </r>
  <r>
    <x v="3"/>
    <x v="5"/>
    <x v="4"/>
    <x v="10"/>
    <n v="46"/>
    <n v="100"/>
    <n v="224"/>
    <n v="20"/>
    <x v="0"/>
  </r>
  <r>
    <x v="3"/>
    <x v="5"/>
    <x v="4"/>
    <x v="11"/>
    <n v="34"/>
    <n v="2288.4"/>
    <n v="5126.0160000000005"/>
    <n v="457.68000000000006"/>
    <x v="0"/>
  </r>
  <r>
    <x v="3"/>
    <x v="5"/>
    <x v="1"/>
    <x v="12"/>
    <n v="7"/>
    <n v="200"/>
    <n v="224"/>
    <n v="40"/>
    <x v="0"/>
  </r>
  <r>
    <x v="3"/>
    <x v="5"/>
    <x v="5"/>
    <x v="13"/>
    <n v="3"/>
    <n v="4577.3"/>
    <n v="7392"/>
    <n v="915.46"/>
    <x v="1"/>
  </r>
  <r>
    <x v="3"/>
    <x v="5"/>
    <x v="4"/>
    <x v="14"/>
    <n v="3"/>
    <n v="2288.65"/>
    <n v="5126.576"/>
    <n v="457.73"/>
    <x v="1"/>
  </r>
  <r>
    <x v="3"/>
    <x v="6"/>
    <x v="0"/>
    <x v="0"/>
    <n v="3566"/>
    <n v="4577.3"/>
    <n v="5126.576"/>
    <n v="915.46"/>
    <x v="1"/>
  </r>
  <r>
    <x v="3"/>
    <x v="6"/>
    <x v="0"/>
    <x v="1"/>
    <n v="2498"/>
    <n v="8000"/>
    <n v="8960"/>
    <n v="1600"/>
    <x v="1"/>
  </r>
  <r>
    <x v="3"/>
    <x v="6"/>
    <x v="1"/>
    <x v="2"/>
    <n v="1245"/>
    <n v="4577.2"/>
    <n v="5126.4639999999999"/>
    <n v="915.44"/>
    <x v="1"/>
  </r>
  <r>
    <x v="3"/>
    <x v="6"/>
    <x v="2"/>
    <x v="3"/>
    <n v="644"/>
    <n v="5743.5"/>
    <n v="6432.72"/>
    <n v="1148.7"/>
    <x v="1"/>
  </r>
  <r>
    <x v="3"/>
    <x v="6"/>
    <x v="3"/>
    <x v="4"/>
    <n v="643"/>
    <n v="7000"/>
    <n v="7840"/>
    <n v="1400"/>
    <x v="1"/>
  </r>
  <r>
    <x v="3"/>
    <x v="6"/>
    <x v="2"/>
    <x v="5"/>
    <n v="455"/>
    <n v="4578.6000000000004"/>
    <n v="5128.0320000000002"/>
    <n v="915.72000000000014"/>
    <x v="1"/>
  </r>
  <r>
    <x v="3"/>
    <x v="6"/>
    <x v="3"/>
    <x v="6"/>
    <n v="345"/>
    <n v="7000"/>
    <n v="7840"/>
    <n v="1400"/>
    <x v="1"/>
  </r>
  <r>
    <x v="3"/>
    <x v="6"/>
    <x v="1"/>
    <x v="7"/>
    <n v="122"/>
    <n v="100"/>
    <n v="112"/>
    <n v="20"/>
    <x v="1"/>
  </r>
  <r>
    <x v="3"/>
    <x v="6"/>
    <x v="4"/>
    <x v="8"/>
    <n v="78"/>
    <n v="2288.6"/>
    <n v="5126.4639999999999"/>
    <n v="457.72"/>
    <x v="1"/>
  </r>
  <r>
    <x v="3"/>
    <x v="6"/>
    <x v="4"/>
    <x v="9"/>
    <n v="76"/>
    <n v="2288.4499999999998"/>
    <n v="5126.1279999999997"/>
    <n v="457.69"/>
    <x v="1"/>
  </r>
  <r>
    <x v="3"/>
    <x v="6"/>
    <x v="4"/>
    <x v="10"/>
    <n v="46"/>
    <n v="100"/>
    <n v="224"/>
    <n v="20"/>
    <x v="1"/>
  </r>
  <r>
    <x v="3"/>
    <x v="6"/>
    <x v="4"/>
    <x v="11"/>
    <n v="34"/>
    <n v="2288.4"/>
    <n v="5126.0160000000005"/>
    <n v="457.68000000000006"/>
    <x v="1"/>
  </r>
  <r>
    <x v="3"/>
    <x v="6"/>
    <x v="1"/>
    <x v="12"/>
    <n v="7"/>
    <n v="200"/>
    <n v="224"/>
    <n v="40"/>
    <x v="1"/>
  </r>
  <r>
    <x v="3"/>
    <x v="6"/>
    <x v="4"/>
    <x v="14"/>
    <n v="3"/>
    <n v="2288.65"/>
    <n v="5126.576"/>
    <n v="457.73"/>
    <x v="1"/>
  </r>
  <r>
    <x v="3"/>
    <x v="6"/>
    <x v="5"/>
    <x v="13"/>
    <n v="2"/>
    <n v="6600"/>
    <n v="7392"/>
    <n v="1320"/>
    <x v="0"/>
  </r>
  <r>
    <x v="3"/>
    <x v="7"/>
    <x v="0"/>
    <x v="0"/>
    <n v="3566"/>
    <n v="4577.3"/>
    <n v="5126.576"/>
    <n v="915.46"/>
    <x v="0"/>
  </r>
  <r>
    <x v="3"/>
    <x v="7"/>
    <x v="0"/>
    <x v="1"/>
    <n v="2498"/>
    <n v="8000"/>
    <n v="8960"/>
    <n v="1600"/>
    <x v="0"/>
  </r>
  <r>
    <x v="3"/>
    <x v="7"/>
    <x v="1"/>
    <x v="2"/>
    <n v="1245"/>
    <n v="4577.2"/>
    <n v="5126.4639999999999"/>
    <n v="915.44"/>
    <x v="0"/>
  </r>
  <r>
    <x v="3"/>
    <x v="7"/>
    <x v="2"/>
    <x v="3"/>
    <n v="644"/>
    <n v="5743.5"/>
    <n v="6432.72"/>
    <n v="1148.7"/>
    <x v="0"/>
  </r>
  <r>
    <x v="3"/>
    <x v="7"/>
    <x v="3"/>
    <x v="4"/>
    <n v="643"/>
    <n v="7000"/>
    <n v="7840"/>
    <n v="1400"/>
    <x v="1"/>
  </r>
  <r>
    <x v="3"/>
    <x v="7"/>
    <x v="2"/>
    <x v="5"/>
    <n v="455"/>
    <n v="5036.46"/>
    <n v="5128.0320000000002"/>
    <n v="1007.292"/>
    <x v="1"/>
  </r>
  <r>
    <x v="3"/>
    <x v="7"/>
    <x v="3"/>
    <x v="6"/>
    <n v="345"/>
    <n v="7700"/>
    <n v="7840"/>
    <n v="1540"/>
    <x v="1"/>
  </r>
  <r>
    <x v="3"/>
    <x v="7"/>
    <x v="1"/>
    <x v="7"/>
    <n v="122"/>
    <n v="110"/>
    <n v="112"/>
    <n v="22"/>
    <x v="1"/>
  </r>
  <r>
    <x v="3"/>
    <x v="7"/>
    <x v="4"/>
    <x v="8"/>
    <n v="78"/>
    <n v="2517.46"/>
    <n v="5126.4639999999999"/>
    <n v="503.49200000000002"/>
    <x v="1"/>
  </r>
  <r>
    <x v="3"/>
    <x v="7"/>
    <x v="4"/>
    <x v="9"/>
    <n v="76"/>
    <n v="2517.2949999999996"/>
    <n v="5126.1279999999997"/>
    <n v="503.45899999999995"/>
    <x v="1"/>
  </r>
  <r>
    <x v="3"/>
    <x v="7"/>
    <x v="4"/>
    <x v="10"/>
    <n v="46"/>
    <n v="115"/>
    <n v="224"/>
    <n v="23"/>
    <x v="1"/>
  </r>
  <r>
    <x v="3"/>
    <x v="7"/>
    <x v="4"/>
    <x v="11"/>
    <n v="34"/>
    <n v="2631.66"/>
    <n v="5126.0160000000005"/>
    <n v="526.33199999999999"/>
    <x v="1"/>
  </r>
  <r>
    <x v="3"/>
    <x v="7"/>
    <x v="1"/>
    <x v="12"/>
    <n v="7"/>
    <n v="230"/>
    <n v="224"/>
    <n v="46"/>
    <x v="1"/>
  </r>
  <r>
    <x v="3"/>
    <x v="7"/>
    <x v="4"/>
    <x v="14"/>
    <n v="3"/>
    <n v="2631.9475000000002"/>
    <n v="5126.576"/>
    <n v="526.38950000000011"/>
    <x v="0"/>
  </r>
  <r>
    <x v="3"/>
    <x v="7"/>
    <x v="5"/>
    <x v="13"/>
    <n v="2"/>
    <n v="7590"/>
    <n v="7392"/>
    <n v="1518"/>
    <x v="1"/>
  </r>
  <r>
    <x v="3"/>
    <x v="8"/>
    <x v="0"/>
    <x v="0"/>
    <n v="3566"/>
    <n v="4577.3"/>
    <n v="5126.576"/>
    <n v="915.46"/>
    <x v="1"/>
  </r>
  <r>
    <x v="3"/>
    <x v="8"/>
    <x v="0"/>
    <x v="1"/>
    <n v="2498"/>
    <n v="8000"/>
    <n v="8960"/>
    <n v="1600"/>
    <x v="1"/>
  </r>
  <r>
    <x v="3"/>
    <x v="8"/>
    <x v="1"/>
    <x v="2"/>
    <n v="1245"/>
    <n v="4577.2"/>
    <n v="5126.4639999999999"/>
    <n v="915.44"/>
    <x v="1"/>
  </r>
  <r>
    <x v="3"/>
    <x v="8"/>
    <x v="2"/>
    <x v="3"/>
    <n v="644"/>
    <n v="5743.5"/>
    <n v="6432.72"/>
    <n v="1148.7"/>
    <x v="1"/>
  </r>
  <r>
    <x v="3"/>
    <x v="8"/>
    <x v="3"/>
    <x v="4"/>
    <n v="643"/>
    <n v="7000"/>
    <n v="7840"/>
    <n v="1400"/>
    <x v="1"/>
  </r>
  <r>
    <x v="3"/>
    <x v="8"/>
    <x v="2"/>
    <x v="5"/>
    <n v="455"/>
    <n v="4578.6000000000004"/>
    <n v="5128.0320000000002"/>
    <n v="915.72000000000014"/>
    <x v="1"/>
  </r>
  <r>
    <x v="3"/>
    <x v="8"/>
    <x v="3"/>
    <x v="6"/>
    <n v="345"/>
    <n v="7000"/>
    <n v="7840"/>
    <n v="1400"/>
    <x v="1"/>
  </r>
  <r>
    <x v="3"/>
    <x v="8"/>
    <x v="1"/>
    <x v="7"/>
    <n v="122"/>
    <n v="100"/>
    <n v="112"/>
    <n v="20"/>
    <x v="1"/>
  </r>
  <r>
    <x v="3"/>
    <x v="8"/>
    <x v="4"/>
    <x v="8"/>
    <n v="78"/>
    <n v="2288.6"/>
    <n v="5126.4639999999999"/>
    <n v="457.72"/>
    <x v="1"/>
  </r>
  <r>
    <x v="3"/>
    <x v="8"/>
    <x v="4"/>
    <x v="9"/>
    <n v="76"/>
    <n v="2288.4499999999998"/>
    <n v="5126.1279999999997"/>
    <n v="457.69"/>
    <x v="1"/>
  </r>
  <r>
    <x v="3"/>
    <x v="8"/>
    <x v="4"/>
    <x v="10"/>
    <n v="46"/>
    <n v="100"/>
    <n v="224"/>
    <n v="20"/>
    <x v="1"/>
  </r>
  <r>
    <x v="3"/>
    <x v="8"/>
    <x v="4"/>
    <x v="11"/>
    <n v="34"/>
    <n v="2746.08"/>
    <n v="5126.0160000000005"/>
    <n v="549.21600000000001"/>
    <x v="1"/>
  </r>
  <r>
    <x v="3"/>
    <x v="8"/>
    <x v="1"/>
    <x v="12"/>
    <n v="7"/>
    <n v="240"/>
    <n v="224"/>
    <n v="48"/>
    <x v="1"/>
  </r>
  <r>
    <x v="3"/>
    <x v="8"/>
    <x v="4"/>
    <x v="14"/>
    <n v="3"/>
    <n v="2746.38"/>
    <n v="5126.576"/>
    <n v="549.27600000000007"/>
    <x v="1"/>
  </r>
  <r>
    <x v="3"/>
    <x v="8"/>
    <x v="5"/>
    <x v="13"/>
    <n v="2"/>
    <n v="7920"/>
    <n v="7392"/>
    <n v="1584"/>
    <x v="1"/>
  </r>
  <r>
    <x v="3"/>
    <x v="9"/>
    <x v="0"/>
    <x v="0"/>
    <n v="3566"/>
    <n v="5035.0300000000007"/>
    <n v="5126.576"/>
    <n v="1007.0060000000002"/>
    <x v="1"/>
  </r>
  <r>
    <x v="3"/>
    <x v="9"/>
    <x v="0"/>
    <x v="1"/>
    <n v="2498"/>
    <n v="9200"/>
    <n v="8960"/>
    <n v="1840"/>
    <x v="1"/>
  </r>
  <r>
    <x v="3"/>
    <x v="9"/>
    <x v="1"/>
    <x v="2"/>
    <n v="1245"/>
    <n v="5263.78"/>
    <n v="5126.4639999999999"/>
    <n v="1052.7560000000001"/>
    <x v="1"/>
  </r>
  <r>
    <x v="3"/>
    <x v="9"/>
    <x v="2"/>
    <x v="3"/>
    <n v="644"/>
    <n v="6605.0249999999996"/>
    <n v="6432.72"/>
    <n v="1321.0050000000001"/>
    <x v="1"/>
  </r>
  <r>
    <x v="3"/>
    <x v="9"/>
    <x v="3"/>
    <x v="4"/>
    <n v="643"/>
    <n v="8400"/>
    <n v="7840"/>
    <n v="1680"/>
    <x v="1"/>
  </r>
  <r>
    <x v="3"/>
    <x v="9"/>
    <x v="2"/>
    <x v="5"/>
    <n v="455"/>
    <n v="5494.3200000000006"/>
    <n v="5128.0320000000002"/>
    <n v="1098.8640000000003"/>
    <x v="1"/>
  </r>
  <r>
    <x v="3"/>
    <x v="9"/>
    <x v="3"/>
    <x v="6"/>
    <n v="345"/>
    <n v="8400"/>
    <n v="7840"/>
    <n v="1680"/>
    <x v="1"/>
  </r>
  <r>
    <x v="3"/>
    <x v="9"/>
    <x v="1"/>
    <x v="7"/>
    <n v="122"/>
    <n v="120"/>
    <n v="112"/>
    <n v="24"/>
    <x v="1"/>
  </r>
  <r>
    <x v="3"/>
    <x v="9"/>
    <x v="4"/>
    <x v="8"/>
    <n v="78"/>
    <n v="2517.46"/>
    <n v="5126.4639999999999"/>
    <n v="503.49200000000002"/>
    <x v="1"/>
  </r>
  <r>
    <x v="3"/>
    <x v="9"/>
    <x v="4"/>
    <x v="9"/>
    <n v="76"/>
    <n v="2517.2949999999996"/>
    <n v="5126.1279999999997"/>
    <n v="503.45899999999995"/>
    <x v="1"/>
  </r>
  <r>
    <x v="3"/>
    <x v="9"/>
    <x v="4"/>
    <x v="10"/>
    <n v="46"/>
    <n v="110"/>
    <n v="224"/>
    <n v="22"/>
    <x v="1"/>
  </r>
  <r>
    <x v="3"/>
    <x v="9"/>
    <x v="4"/>
    <x v="11"/>
    <n v="34"/>
    <n v="2517.2400000000002"/>
    <n v="5126.0160000000005"/>
    <n v="503.44800000000009"/>
    <x v="1"/>
  </r>
  <r>
    <x v="3"/>
    <x v="9"/>
    <x v="1"/>
    <x v="12"/>
    <n v="7"/>
    <n v="220"/>
    <n v="224"/>
    <n v="44"/>
    <x v="1"/>
  </r>
  <r>
    <x v="3"/>
    <x v="9"/>
    <x v="4"/>
    <x v="14"/>
    <n v="3"/>
    <n v="2517.5150000000003"/>
    <n v="5126.576"/>
    <n v="503.5030000000001"/>
    <x v="1"/>
  </r>
  <r>
    <x v="3"/>
    <x v="9"/>
    <x v="5"/>
    <x v="13"/>
    <n v="2"/>
    <n v="7260"/>
    <n v="7392"/>
    <n v="1452"/>
    <x v="1"/>
  </r>
  <r>
    <x v="3"/>
    <x v="10"/>
    <x v="0"/>
    <x v="0"/>
    <n v="3566"/>
    <n v="5263.8950000000004"/>
    <n v="5126.576"/>
    <n v="1052.7790000000002"/>
    <x v="1"/>
  </r>
  <r>
    <x v="3"/>
    <x v="10"/>
    <x v="0"/>
    <x v="1"/>
    <n v="2498"/>
    <n v="8800"/>
    <n v="8960"/>
    <n v="1760"/>
    <x v="1"/>
  </r>
  <r>
    <x v="3"/>
    <x v="10"/>
    <x v="1"/>
    <x v="2"/>
    <n v="1245"/>
    <n v="5034.92"/>
    <n v="5126.4639999999999"/>
    <n v="1006.984"/>
    <x v="1"/>
  </r>
  <r>
    <x v="3"/>
    <x v="10"/>
    <x v="2"/>
    <x v="3"/>
    <n v="644"/>
    <n v="22000"/>
    <n v="6432.72"/>
    <n v="4400"/>
    <x v="1"/>
  </r>
  <r>
    <x v="3"/>
    <x v="10"/>
    <x v="3"/>
    <x v="4"/>
    <n v="643"/>
    <n v="7700"/>
    <n v="7840"/>
    <n v="1540"/>
    <x v="1"/>
  </r>
  <r>
    <x v="3"/>
    <x v="10"/>
    <x v="2"/>
    <x v="5"/>
    <n v="455"/>
    <n v="11111"/>
    <n v="5128.0320000000002"/>
    <n v="2222.2000000000003"/>
    <x v="1"/>
  </r>
  <r>
    <x v="3"/>
    <x v="10"/>
    <x v="3"/>
    <x v="6"/>
    <n v="345"/>
    <n v="7700"/>
    <n v="7840"/>
    <n v="1540"/>
    <x v="1"/>
  </r>
  <r>
    <x v="3"/>
    <x v="10"/>
    <x v="1"/>
    <x v="7"/>
    <n v="122"/>
    <n v="110"/>
    <n v="112"/>
    <n v="22"/>
    <x v="1"/>
  </r>
  <r>
    <x v="3"/>
    <x v="10"/>
    <x v="4"/>
    <x v="8"/>
    <n v="78"/>
    <n v="2517.46"/>
    <n v="5126.4639999999999"/>
    <n v="503.49200000000002"/>
    <x v="1"/>
  </r>
  <r>
    <x v="3"/>
    <x v="10"/>
    <x v="4"/>
    <x v="9"/>
    <n v="76"/>
    <n v="2288.4499999999998"/>
    <n v="5126.1279999999997"/>
    <n v="457.69"/>
    <x v="1"/>
  </r>
  <r>
    <x v="3"/>
    <x v="10"/>
    <x v="4"/>
    <x v="10"/>
    <n v="46"/>
    <n v="100"/>
    <n v="224"/>
    <n v="20"/>
    <x v="1"/>
  </r>
  <r>
    <x v="3"/>
    <x v="10"/>
    <x v="4"/>
    <x v="11"/>
    <n v="34"/>
    <n v="2288.4"/>
    <n v="5126.0160000000005"/>
    <n v="457.68000000000006"/>
    <x v="1"/>
  </r>
  <r>
    <x v="3"/>
    <x v="10"/>
    <x v="1"/>
    <x v="12"/>
    <n v="7"/>
    <n v="200"/>
    <n v="224"/>
    <n v="40"/>
    <x v="1"/>
  </r>
  <r>
    <x v="3"/>
    <x v="10"/>
    <x v="4"/>
    <x v="14"/>
    <n v="3"/>
    <n v="2288.65"/>
    <n v="5126.576"/>
    <n v="457.73"/>
    <x v="1"/>
  </r>
  <r>
    <x v="3"/>
    <x v="10"/>
    <x v="5"/>
    <x v="13"/>
    <n v="2"/>
    <n v="6600"/>
    <n v="7392"/>
    <n v="1320"/>
    <x v="1"/>
  </r>
  <r>
    <x v="3"/>
    <x v="11"/>
    <x v="0"/>
    <x v="0"/>
    <n v="3566"/>
    <n v="4577.3"/>
    <n v="5126.576"/>
    <n v="915.46"/>
    <x v="1"/>
  </r>
  <r>
    <x v="3"/>
    <x v="11"/>
    <x v="0"/>
    <x v="1"/>
    <n v="2498"/>
    <n v="8000"/>
    <n v="8960"/>
    <n v="1600"/>
    <x v="1"/>
  </r>
  <r>
    <x v="3"/>
    <x v="11"/>
    <x v="1"/>
    <x v="2"/>
    <n v="1245"/>
    <n v="4577.2"/>
    <n v="5126.4639999999999"/>
    <n v="915.44"/>
    <x v="1"/>
  </r>
  <r>
    <x v="3"/>
    <x v="11"/>
    <x v="2"/>
    <x v="3"/>
    <n v="644"/>
    <n v="5743.5"/>
    <n v="6432.72"/>
    <n v="1148.7"/>
    <x v="1"/>
  </r>
  <r>
    <x v="3"/>
    <x v="11"/>
    <x v="3"/>
    <x v="4"/>
    <n v="643"/>
    <n v="7000"/>
    <n v="7840"/>
    <n v="1400"/>
    <x v="1"/>
  </r>
  <r>
    <x v="3"/>
    <x v="11"/>
    <x v="2"/>
    <x v="5"/>
    <n v="455"/>
    <n v="4578.6000000000004"/>
    <n v="5128.0320000000002"/>
    <n v="915.72000000000014"/>
    <x v="1"/>
  </r>
  <r>
    <x v="3"/>
    <x v="11"/>
    <x v="3"/>
    <x v="6"/>
    <n v="345"/>
    <n v="7000"/>
    <n v="7840"/>
    <n v="1400"/>
    <x v="1"/>
  </r>
  <r>
    <x v="3"/>
    <x v="11"/>
    <x v="1"/>
    <x v="7"/>
    <n v="122"/>
    <n v="100"/>
    <n v="112"/>
    <n v="20"/>
    <x v="1"/>
  </r>
  <r>
    <x v="3"/>
    <x v="11"/>
    <x v="4"/>
    <x v="8"/>
    <n v="78"/>
    <n v="2288.6"/>
    <n v="5126.4639999999999"/>
    <n v="457.72"/>
    <x v="1"/>
  </r>
  <r>
    <x v="3"/>
    <x v="11"/>
    <x v="4"/>
    <x v="9"/>
    <n v="76"/>
    <n v="2288.4499999999998"/>
    <n v="5126.1279999999997"/>
    <n v="457.69"/>
    <x v="1"/>
  </r>
  <r>
    <x v="3"/>
    <x v="11"/>
    <x v="4"/>
    <x v="10"/>
    <n v="46"/>
    <n v="100"/>
    <n v="224"/>
    <n v="20"/>
    <x v="1"/>
  </r>
  <r>
    <x v="3"/>
    <x v="11"/>
    <x v="4"/>
    <x v="11"/>
    <n v="34"/>
    <n v="2288.4"/>
    <n v="5126.0160000000005"/>
    <n v="457.68000000000006"/>
    <x v="1"/>
  </r>
  <r>
    <x v="3"/>
    <x v="11"/>
    <x v="1"/>
    <x v="12"/>
    <n v="7"/>
    <n v="200"/>
    <n v="224"/>
    <n v="40"/>
    <x v="1"/>
  </r>
  <r>
    <x v="3"/>
    <x v="11"/>
    <x v="4"/>
    <x v="14"/>
    <n v="3"/>
    <n v="2288.65"/>
    <n v="5126.576"/>
    <n v="457.73"/>
    <x v="1"/>
  </r>
  <r>
    <x v="3"/>
    <x v="11"/>
    <x v="5"/>
    <x v="13"/>
    <n v="2"/>
    <n v="6600"/>
    <n v="7392"/>
    <n v="1320"/>
    <x v="1"/>
  </r>
  <r>
    <x v="4"/>
    <x v="0"/>
    <x v="0"/>
    <x v="0"/>
    <n v="3566"/>
    <n v="4577.3"/>
    <n v="5126.576"/>
    <n v="915.46"/>
    <x v="1"/>
  </r>
  <r>
    <x v="4"/>
    <x v="0"/>
    <x v="0"/>
    <x v="1"/>
    <n v="2498"/>
    <n v="8000"/>
    <n v="8960"/>
    <n v="1600"/>
    <x v="1"/>
  </r>
  <r>
    <x v="4"/>
    <x v="0"/>
    <x v="1"/>
    <x v="2"/>
    <n v="1245"/>
    <n v="4577.2"/>
    <n v="5126.4639999999999"/>
    <n v="915.44"/>
    <x v="1"/>
  </r>
  <r>
    <x v="4"/>
    <x v="0"/>
    <x v="2"/>
    <x v="3"/>
    <n v="644"/>
    <n v="5743.5"/>
    <n v="6432.72"/>
    <n v="1148.7"/>
    <x v="1"/>
  </r>
  <r>
    <x v="4"/>
    <x v="0"/>
    <x v="3"/>
    <x v="4"/>
    <n v="643"/>
    <n v="7000"/>
    <n v="7840"/>
    <n v="1400"/>
    <x v="1"/>
  </r>
  <r>
    <x v="4"/>
    <x v="0"/>
    <x v="2"/>
    <x v="5"/>
    <n v="455"/>
    <n v="4578.6000000000004"/>
    <n v="5128.0320000000002"/>
    <n v="915.72000000000014"/>
    <x v="1"/>
  </r>
  <r>
    <x v="4"/>
    <x v="0"/>
    <x v="3"/>
    <x v="6"/>
    <n v="345"/>
    <n v="7000"/>
    <n v="7840"/>
    <n v="1400"/>
    <x v="1"/>
  </r>
  <r>
    <x v="4"/>
    <x v="0"/>
    <x v="1"/>
    <x v="7"/>
    <n v="122"/>
    <n v="100"/>
    <n v="112"/>
    <n v="20"/>
    <x v="1"/>
  </r>
  <r>
    <x v="4"/>
    <x v="0"/>
    <x v="4"/>
    <x v="8"/>
    <n v="78"/>
    <n v="4577.2"/>
    <n v="5126.4639999999999"/>
    <n v="915.44"/>
    <x v="1"/>
  </r>
  <r>
    <x v="4"/>
    <x v="0"/>
    <x v="4"/>
    <x v="9"/>
    <n v="76"/>
    <n v="4576.8999999999996"/>
    <n v="5126.1279999999997"/>
    <n v="915.38"/>
    <x v="1"/>
  </r>
  <r>
    <x v="4"/>
    <x v="0"/>
    <x v="4"/>
    <x v="10"/>
    <n v="46"/>
    <n v="200"/>
    <n v="224"/>
    <n v="40"/>
    <x v="1"/>
  </r>
  <r>
    <x v="4"/>
    <x v="0"/>
    <x v="4"/>
    <x v="11"/>
    <n v="34"/>
    <n v="4576.8"/>
    <n v="5126.0160000000005"/>
    <n v="915.36000000000013"/>
    <x v="1"/>
  </r>
  <r>
    <x v="4"/>
    <x v="0"/>
    <x v="1"/>
    <x v="12"/>
    <n v="7"/>
    <n v="200"/>
    <n v="224"/>
    <n v="40"/>
    <x v="1"/>
  </r>
  <r>
    <x v="4"/>
    <x v="0"/>
    <x v="5"/>
    <x v="13"/>
    <n v="3"/>
    <n v="6600"/>
    <n v="7392"/>
    <n v="1320"/>
    <x v="1"/>
  </r>
  <r>
    <x v="4"/>
    <x v="0"/>
    <x v="4"/>
    <x v="14"/>
    <n v="3"/>
    <n v="4577.3"/>
    <n v="5126.576"/>
    <n v="915.46"/>
    <x v="1"/>
  </r>
  <r>
    <x v="4"/>
    <x v="1"/>
    <x v="0"/>
    <x v="0"/>
    <n v="3566"/>
    <n v="4577.3"/>
    <n v="5126.576"/>
    <n v="915.46"/>
    <x v="1"/>
  </r>
  <r>
    <x v="4"/>
    <x v="1"/>
    <x v="0"/>
    <x v="1"/>
    <n v="2498"/>
    <n v="8000"/>
    <n v="8960"/>
    <n v="1600"/>
    <x v="1"/>
  </r>
  <r>
    <x v="4"/>
    <x v="1"/>
    <x v="1"/>
    <x v="2"/>
    <n v="1245"/>
    <n v="4577.2"/>
    <n v="5126.4639999999999"/>
    <n v="915.44"/>
    <x v="1"/>
  </r>
  <r>
    <x v="4"/>
    <x v="1"/>
    <x v="2"/>
    <x v="3"/>
    <n v="644"/>
    <n v="5743.5"/>
    <n v="6432.72"/>
    <n v="1148.7"/>
    <x v="1"/>
  </r>
  <r>
    <x v="4"/>
    <x v="1"/>
    <x v="3"/>
    <x v="4"/>
    <n v="643"/>
    <n v="7000"/>
    <n v="7840"/>
    <n v="1400"/>
    <x v="1"/>
  </r>
  <r>
    <x v="4"/>
    <x v="1"/>
    <x v="2"/>
    <x v="5"/>
    <n v="455"/>
    <n v="4578.6000000000004"/>
    <n v="5128.0320000000002"/>
    <n v="915.72000000000014"/>
    <x v="1"/>
  </r>
  <r>
    <x v="4"/>
    <x v="1"/>
    <x v="3"/>
    <x v="6"/>
    <n v="345"/>
    <n v="7000"/>
    <n v="7840"/>
    <n v="1400"/>
    <x v="1"/>
  </r>
  <r>
    <x v="4"/>
    <x v="1"/>
    <x v="1"/>
    <x v="7"/>
    <n v="122"/>
    <n v="100"/>
    <n v="112"/>
    <n v="20"/>
    <x v="1"/>
  </r>
  <r>
    <x v="4"/>
    <x v="1"/>
    <x v="4"/>
    <x v="8"/>
    <n v="78"/>
    <n v="4577.2"/>
    <n v="5126.4639999999999"/>
    <n v="915.44"/>
    <x v="1"/>
  </r>
  <r>
    <x v="4"/>
    <x v="1"/>
    <x v="4"/>
    <x v="9"/>
    <n v="76"/>
    <n v="4576.8999999999996"/>
    <n v="5126.1279999999997"/>
    <n v="915.38"/>
    <x v="1"/>
  </r>
  <r>
    <x v="4"/>
    <x v="1"/>
    <x v="4"/>
    <x v="10"/>
    <n v="46"/>
    <n v="200"/>
    <n v="224"/>
    <n v="40"/>
    <x v="1"/>
  </r>
  <r>
    <x v="4"/>
    <x v="1"/>
    <x v="4"/>
    <x v="11"/>
    <n v="34"/>
    <n v="4576.8"/>
    <n v="5126.0160000000005"/>
    <n v="915.36000000000013"/>
    <x v="1"/>
  </r>
  <r>
    <x v="4"/>
    <x v="1"/>
    <x v="1"/>
    <x v="12"/>
    <n v="7"/>
    <n v="200"/>
    <n v="224"/>
    <n v="40"/>
    <x v="1"/>
  </r>
  <r>
    <x v="4"/>
    <x v="1"/>
    <x v="4"/>
    <x v="14"/>
    <n v="3"/>
    <n v="4577.3"/>
    <n v="5126.576"/>
    <n v="915.46"/>
    <x v="1"/>
  </r>
  <r>
    <x v="4"/>
    <x v="1"/>
    <x v="5"/>
    <x v="13"/>
    <n v="2"/>
    <n v="6600"/>
    <n v="7392"/>
    <n v="1320"/>
    <x v="1"/>
  </r>
  <r>
    <x v="4"/>
    <x v="2"/>
    <x v="0"/>
    <x v="0"/>
    <n v="3566"/>
    <n v="4577.3"/>
    <n v="5126.576"/>
    <n v="915.46"/>
    <x v="1"/>
  </r>
  <r>
    <x v="4"/>
    <x v="2"/>
    <x v="0"/>
    <x v="1"/>
    <n v="2498"/>
    <n v="8000"/>
    <n v="8960"/>
    <n v="1600"/>
    <x v="1"/>
  </r>
  <r>
    <x v="4"/>
    <x v="2"/>
    <x v="1"/>
    <x v="2"/>
    <n v="1245"/>
    <n v="4577.2"/>
    <n v="5126.4639999999999"/>
    <n v="915.44"/>
    <x v="1"/>
  </r>
  <r>
    <x v="4"/>
    <x v="2"/>
    <x v="2"/>
    <x v="3"/>
    <n v="644"/>
    <n v="5743.5"/>
    <n v="6432.72"/>
    <n v="1148.7"/>
    <x v="0"/>
  </r>
  <r>
    <x v="4"/>
    <x v="2"/>
    <x v="3"/>
    <x v="4"/>
    <n v="643"/>
    <n v="7000"/>
    <n v="7840"/>
    <n v="1400"/>
    <x v="0"/>
  </r>
  <r>
    <x v="4"/>
    <x v="2"/>
    <x v="2"/>
    <x v="5"/>
    <n v="455"/>
    <n v="4578.6000000000004"/>
    <n v="5128.0320000000002"/>
    <n v="915.72000000000014"/>
    <x v="0"/>
  </r>
  <r>
    <x v="4"/>
    <x v="2"/>
    <x v="3"/>
    <x v="6"/>
    <n v="345"/>
    <n v="7000"/>
    <n v="7840"/>
    <n v="1400"/>
    <x v="0"/>
  </r>
  <r>
    <x v="4"/>
    <x v="2"/>
    <x v="1"/>
    <x v="7"/>
    <n v="122"/>
    <n v="100"/>
    <n v="112"/>
    <n v="20"/>
    <x v="0"/>
  </r>
  <r>
    <x v="4"/>
    <x v="2"/>
    <x v="4"/>
    <x v="8"/>
    <n v="78"/>
    <n v="4577.2"/>
    <n v="5126.4639999999999"/>
    <n v="915.44"/>
    <x v="0"/>
  </r>
  <r>
    <x v="4"/>
    <x v="2"/>
    <x v="4"/>
    <x v="9"/>
    <n v="76"/>
    <n v="4576.8999999999996"/>
    <n v="5126.1279999999997"/>
    <n v="915.38"/>
    <x v="0"/>
  </r>
  <r>
    <x v="4"/>
    <x v="2"/>
    <x v="4"/>
    <x v="10"/>
    <n v="46"/>
    <n v="200"/>
    <n v="224"/>
    <n v="40"/>
    <x v="0"/>
  </r>
  <r>
    <x v="4"/>
    <x v="2"/>
    <x v="4"/>
    <x v="11"/>
    <n v="34"/>
    <n v="4576.8"/>
    <n v="5126.0160000000005"/>
    <n v="915.36000000000013"/>
    <x v="0"/>
  </r>
  <r>
    <x v="4"/>
    <x v="2"/>
    <x v="1"/>
    <x v="12"/>
    <n v="7"/>
    <n v="200"/>
    <n v="224"/>
    <n v="40"/>
    <x v="0"/>
  </r>
  <r>
    <x v="4"/>
    <x v="2"/>
    <x v="4"/>
    <x v="14"/>
    <n v="3"/>
    <n v="4577.3"/>
    <n v="5126.576"/>
    <n v="915.46"/>
    <x v="0"/>
  </r>
  <r>
    <x v="4"/>
    <x v="2"/>
    <x v="5"/>
    <x v="13"/>
    <n v="2"/>
    <n v="6600"/>
    <n v="7392"/>
    <n v="1320"/>
    <x v="0"/>
  </r>
  <r>
    <x v="4"/>
    <x v="3"/>
    <x v="0"/>
    <x v="0"/>
    <n v="3566"/>
    <n v="4577.3"/>
    <n v="5126.576"/>
    <n v="915.46"/>
    <x v="0"/>
  </r>
  <r>
    <x v="4"/>
    <x v="3"/>
    <x v="0"/>
    <x v="1"/>
    <n v="2498"/>
    <n v="8000"/>
    <n v="8960"/>
    <n v="1600"/>
    <x v="0"/>
  </r>
  <r>
    <x v="4"/>
    <x v="3"/>
    <x v="1"/>
    <x v="2"/>
    <n v="1245"/>
    <n v="4577.2"/>
    <n v="5126.4639999999999"/>
    <n v="915.44"/>
    <x v="0"/>
  </r>
  <r>
    <x v="4"/>
    <x v="3"/>
    <x v="2"/>
    <x v="3"/>
    <n v="644"/>
    <n v="5743.5"/>
    <n v="6432.72"/>
    <n v="1148.7"/>
    <x v="0"/>
  </r>
  <r>
    <x v="4"/>
    <x v="3"/>
    <x v="3"/>
    <x v="4"/>
    <n v="643"/>
    <n v="7000"/>
    <n v="7840"/>
    <n v="1400"/>
    <x v="0"/>
  </r>
  <r>
    <x v="4"/>
    <x v="3"/>
    <x v="2"/>
    <x v="5"/>
    <n v="455"/>
    <n v="4578.6000000000004"/>
    <n v="5128.0320000000002"/>
    <n v="915.72000000000014"/>
    <x v="0"/>
  </r>
  <r>
    <x v="4"/>
    <x v="3"/>
    <x v="3"/>
    <x v="6"/>
    <n v="345"/>
    <n v="7000"/>
    <n v="7840"/>
    <n v="1400"/>
    <x v="0"/>
  </r>
  <r>
    <x v="4"/>
    <x v="3"/>
    <x v="1"/>
    <x v="7"/>
    <n v="122"/>
    <n v="100"/>
    <n v="112"/>
    <n v="20"/>
    <x v="0"/>
  </r>
  <r>
    <x v="4"/>
    <x v="3"/>
    <x v="4"/>
    <x v="8"/>
    <n v="78"/>
    <n v="4577.2"/>
    <n v="5126.4639999999999"/>
    <n v="915.44"/>
    <x v="0"/>
  </r>
  <r>
    <x v="4"/>
    <x v="3"/>
    <x v="4"/>
    <x v="9"/>
    <n v="76"/>
    <n v="4576.8999999999996"/>
    <n v="5126.1279999999997"/>
    <n v="915.38"/>
    <x v="0"/>
  </r>
  <r>
    <x v="4"/>
    <x v="3"/>
    <x v="4"/>
    <x v="10"/>
    <n v="46"/>
    <n v="200"/>
    <n v="224"/>
    <n v="40"/>
    <x v="0"/>
  </r>
  <r>
    <x v="4"/>
    <x v="3"/>
    <x v="4"/>
    <x v="11"/>
    <n v="34"/>
    <n v="4576.8"/>
    <n v="5126.0160000000005"/>
    <n v="915.36000000000013"/>
    <x v="0"/>
  </r>
  <r>
    <x v="4"/>
    <x v="3"/>
    <x v="1"/>
    <x v="12"/>
    <n v="7"/>
    <n v="200"/>
    <n v="224"/>
    <n v="40"/>
    <x v="0"/>
  </r>
  <r>
    <x v="4"/>
    <x v="3"/>
    <x v="4"/>
    <x v="14"/>
    <n v="3"/>
    <n v="4577.3"/>
    <n v="5126.576"/>
    <n v="915.46"/>
    <x v="0"/>
  </r>
  <r>
    <x v="4"/>
    <x v="3"/>
    <x v="5"/>
    <x v="13"/>
    <n v="2"/>
    <n v="6600"/>
    <n v="7392"/>
    <n v="1320"/>
    <x v="0"/>
  </r>
  <r>
    <x v="4"/>
    <x v="4"/>
    <x v="0"/>
    <x v="0"/>
    <n v="3566"/>
    <n v="4577.3"/>
    <n v="5126.576"/>
    <n v="915.46"/>
    <x v="0"/>
  </r>
  <r>
    <x v="4"/>
    <x v="4"/>
    <x v="0"/>
    <x v="1"/>
    <n v="2498"/>
    <n v="8000"/>
    <n v="8960"/>
    <n v="1600"/>
    <x v="0"/>
  </r>
  <r>
    <x v="4"/>
    <x v="4"/>
    <x v="1"/>
    <x v="2"/>
    <n v="1245"/>
    <n v="4577.2"/>
    <n v="5126.4639999999999"/>
    <n v="915.44"/>
    <x v="0"/>
  </r>
  <r>
    <x v="4"/>
    <x v="4"/>
    <x v="2"/>
    <x v="3"/>
    <n v="644"/>
    <n v="5743.5"/>
    <n v="6432.72"/>
    <n v="1148.7"/>
    <x v="0"/>
  </r>
  <r>
    <x v="4"/>
    <x v="4"/>
    <x v="3"/>
    <x v="4"/>
    <n v="643"/>
    <n v="7000"/>
    <n v="7840"/>
    <n v="1400"/>
    <x v="0"/>
  </r>
  <r>
    <x v="4"/>
    <x v="4"/>
    <x v="2"/>
    <x v="5"/>
    <n v="455"/>
    <n v="4578.6000000000004"/>
    <n v="5128.0320000000002"/>
    <n v="915.72000000000014"/>
    <x v="0"/>
  </r>
  <r>
    <x v="4"/>
    <x v="4"/>
    <x v="3"/>
    <x v="6"/>
    <n v="345"/>
    <n v="7000"/>
    <n v="7840"/>
    <n v="1400"/>
    <x v="0"/>
  </r>
  <r>
    <x v="4"/>
    <x v="4"/>
    <x v="1"/>
    <x v="7"/>
    <n v="122"/>
    <n v="100"/>
    <n v="112"/>
    <n v="20"/>
    <x v="0"/>
  </r>
  <r>
    <x v="4"/>
    <x v="4"/>
    <x v="4"/>
    <x v="8"/>
    <n v="78"/>
    <n v="4577.2"/>
    <n v="5126.4639999999999"/>
    <n v="915.44"/>
    <x v="0"/>
  </r>
  <r>
    <x v="4"/>
    <x v="4"/>
    <x v="4"/>
    <x v="9"/>
    <n v="76"/>
    <n v="4576.8999999999996"/>
    <n v="5126.1279999999997"/>
    <n v="915.38"/>
    <x v="0"/>
  </r>
  <r>
    <x v="4"/>
    <x v="4"/>
    <x v="4"/>
    <x v="10"/>
    <n v="46"/>
    <n v="200"/>
    <n v="224"/>
    <n v="40"/>
    <x v="0"/>
  </r>
  <r>
    <x v="4"/>
    <x v="4"/>
    <x v="4"/>
    <x v="11"/>
    <n v="34"/>
    <n v="4576.8"/>
    <n v="5126.0160000000005"/>
    <n v="915.36000000000013"/>
    <x v="0"/>
  </r>
  <r>
    <x v="4"/>
    <x v="4"/>
    <x v="1"/>
    <x v="12"/>
    <n v="7"/>
    <n v="200"/>
    <n v="224"/>
    <n v="40"/>
    <x v="0"/>
  </r>
  <r>
    <x v="4"/>
    <x v="4"/>
    <x v="4"/>
    <x v="14"/>
    <n v="3"/>
    <n v="4577.3"/>
    <n v="5126.576"/>
    <n v="915.46"/>
    <x v="0"/>
  </r>
  <r>
    <x v="4"/>
    <x v="4"/>
    <x v="5"/>
    <x v="13"/>
    <n v="2"/>
    <n v="6600"/>
    <n v="7392"/>
    <n v="1320"/>
    <x v="1"/>
  </r>
  <r>
    <x v="4"/>
    <x v="5"/>
    <x v="0"/>
    <x v="0"/>
    <n v="3566"/>
    <n v="4577.3"/>
    <n v="5126.576"/>
    <n v="915.46"/>
    <x v="1"/>
  </r>
  <r>
    <x v="4"/>
    <x v="5"/>
    <x v="0"/>
    <x v="1"/>
    <n v="2498"/>
    <n v="8000"/>
    <n v="8960"/>
    <n v="1600"/>
    <x v="1"/>
  </r>
  <r>
    <x v="4"/>
    <x v="5"/>
    <x v="1"/>
    <x v="2"/>
    <n v="1245"/>
    <n v="4577.2"/>
    <n v="5126.4639999999999"/>
    <n v="915.44"/>
    <x v="1"/>
  </r>
  <r>
    <x v="4"/>
    <x v="5"/>
    <x v="2"/>
    <x v="3"/>
    <n v="644"/>
    <n v="5743.5"/>
    <n v="6432.72"/>
    <n v="1148.7"/>
    <x v="1"/>
  </r>
  <r>
    <x v="4"/>
    <x v="5"/>
    <x v="3"/>
    <x v="4"/>
    <n v="643"/>
    <n v="7000"/>
    <n v="7840"/>
    <n v="1400"/>
    <x v="1"/>
  </r>
  <r>
    <x v="4"/>
    <x v="5"/>
    <x v="2"/>
    <x v="5"/>
    <n v="455"/>
    <n v="4578.6000000000004"/>
    <n v="5128.0320000000002"/>
    <n v="915.72000000000014"/>
    <x v="1"/>
  </r>
  <r>
    <x v="4"/>
    <x v="5"/>
    <x v="3"/>
    <x v="6"/>
    <n v="345"/>
    <n v="7000"/>
    <n v="7840"/>
    <n v="1400"/>
    <x v="1"/>
  </r>
  <r>
    <x v="4"/>
    <x v="5"/>
    <x v="1"/>
    <x v="7"/>
    <n v="122"/>
    <n v="100"/>
    <n v="112"/>
    <n v="20"/>
    <x v="1"/>
  </r>
  <r>
    <x v="4"/>
    <x v="5"/>
    <x v="4"/>
    <x v="8"/>
    <n v="78"/>
    <n v="4577.2"/>
    <n v="5126.4639999999999"/>
    <n v="915.44"/>
    <x v="1"/>
  </r>
  <r>
    <x v="4"/>
    <x v="5"/>
    <x v="4"/>
    <x v="9"/>
    <n v="76"/>
    <n v="4576.8999999999996"/>
    <n v="5126.1279999999997"/>
    <n v="915.38"/>
    <x v="1"/>
  </r>
  <r>
    <x v="4"/>
    <x v="5"/>
    <x v="4"/>
    <x v="10"/>
    <n v="46"/>
    <n v="200"/>
    <n v="224"/>
    <n v="40"/>
    <x v="1"/>
  </r>
  <r>
    <x v="4"/>
    <x v="5"/>
    <x v="4"/>
    <x v="11"/>
    <n v="34"/>
    <n v="4576.8"/>
    <n v="5126.0160000000005"/>
    <n v="915.36000000000013"/>
    <x v="1"/>
  </r>
  <r>
    <x v="4"/>
    <x v="5"/>
    <x v="1"/>
    <x v="12"/>
    <n v="7"/>
    <n v="200"/>
    <n v="224"/>
    <n v="40"/>
    <x v="1"/>
  </r>
  <r>
    <x v="4"/>
    <x v="5"/>
    <x v="5"/>
    <x v="13"/>
    <n v="3"/>
    <n v="6600"/>
    <n v="7392"/>
    <n v="1320"/>
    <x v="1"/>
  </r>
  <r>
    <x v="4"/>
    <x v="5"/>
    <x v="4"/>
    <x v="14"/>
    <n v="3"/>
    <n v="4577.3"/>
    <n v="5126.576"/>
    <n v="915.46"/>
    <x v="1"/>
  </r>
  <r>
    <x v="4"/>
    <x v="6"/>
    <x v="0"/>
    <x v="0"/>
    <n v="3566"/>
    <n v="4577.3"/>
    <n v="5126.576"/>
    <n v="915.46"/>
    <x v="1"/>
  </r>
  <r>
    <x v="4"/>
    <x v="6"/>
    <x v="0"/>
    <x v="1"/>
    <n v="2498"/>
    <n v="8000"/>
    <n v="8960"/>
    <n v="1600"/>
    <x v="1"/>
  </r>
  <r>
    <x v="4"/>
    <x v="6"/>
    <x v="1"/>
    <x v="2"/>
    <n v="1245"/>
    <n v="4577.2"/>
    <n v="5126.4639999999999"/>
    <n v="915.44"/>
    <x v="1"/>
  </r>
  <r>
    <x v="4"/>
    <x v="6"/>
    <x v="2"/>
    <x v="3"/>
    <n v="644"/>
    <n v="5743.5"/>
    <n v="6432.72"/>
    <n v="1148.7"/>
    <x v="1"/>
  </r>
  <r>
    <x v="4"/>
    <x v="6"/>
    <x v="3"/>
    <x v="4"/>
    <n v="643"/>
    <n v="7000"/>
    <n v="7840"/>
    <n v="1400"/>
    <x v="1"/>
  </r>
  <r>
    <x v="4"/>
    <x v="6"/>
    <x v="2"/>
    <x v="5"/>
    <n v="455"/>
    <n v="4578.6000000000004"/>
    <n v="5128.0320000000002"/>
    <n v="915.72000000000014"/>
    <x v="1"/>
  </r>
  <r>
    <x v="4"/>
    <x v="6"/>
    <x v="3"/>
    <x v="6"/>
    <n v="345"/>
    <n v="7000"/>
    <n v="7840"/>
    <n v="1400"/>
    <x v="1"/>
  </r>
  <r>
    <x v="4"/>
    <x v="6"/>
    <x v="1"/>
    <x v="7"/>
    <n v="122"/>
    <n v="100"/>
    <n v="112"/>
    <n v="20"/>
    <x v="0"/>
  </r>
  <r>
    <x v="4"/>
    <x v="6"/>
    <x v="4"/>
    <x v="8"/>
    <n v="78"/>
    <n v="4577.2"/>
    <n v="5126.4639999999999"/>
    <n v="915.44"/>
    <x v="0"/>
  </r>
  <r>
    <x v="4"/>
    <x v="6"/>
    <x v="4"/>
    <x v="9"/>
    <n v="76"/>
    <n v="4576.8999999999996"/>
    <n v="5126.1279999999997"/>
    <n v="915.38"/>
    <x v="0"/>
  </r>
  <r>
    <x v="4"/>
    <x v="6"/>
    <x v="4"/>
    <x v="10"/>
    <n v="46"/>
    <n v="200"/>
    <n v="224"/>
    <n v="40"/>
    <x v="0"/>
  </r>
  <r>
    <x v="4"/>
    <x v="6"/>
    <x v="4"/>
    <x v="11"/>
    <n v="34"/>
    <n v="4576.8"/>
    <n v="5126.0160000000005"/>
    <n v="915.36000000000013"/>
    <x v="0"/>
  </r>
  <r>
    <x v="4"/>
    <x v="6"/>
    <x v="1"/>
    <x v="12"/>
    <n v="7"/>
    <n v="200"/>
    <n v="224"/>
    <n v="40"/>
    <x v="0"/>
  </r>
  <r>
    <x v="4"/>
    <x v="6"/>
    <x v="4"/>
    <x v="14"/>
    <n v="3"/>
    <n v="4577.3"/>
    <n v="5126.576"/>
    <n v="915.46"/>
    <x v="0"/>
  </r>
  <r>
    <x v="4"/>
    <x v="6"/>
    <x v="5"/>
    <x v="13"/>
    <n v="2"/>
    <n v="6600"/>
    <n v="7392"/>
    <n v="1320"/>
    <x v="0"/>
  </r>
  <r>
    <x v="4"/>
    <x v="7"/>
    <x v="0"/>
    <x v="0"/>
    <n v="3566"/>
    <n v="4577.3"/>
    <n v="5126.576"/>
    <n v="915.46"/>
    <x v="0"/>
  </r>
  <r>
    <x v="4"/>
    <x v="7"/>
    <x v="0"/>
    <x v="1"/>
    <n v="2498"/>
    <n v="8000"/>
    <n v="8960"/>
    <n v="1600"/>
    <x v="0"/>
  </r>
  <r>
    <x v="4"/>
    <x v="7"/>
    <x v="1"/>
    <x v="2"/>
    <n v="1245"/>
    <n v="4577.2"/>
    <n v="5126.4639999999999"/>
    <n v="915.44"/>
    <x v="0"/>
  </r>
  <r>
    <x v="4"/>
    <x v="7"/>
    <x v="2"/>
    <x v="3"/>
    <n v="644"/>
    <n v="5743.5"/>
    <n v="6432.72"/>
    <n v="1148.7"/>
    <x v="0"/>
  </r>
  <r>
    <x v="4"/>
    <x v="7"/>
    <x v="3"/>
    <x v="4"/>
    <n v="643"/>
    <n v="7000"/>
    <n v="7840"/>
    <n v="1400"/>
    <x v="0"/>
  </r>
  <r>
    <x v="4"/>
    <x v="7"/>
    <x v="2"/>
    <x v="5"/>
    <n v="455"/>
    <n v="4578.6000000000004"/>
    <n v="5128.0320000000002"/>
    <n v="915.72000000000014"/>
    <x v="0"/>
  </r>
  <r>
    <x v="4"/>
    <x v="7"/>
    <x v="3"/>
    <x v="6"/>
    <n v="345"/>
    <n v="7000"/>
    <n v="7840"/>
    <n v="1400"/>
    <x v="0"/>
  </r>
  <r>
    <x v="4"/>
    <x v="7"/>
    <x v="1"/>
    <x v="7"/>
    <n v="122"/>
    <n v="100"/>
    <n v="112"/>
    <n v="20"/>
    <x v="0"/>
  </r>
  <r>
    <x v="4"/>
    <x v="7"/>
    <x v="4"/>
    <x v="8"/>
    <n v="78"/>
    <n v="4577.2"/>
    <n v="5126.4639999999999"/>
    <n v="915.44"/>
    <x v="0"/>
  </r>
  <r>
    <x v="4"/>
    <x v="7"/>
    <x v="4"/>
    <x v="9"/>
    <n v="76"/>
    <n v="4576.8999999999996"/>
    <n v="5126.1279999999997"/>
    <n v="915.38"/>
    <x v="0"/>
  </r>
  <r>
    <x v="4"/>
    <x v="7"/>
    <x v="4"/>
    <x v="10"/>
    <n v="46"/>
    <n v="200"/>
    <n v="224"/>
    <n v="40"/>
    <x v="0"/>
  </r>
  <r>
    <x v="4"/>
    <x v="7"/>
    <x v="4"/>
    <x v="11"/>
    <n v="34"/>
    <n v="4576.8"/>
    <n v="5126.0160000000005"/>
    <n v="915.36000000000013"/>
    <x v="0"/>
  </r>
  <r>
    <x v="4"/>
    <x v="7"/>
    <x v="1"/>
    <x v="12"/>
    <n v="7"/>
    <n v="200"/>
    <n v="224"/>
    <n v="40"/>
    <x v="0"/>
  </r>
  <r>
    <x v="4"/>
    <x v="7"/>
    <x v="4"/>
    <x v="14"/>
    <n v="3"/>
    <n v="4577.3"/>
    <n v="5126.576"/>
    <n v="915.46"/>
    <x v="0"/>
  </r>
  <r>
    <x v="4"/>
    <x v="7"/>
    <x v="5"/>
    <x v="13"/>
    <n v="2"/>
    <n v="6600"/>
    <n v="7392"/>
    <n v="1320"/>
    <x v="0"/>
  </r>
  <r>
    <x v="4"/>
    <x v="8"/>
    <x v="0"/>
    <x v="0"/>
    <n v="3566"/>
    <n v="4577.3"/>
    <n v="5126.576"/>
    <n v="915.46"/>
    <x v="0"/>
  </r>
  <r>
    <x v="4"/>
    <x v="8"/>
    <x v="0"/>
    <x v="1"/>
    <n v="2498"/>
    <n v="8000"/>
    <n v="8960"/>
    <n v="1600"/>
    <x v="0"/>
  </r>
  <r>
    <x v="4"/>
    <x v="8"/>
    <x v="1"/>
    <x v="2"/>
    <n v="1245"/>
    <n v="4577.2"/>
    <n v="5126.4639999999999"/>
    <n v="915.44"/>
    <x v="0"/>
  </r>
  <r>
    <x v="4"/>
    <x v="8"/>
    <x v="2"/>
    <x v="3"/>
    <n v="644"/>
    <n v="5743.5"/>
    <n v="6432.72"/>
    <n v="1148.7"/>
    <x v="0"/>
  </r>
  <r>
    <x v="4"/>
    <x v="8"/>
    <x v="3"/>
    <x v="4"/>
    <n v="643"/>
    <n v="7000"/>
    <n v="7840"/>
    <n v="1400"/>
    <x v="0"/>
  </r>
  <r>
    <x v="4"/>
    <x v="8"/>
    <x v="2"/>
    <x v="5"/>
    <n v="455"/>
    <n v="4578.6000000000004"/>
    <n v="5128.0320000000002"/>
    <n v="915.72000000000014"/>
    <x v="0"/>
  </r>
  <r>
    <x v="4"/>
    <x v="8"/>
    <x v="3"/>
    <x v="6"/>
    <n v="345"/>
    <n v="7000"/>
    <n v="7840"/>
    <n v="1400"/>
    <x v="0"/>
  </r>
  <r>
    <x v="4"/>
    <x v="8"/>
    <x v="1"/>
    <x v="7"/>
    <n v="122"/>
    <n v="100"/>
    <n v="112"/>
    <n v="20"/>
    <x v="0"/>
  </r>
  <r>
    <x v="4"/>
    <x v="8"/>
    <x v="4"/>
    <x v="8"/>
    <n v="78"/>
    <n v="4577.2"/>
    <n v="5126.4639999999999"/>
    <n v="915.44"/>
    <x v="0"/>
  </r>
  <r>
    <x v="4"/>
    <x v="8"/>
    <x v="4"/>
    <x v="9"/>
    <n v="76"/>
    <n v="4576.8999999999996"/>
    <n v="5126.1279999999997"/>
    <n v="915.38"/>
    <x v="0"/>
  </r>
  <r>
    <x v="4"/>
    <x v="8"/>
    <x v="4"/>
    <x v="10"/>
    <n v="46"/>
    <n v="200"/>
    <n v="224"/>
    <n v="40"/>
    <x v="0"/>
  </r>
  <r>
    <x v="4"/>
    <x v="8"/>
    <x v="4"/>
    <x v="11"/>
    <n v="34"/>
    <n v="4576.8"/>
    <n v="5126.0160000000005"/>
    <n v="915.36000000000013"/>
    <x v="0"/>
  </r>
  <r>
    <x v="4"/>
    <x v="8"/>
    <x v="1"/>
    <x v="12"/>
    <n v="7"/>
    <n v="200"/>
    <n v="224"/>
    <n v="40"/>
    <x v="0"/>
  </r>
  <r>
    <x v="4"/>
    <x v="8"/>
    <x v="4"/>
    <x v="14"/>
    <n v="3"/>
    <n v="4577.3"/>
    <n v="5126.576"/>
    <n v="915.46"/>
    <x v="0"/>
  </r>
  <r>
    <x v="4"/>
    <x v="8"/>
    <x v="5"/>
    <x v="13"/>
    <n v="2"/>
    <n v="6600"/>
    <n v="7392"/>
    <n v="1320"/>
    <x v="0"/>
  </r>
  <r>
    <x v="4"/>
    <x v="9"/>
    <x v="0"/>
    <x v="0"/>
    <n v="3566"/>
    <n v="4577.3"/>
    <n v="5126.576"/>
    <n v="915.46"/>
    <x v="0"/>
  </r>
  <r>
    <x v="4"/>
    <x v="9"/>
    <x v="0"/>
    <x v="1"/>
    <n v="2498"/>
    <n v="8000"/>
    <n v="8960"/>
    <n v="1600"/>
    <x v="0"/>
  </r>
  <r>
    <x v="4"/>
    <x v="9"/>
    <x v="1"/>
    <x v="2"/>
    <n v="1245"/>
    <n v="4577.2"/>
    <n v="5126.4639999999999"/>
    <n v="915.44"/>
    <x v="0"/>
  </r>
  <r>
    <x v="4"/>
    <x v="9"/>
    <x v="2"/>
    <x v="3"/>
    <n v="644"/>
    <n v="5743.5"/>
    <n v="6432.72"/>
    <n v="1148.7"/>
    <x v="0"/>
  </r>
  <r>
    <x v="4"/>
    <x v="9"/>
    <x v="3"/>
    <x v="4"/>
    <n v="643"/>
    <n v="7000"/>
    <n v="7840"/>
    <n v="1400"/>
    <x v="1"/>
  </r>
  <r>
    <x v="4"/>
    <x v="9"/>
    <x v="2"/>
    <x v="5"/>
    <n v="455"/>
    <n v="4578.6000000000004"/>
    <n v="5128.0320000000002"/>
    <n v="915.72000000000014"/>
    <x v="1"/>
  </r>
  <r>
    <x v="4"/>
    <x v="9"/>
    <x v="3"/>
    <x v="6"/>
    <n v="345"/>
    <n v="7000"/>
    <n v="7840"/>
    <n v="1400"/>
    <x v="1"/>
  </r>
  <r>
    <x v="4"/>
    <x v="9"/>
    <x v="1"/>
    <x v="7"/>
    <n v="122"/>
    <n v="100"/>
    <n v="112"/>
    <n v="20"/>
    <x v="1"/>
  </r>
  <r>
    <x v="4"/>
    <x v="9"/>
    <x v="4"/>
    <x v="8"/>
    <n v="78"/>
    <n v="4577.2"/>
    <n v="5126.4639999999999"/>
    <n v="915.44"/>
    <x v="1"/>
  </r>
  <r>
    <x v="4"/>
    <x v="9"/>
    <x v="4"/>
    <x v="9"/>
    <n v="76"/>
    <n v="4576.8999999999996"/>
    <n v="5126.1279999999997"/>
    <n v="915.38"/>
    <x v="1"/>
  </r>
  <r>
    <x v="4"/>
    <x v="9"/>
    <x v="4"/>
    <x v="10"/>
    <n v="46"/>
    <n v="200"/>
    <n v="224"/>
    <n v="40"/>
    <x v="1"/>
  </r>
  <r>
    <x v="4"/>
    <x v="9"/>
    <x v="4"/>
    <x v="11"/>
    <n v="34"/>
    <n v="4576.8"/>
    <n v="5126.0160000000005"/>
    <n v="915.36000000000013"/>
    <x v="1"/>
  </r>
  <r>
    <x v="4"/>
    <x v="9"/>
    <x v="1"/>
    <x v="12"/>
    <n v="7"/>
    <n v="200"/>
    <n v="224"/>
    <n v="40"/>
    <x v="1"/>
  </r>
  <r>
    <x v="4"/>
    <x v="9"/>
    <x v="4"/>
    <x v="14"/>
    <n v="3"/>
    <n v="4577.3"/>
    <n v="5126.576"/>
    <n v="915.46"/>
    <x v="1"/>
  </r>
  <r>
    <x v="4"/>
    <x v="9"/>
    <x v="5"/>
    <x v="13"/>
    <n v="2"/>
    <n v="6600"/>
    <n v="7392"/>
    <n v="1320"/>
    <x v="1"/>
  </r>
  <r>
    <x v="4"/>
    <x v="10"/>
    <x v="0"/>
    <x v="0"/>
    <n v="3566"/>
    <n v="4577.3"/>
    <n v="5126.576"/>
    <n v="915.46"/>
    <x v="1"/>
  </r>
  <r>
    <x v="4"/>
    <x v="10"/>
    <x v="0"/>
    <x v="1"/>
    <n v="2498"/>
    <n v="8000"/>
    <n v="8960"/>
    <n v="1600"/>
    <x v="1"/>
  </r>
  <r>
    <x v="4"/>
    <x v="10"/>
    <x v="1"/>
    <x v="2"/>
    <n v="1245"/>
    <n v="4577.2"/>
    <n v="5126.4639999999999"/>
    <n v="915.44"/>
    <x v="1"/>
  </r>
  <r>
    <x v="4"/>
    <x v="10"/>
    <x v="2"/>
    <x v="3"/>
    <n v="644"/>
    <n v="5743.5"/>
    <n v="6432.72"/>
    <n v="1148.7"/>
    <x v="1"/>
  </r>
  <r>
    <x v="4"/>
    <x v="10"/>
    <x v="3"/>
    <x v="4"/>
    <n v="643"/>
    <n v="7000"/>
    <n v="7840"/>
    <n v="1400"/>
    <x v="1"/>
  </r>
  <r>
    <x v="4"/>
    <x v="10"/>
    <x v="2"/>
    <x v="5"/>
    <n v="455"/>
    <n v="4578.6000000000004"/>
    <n v="5128.0320000000002"/>
    <n v="915.72000000000014"/>
    <x v="1"/>
  </r>
  <r>
    <x v="4"/>
    <x v="10"/>
    <x v="3"/>
    <x v="6"/>
    <n v="345"/>
    <n v="7000"/>
    <n v="7840"/>
    <n v="1400"/>
    <x v="1"/>
  </r>
  <r>
    <x v="4"/>
    <x v="10"/>
    <x v="1"/>
    <x v="7"/>
    <n v="122"/>
    <n v="100"/>
    <n v="112"/>
    <n v="20"/>
    <x v="1"/>
  </r>
  <r>
    <x v="4"/>
    <x v="10"/>
    <x v="4"/>
    <x v="8"/>
    <n v="78"/>
    <n v="4577.2"/>
    <n v="5126.4639999999999"/>
    <n v="915.44"/>
    <x v="1"/>
  </r>
  <r>
    <x v="4"/>
    <x v="10"/>
    <x v="4"/>
    <x v="9"/>
    <n v="76"/>
    <n v="4576.8999999999996"/>
    <n v="5126.1279999999997"/>
    <n v="915.38"/>
    <x v="1"/>
  </r>
  <r>
    <x v="4"/>
    <x v="10"/>
    <x v="4"/>
    <x v="10"/>
    <n v="46"/>
    <n v="200"/>
    <n v="224"/>
    <n v="40"/>
    <x v="1"/>
  </r>
  <r>
    <x v="4"/>
    <x v="10"/>
    <x v="4"/>
    <x v="11"/>
    <n v="34"/>
    <n v="4576.8"/>
    <n v="5126.0160000000005"/>
    <n v="915.36000000000013"/>
    <x v="1"/>
  </r>
  <r>
    <x v="4"/>
    <x v="10"/>
    <x v="1"/>
    <x v="12"/>
    <n v="7"/>
    <n v="200"/>
    <n v="224"/>
    <n v="40"/>
    <x v="1"/>
  </r>
  <r>
    <x v="4"/>
    <x v="10"/>
    <x v="4"/>
    <x v="14"/>
    <n v="3"/>
    <n v="4577.3"/>
    <n v="5126.576"/>
    <n v="915.46"/>
    <x v="1"/>
  </r>
  <r>
    <x v="4"/>
    <x v="10"/>
    <x v="5"/>
    <x v="13"/>
    <n v="2"/>
    <n v="6600"/>
    <n v="7392"/>
    <n v="1320"/>
    <x v="0"/>
  </r>
  <r>
    <x v="4"/>
    <x v="11"/>
    <x v="0"/>
    <x v="0"/>
    <n v="3566"/>
    <n v="4577.3"/>
    <n v="5126.576"/>
    <n v="915.46"/>
    <x v="0"/>
  </r>
  <r>
    <x v="4"/>
    <x v="11"/>
    <x v="0"/>
    <x v="1"/>
    <n v="2498"/>
    <n v="8000"/>
    <n v="8960"/>
    <n v="1600"/>
    <x v="0"/>
  </r>
  <r>
    <x v="4"/>
    <x v="11"/>
    <x v="1"/>
    <x v="2"/>
    <n v="1245"/>
    <n v="4577.2"/>
    <n v="5126.4639999999999"/>
    <n v="915.44"/>
    <x v="0"/>
  </r>
  <r>
    <x v="4"/>
    <x v="11"/>
    <x v="2"/>
    <x v="3"/>
    <n v="644"/>
    <n v="5743.5"/>
    <n v="6432.72"/>
    <n v="1148.7"/>
    <x v="0"/>
  </r>
  <r>
    <x v="4"/>
    <x v="11"/>
    <x v="3"/>
    <x v="4"/>
    <n v="643"/>
    <n v="7000"/>
    <n v="7840"/>
    <n v="1400"/>
    <x v="0"/>
  </r>
  <r>
    <x v="4"/>
    <x v="11"/>
    <x v="2"/>
    <x v="5"/>
    <n v="455"/>
    <n v="4578.6000000000004"/>
    <n v="5128.0320000000002"/>
    <n v="915.72000000000014"/>
    <x v="0"/>
  </r>
  <r>
    <x v="4"/>
    <x v="11"/>
    <x v="3"/>
    <x v="6"/>
    <n v="345"/>
    <n v="7000"/>
    <n v="7840"/>
    <n v="1400"/>
    <x v="0"/>
  </r>
  <r>
    <x v="4"/>
    <x v="11"/>
    <x v="1"/>
    <x v="7"/>
    <n v="122"/>
    <n v="100"/>
    <n v="112"/>
    <n v="20"/>
    <x v="0"/>
  </r>
  <r>
    <x v="4"/>
    <x v="11"/>
    <x v="4"/>
    <x v="8"/>
    <n v="78"/>
    <n v="4577.2"/>
    <n v="5126.4639999999999"/>
    <n v="915.44"/>
    <x v="0"/>
  </r>
  <r>
    <x v="4"/>
    <x v="11"/>
    <x v="4"/>
    <x v="9"/>
    <n v="76"/>
    <n v="4576.8999999999996"/>
    <n v="5126.1279999999997"/>
    <n v="915.38"/>
    <x v="0"/>
  </r>
  <r>
    <x v="4"/>
    <x v="11"/>
    <x v="4"/>
    <x v="10"/>
    <n v="46"/>
    <n v="200"/>
    <n v="224"/>
    <n v="40"/>
    <x v="0"/>
  </r>
  <r>
    <x v="4"/>
    <x v="11"/>
    <x v="4"/>
    <x v="11"/>
    <n v="34"/>
    <n v="4576.8"/>
    <n v="5126.0160000000005"/>
    <n v="915.36000000000013"/>
    <x v="0"/>
  </r>
  <r>
    <x v="4"/>
    <x v="11"/>
    <x v="1"/>
    <x v="12"/>
    <n v="7"/>
    <n v="200"/>
    <n v="224"/>
    <n v="40"/>
    <x v="0"/>
  </r>
  <r>
    <x v="4"/>
    <x v="11"/>
    <x v="4"/>
    <x v="14"/>
    <n v="3"/>
    <n v="4577.3"/>
    <n v="5126.576"/>
    <n v="915.46"/>
    <x v="0"/>
  </r>
  <r>
    <x v="4"/>
    <x v="11"/>
    <x v="5"/>
    <x v="13"/>
    <n v="2"/>
    <n v="6600"/>
    <n v="7392"/>
    <n v="132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n v="364236"/>
    <n v="501558.1999999999"/>
  </r>
  <r>
    <x v="0"/>
    <x v="1"/>
    <n v="197480"/>
    <n v="360897.68000000005"/>
  </r>
  <r>
    <x v="0"/>
    <x v="2"/>
    <n v="187412"/>
    <n v="227490.12000000002"/>
  </r>
  <r>
    <x v="0"/>
    <x v="3"/>
    <n v="167840"/>
    <n v="281795.8000000001"/>
  </r>
  <r>
    <x v="0"/>
    <x v="4"/>
    <n v="126472"/>
    <n v="206264.59999999995"/>
  </r>
  <r>
    <x v="0"/>
    <x v="5"/>
    <n v="125960"/>
    <n v="202419.35999999975"/>
  </r>
  <r>
    <x v="1"/>
    <x v="0"/>
    <n v="342724"/>
    <n v="509978.03999999992"/>
  </r>
  <r>
    <x v="1"/>
    <x v="1"/>
    <n v="238460"/>
    <n v="280188.47999999992"/>
  </r>
  <r>
    <x v="1"/>
    <x v="2"/>
    <n v="231288"/>
    <n v="209586.52000000019"/>
  </r>
  <r>
    <x v="1"/>
    <x v="3"/>
    <n v="210228"/>
    <n v="273633.36"/>
  </r>
  <r>
    <x v="1"/>
    <x v="5"/>
    <n v="135984"/>
    <n v="204158.23999999973"/>
  </r>
  <r>
    <x v="1"/>
    <x v="4"/>
    <n v="128888"/>
    <n v="275347.0400000001"/>
  </r>
  <r>
    <x v="2"/>
    <x v="0"/>
    <n v="365892"/>
    <n v="524449.6399999999"/>
  </r>
  <r>
    <x v="2"/>
    <x v="2"/>
    <n v="188312"/>
    <n v="201424.08000000007"/>
  </r>
  <r>
    <x v="2"/>
    <x v="1"/>
    <n v="387584"/>
    <n v="700000"/>
  </r>
  <r>
    <x v="2"/>
    <x v="3"/>
    <n v="178572"/>
    <n v="255357.95999999996"/>
  </r>
  <r>
    <x v="2"/>
    <x v="4"/>
    <n v="127296"/>
    <n v="181256.00000000003"/>
  </r>
  <r>
    <x v="2"/>
    <x v="5"/>
    <n v="125136"/>
    <n v="199811.0399999998"/>
  </r>
  <r>
    <x v="3"/>
    <x v="0"/>
    <n v="204528"/>
    <n v="292475.04000000004"/>
  </r>
  <r>
    <x v="3"/>
    <x v="3"/>
    <n v="129304"/>
    <n v="184904.72"/>
  </r>
  <r>
    <x v="3"/>
    <x v="1"/>
    <n v="127904"/>
    <n v="182902.72000000003"/>
  </r>
  <r>
    <x v="3"/>
    <x v="2"/>
    <n v="219404"/>
    <n v="212626.8"/>
  </r>
  <r>
    <x v="3"/>
    <x v="5"/>
    <n v="73912"/>
    <n v="130072.80000000012"/>
  </r>
  <r>
    <x v="3"/>
    <x v="4"/>
    <n v="71992"/>
    <n v="104238.15999999999"/>
  </r>
  <r>
    <x v="4"/>
    <x v="0"/>
    <n v="190380"/>
    <n v="272243.39999999997"/>
  </r>
  <r>
    <x v="4"/>
    <x v="2"/>
    <n v="112620"/>
    <n v="107044.07999999994"/>
  </r>
  <r>
    <x v="4"/>
    <x v="1"/>
    <n v="109940"/>
    <n v="157214.20000000007"/>
  </r>
  <r>
    <x v="4"/>
    <x v="3"/>
    <n v="106948"/>
    <n v="152935.63999999998"/>
  </r>
  <r>
    <x v="4"/>
    <x v="5"/>
    <n v="62256"/>
    <n v="100660.56000000013"/>
  </r>
  <r>
    <x v="4"/>
    <x v="4"/>
    <n v="62240"/>
    <n v="90151.20000000004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5">
  <r>
    <s v="AD01-9361"/>
    <x v="0"/>
    <x v="0"/>
    <x v="0"/>
    <x v="0"/>
    <x v="0"/>
    <x v="0"/>
    <x v="0"/>
    <x v="0"/>
    <x v="0"/>
    <x v="0"/>
  </r>
  <r>
    <s v="AD01-9361"/>
    <x v="0"/>
    <x v="0"/>
    <x v="0"/>
    <x v="0"/>
    <x v="0"/>
    <x v="0"/>
    <x v="0"/>
    <x v="0"/>
    <x v="1"/>
    <x v="1"/>
  </r>
  <r>
    <s v="AD01-9362"/>
    <x v="0"/>
    <x v="0"/>
    <x v="0"/>
    <x v="0"/>
    <x v="0"/>
    <x v="0"/>
    <x v="0"/>
    <x v="1"/>
    <x v="2"/>
    <x v="2"/>
  </r>
  <r>
    <s v="AD01-9362"/>
    <x v="0"/>
    <x v="0"/>
    <x v="0"/>
    <x v="0"/>
    <x v="0"/>
    <x v="0"/>
    <x v="0"/>
    <x v="1"/>
    <x v="3"/>
    <x v="3"/>
  </r>
  <r>
    <s v="AD01-9364"/>
    <x v="0"/>
    <x v="0"/>
    <x v="0"/>
    <x v="0"/>
    <x v="0"/>
    <x v="0"/>
    <x v="0"/>
    <x v="1"/>
    <x v="4"/>
    <x v="4"/>
  </r>
  <r>
    <s v="AD01-9361"/>
    <x v="0"/>
    <x v="0"/>
    <x v="0"/>
    <x v="0"/>
    <x v="0"/>
    <x v="0"/>
    <x v="0"/>
    <x v="1"/>
    <x v="5"/>
    <x v="5"/>
  </r>
  <r>
    <s v="AD01-9361"/>
    <x v="0"/>
    <x v="0"/>
    <x v="0"/>
    <x v="0"/>
    <x v="0"/>
    <x v="0"/>
    <x v="0"/>
    <x v="1"/>
    <x v="6"/>
    <x v="6"/>
  </r>
  <r>
    <s v="AD01-9362"/>
    <x v="0"/>
    <x v="0"/>
    <x v="0"/>
    <x v="0"/>
    <x v="0"/>
    <x v="0"/>
    <x v="0"/>
    <x v="0"/>
    <x v="7"/>
    <x v="7"/>
  </r>
  <r>
    <s v="AD01-9361"/>
    <x v="0"/>
    <x v="0"/>
    <x v="0"/>
    <x v="0"/>
    <x v="0"/>
    <x v="0"/>
    <x v="0"/>
    <x v="0"/>
    <x v="8"/>
    <x v="7"/>
  </r>
  <r>
    <s v="AD01-9364"/>
    <x v="0"/>
    <x v="0"/>
    <x v="0"/>
    <x v="0"/>
    <x v="0"/>
    <x v="0"/>
    <x v="0"/>
    <x v="0"/>
    <x v="9"/>
    <x v="7"/>
  </r>
  <r>
    <s v="AD01-9363"/>
    <x v="0"/>
    <x v="0"/>
    <x v="0"/>
    <x v="0"/>
    <x v="0"/>
    <x v="0"/>
    <x v="0"/>
    <x v="1"/>
    <x v="10"/>
    <x v="8"/>
  </r>
  <r>
    <s v="AD01-9364"/>
    <x v="0"/>
    <x v="0"/>
    <x v="0"/>
    <x v="0"/>
    <x v="0"/>
    <x v="0"/>
    <x v="0"/>
    <x v="1"/>
    <x v="11"/>
    <x v="9"/>
  </r>
  <r>
    <s v="AD01-9362"/>
    <x v="0"/>
    <x v="0"/>
    <x v="0"/>
    <x v="0"/>
    <x v="0"/>
    <x v="0"/>
    <x v="0"/>
    <x v="1"/>
    <x v="12"/>
    <x v="10"/>
  </r>
  <r>
    <s v="AD01-9362"/>
    <x v="0"/>
    <x v="0"/>
    <x v="0"/>
    <x v="0"/>
    <x v="0"/>
    <x v="0"/>
    <x v="0"/>
    <x v="0"/>
    <x v="13"/>
    <x v="11"/>
  </r>
  <r>
    <s v="AD01-9364"/>
    <x v="0"/>
    <x v="0"/>
    <x v="0"/>
    <x v="0"/>
    <x v="0"/>
    <x v="0"/>
    <x v="0"/>
    <x v="0"/>
    <x v="14"/>
    <x v="12"/>
  </r>
  <r>
    <s v="AD01-9361"/>
    <x v="0"/>
    <x v="0"/>
    <x v="0"/>
    <x v="0"/>
    <x v="0"/>
    <x v="0"/>
    <x v="0"/>
    <x v="0"/>
    <x v="15"/>
    <x v="13"/>
  </r>
  <r>
    <s v="AD01-9362"/>
    <x v="0"/>
    <x v="0"/>
    <x v="0"/>
    <x v="0"/>
    <x v="0"/>
    <x v="0"/>
    <x v="0"/>
    <x v="1"/>
    <x v="16"/>
    <x v="14"/>
  </r>
  <r>
    <s v="AD01-9362"/>
    <x v="0"/>
    <x v="0"/>
    <x v="0"/>
    <x v="0"/>
    <x v="0"/>
    <x v="0"/>
    <x v="0"/>
    <x v="1"/>
    <x v="17"/>
    <x v="7"/>
  </r>
  <r>
    <s v="AD01-9363"/>
    <x v="0"/>
    <x v="0"/>
    <x v="0"/>
    <x v="0"/>
    <x v="0"/>
    <x v="0"/>
    <x v="0"/>
    <x v="1"/>
    <x v="18"/>
    <x v="7"/>
  </r>
  <r>
    <s v="AD01-9361"/>
    <x v="0"/>
    <x v="0"/>
    <x v="0"/>
    <x v="0"/>
    <x v="0"/>
    <x v="0"/>
    <x v="0"/>
    <x v="1"/>
    <x v="19"/>
    <x v="15"/>
  </r>
  <r>
    <s v="AD01-9361"/>
    <x v="0"/>
    <x v="0"/>
    <x v="0"/>
    <x v="0"/>
    <x v="0"/>
    <x v="0"/>
    <x v="0"/>
    <x v="1"/>
    <x v="20"/>
    <x v="16"/>
  </r>
  <r>
    <s v="AD01-9364"/>
    <x v="0"/>
    <x v="0"/>
    <x v="0"/>
    <x v="0"/>
    <x v="0"/>
    <x v="0"/>
    <x v="0"/>
    <x v="1"/>
    <x v="21"/>
    <x v="17"/>
  </r>
  <r>
    <s v="AD01-9361"/>
    <x v="0"/>
    <x v="0"/>
    <x v="0"/>
    <x v="0"/>
    <x v="0"/>
    <x v="0"/>
    <x v="0"/>
    <x v="0"/>
    <x v="22"/>
    <x v="18"/>
  </r>
  <r>
    <s v="AD01-9361"/>
    <x v="0"/>
    <x v="0"/>
    <x v="0"/>
    <x v="0"/>
    <x v="0"/>
    <x v="0"/>
    <x v="0"/>
    <x v="0"/>
    <x v="23"/>
    <x v="19"/>
  </r>
  <r>
    <s v="AD01-9361"/>
    <x v="0"/>
    <x v="0"/>
    <x v="0"/>
    <x v="0"/>
    <x v="0"/>
    <x v="0"/>
    <x v="0"/>
    <x v="0"/>
    <x v="24"/>
    <x v="20"/>
  </r>
  <r>
    <s v="AD01-9364"/>
    <x v="0"/>
    <x v="0"/>
    <x v="0"/>
    <x v="0"/>
    <x v="0"/>
    <x v="0"/>
    <x v="0"/>
    <x v="1"/>
    <x v="25"/>
    <x v="21"/>
  </r>
  <r>
    <s v="AD01-9362"/>
    <x v="0"/>
    <x v="0"/>
    <x v="0"/>
    <x v="0"/>
    <x v="0"/>
    <x v="0"/>
    <x v="0"/>
    <x v="1"/>
    <x v="26"/>
    <x v="22"/>
  </r>
  <r>
    <s v="AD01-9361"/>
    <x v="0"/>
    <x v="1"/>
    <x v="0"/>
    <x v="0"/>
    <x v="0"/>
    <x v="0"/>
    <x v="0"/>
    <x v="0"/>
    <x v="27"/>
    <x v="23"/>
  </r>
  <r>
    <s v="AD01-9361"/>
    <x v="0"/>
    <x v="1"/>
    <x v="0"/>
    <x v="0"/>
    <x v="0"/>
    <x v="0"/>
    <x v="0"/>
    <x v="0"/>
    <x v="3"/>
    <x v="3"/>
  </r>
  <r>
    <s v="AD01-9365"/>
    <x v="0"/>
    <x v="1"/>
    <x v="0"/>
    <x v="0"/>
    <x v="0"/>
    <x v="0"/>
    <x v="0"/>
    <x v="0"/>
    <x v="28"/>
    <x v="24"/>
  </r>
  <r>
    <s v="AD01-9362"/>
    <x v="0"/>
    <x v="1"/>
    <x v="0"/>
    <x v="0"/>
    <x v="0"/>
    <x v="0"/>
    <x v="0"/>
    <x v="1"/>
    <x v="29"/>
    <x v="25"/>
  </r>
  <r>
    <s v="AD01-9361"/>
    <x v="0"/>
    <x v="1"/>
    <x v="0"/>
    <x v="0"/>
    <x v="0"/>
    <x v="0"/>
    <x v="0"/>
    <x v="1"/>
    <x v="30"/>
    <x v="26"/>
  </r>
  <r>
    <s v="AD01-9361"/>
    <x v="0"/>
    <x v="1"/>
    <x v="0"/>
    <x v="0"/>
    <x v="0"/>
    <x v="0"/>
    <x v="0"/>
    <x v="1"/>
    <x v="31"/>
    <x v="27"/>
  </r>
  <r>
    <s v="AD01-9364"/>
    <x v="0"/>
    <x v="1"/>
    <x v="0"/>
    <x v="0"/>
    <x v="0"/>
    <x v="0"/>
    <x v="0"/>
    <x v="1"/>
    <x v="32"/>
    <x v="28"/>
  </r>
  <r>
    <s v="AD01-9362"/>
    <x v="0"/>
    <x v="1"/>
    <x v="0"/>
    <x v="0"/>
    <x v="0"/>
    <x v="0"/>
    <x v="0"/>
    <x v="1"/>
    <x v="33"/>
    <x v="29"/>
  </r>
  <r>
    <s v="AD01-9364"/>
    <x v="0"/>
    <x v="1"/>
    <x v="0"/>
    <x v="0"/>
    <x v="0"/>
    <x v="0"/>
    <x v="0"/>
    <x v="1"/>
    <x v="34"/>
    <x v="30"/>
  </r>
  <r>
    <s v="AD01-9363"/>
    <x v="0"/>
    <x v="1"/>
    <x v="0"/>
    <x v="0"/>
    <x v="0"/>
    <x v="0"/>
    <x v="0"/>
    <x v="1"/>
    <x v="35"/>
    <x v="7"/>
  </r>
  <r>
    <s v="AD01-9364"/>
    <x v="0"/>
    <x v="1"/>
    <x v="0"/>
    <x v="0"/>
    <x v="0"/>
    <x v="0"/>
    <x v="0"/>
    <x v="1"/>
    <x v="36"/>
    <x v="7"/>
  </r>
  <r>
    <s v="AD01-9361"/>
    <x v="0"/>
    <x v="1"/>
    <x v="0"/>
    <x v="0"/>
    <x v="0"/>
    <x v="0"/>
    <x v="0"/>
    <x v="1"/>
    <x v="37"/>
    <x v="7"/>
  </r>
  <r>
    <s v="AD01-9361"/>
    <x v="0"/>
    <x v="1"/>
    <x v="0"/>
    <x v="0"/>
    <x v="0"/>
    <x v="0"/>
    <x v="0"/>
    <x v="1"/>
    <x v="38"/>
    <x v="31"/>
  </r>
  <r>
    <s v="AD01-9364"/>
    <x v="0"/>
    <x v="1"/>
    <x v="0"/>
    <x v="0"/>
    <x v="0"/>
    <x v="0"/>
    <x v="0"/>
    <x v="1"/>
    <x v="39"/>
    <x v="32"/>
  </r>
  <r>
    <s v="AD01-9362"/>
    <x v="0"/>
    <x v="1"/>
    <x v="0"/>
    <x v="0"/>
    <x v="0"/>
    <x v="0"/>
    <x v="0"/>
    <x v="1"/>
    <x v="40"/>
    <x v="33"/>
  </r>
  <r>
    <s v="AD01-9361"/>
    <x v="0"/>
    <x v="1"/>
    <x v="0"/>
    <x v="0"/>
    <x v="0"/>
    <x v="0"/>
    <x v="0"/>
    <x v="1"/>
    <x v="41"/>
    <x v="34"/>
  </r>
  <r>
    <s v="AD01-9364"/>
    <x v="0"/>
    <x v="1"/>
    <x v="0"/>
    <x v="0"/>
    <x v="0"/>
    <x v="0"/>
    <x v="0"/>
    <x v="1"/>
    <x v="42"/>
    <x v="35"/>
  </r>
  <r>
    <s v="AD01-9364"/>
    <x v="0"/>
    <x v="1"/>
    <x v="0"/>
    <x v="0"/>
    <x v="0"/>
    <x v="0"/>
    <x v="0"/>
    <x v="1"/>
    <x v="43"/>
    <x v="7"/>
  </r>
  <r>
    <s v="AD01-9361"/>
    <x v="0"/>
    <x v="1"/>
    <x v="0"/>
    <x v="0"/>
    <x v="0"/>
    <x v="0"/>
    <x v="0"/>
    <x v="1"/>
    <x v="44"/>
    <x v="7"/>
  </r>
  <r>
    <s v="AD01-9364"/>
    <x v="0"/>
    <x v="1"/>
    <x v="0"/>
    <x v="0"/>
    <x v="0"/>
    <x v="0"/>
    <x v="0"/>
    <x v="1"/>
    <x v="45"/>
    <x v="36"/>
  </r>
  <r>
    <s v="AD01-9361"/>
    <x v="0"/>
    <x v="1"/>
    <x v="0"/>
    <x v="0"/>
    <x v="0"/>
    <x v="0"/>
    <x v="0"/>
    <x v="1"/>
    <x v="46"/>
    <x v="37"/>
  </r>
  <r>
    <s v="AD01-9364"/>
    <x v="0"/>
    <x v="1"/>
    <x v="0"/>
    <x v="0"/>
    <x v="0"/>
    <x v="0"/>
    <x v="0"/>
    <x v="1"/>
    <x v="47"/>
    <x v="38"/>
  </r>
  <r>
    <s v="AD01-9361"/>
    <x v="0"/>
    <x v="1"/>
    <x v="0"/>
    <x v="0"/>
    <x v="0"/>
    <x v="0"/>
    <x v="0"/>
    <x v="0"/>
    <x v="48"/>
    <x v="39"/>
  </r>
  <r>
    <s v="AD01-9362"/>
    <x v="0"/>
    <x v="1"/>
    <x v="0"/>
    <x v="0"/>
    <x v="0"/>
    <x v="1"/>
    <x v="0"/>
    <x v="0"/>
    <x v="25"/>
    <x v="21"/>
  </r>
  <r>
    <s v="AD01-9362"/>
    <x v="0"/>
    <x v="1"/>
    <x v="0"/>
    <x v="0"/>
    <x v="0"/>
    <x v="1"/>
    <x v="0"/>
    <x v="0"/>
    <x v="49"/>
    <x v="40"/>
  </r>
  <r>
    <s v="AD01-9361"/>
    <x v="0"/>
    <x v="1"/>
    <x v="0"/>
    <x v="0"/>
    <x v="0"/>
    <x v="1"/>
    <x v="0"/>
    <x v="1"/>
    <x v="50"/>
    <x v="41"/>
  </r>
  <r>
    <s v="AD01-9363"/>
    <x v="0"/>
    <x v="1"/>
    <x v="0"/>
    <x v="0"/>
    <x v="0"/>
    <x v="1"/>
    <x v="0"/>
    <x v="1"/>
    <x v="51"/>
    <x v="42"/>
  </r>
  <r>
    <s v="AD01-9362"/>
    <x v="0"/>
    <x v="1"/>
    <x v="0"/>
    <x v="0"/>
    <x v="0"/>
    <x v="1"/>
    <x v="0"/>
    <x v="1"/>
    <x v="52"/>
    <x v="43"/>
  </r>
  <r>
    <s v="AD01-9361"/>
    <x v="0"/>
    <x v="2"/>
    <x v="0"/>
    <x v="0"/>
    <x v="0"/>
    <x v="1"/>
    <x v="0"/>
    <x v="0"/>
    <x v="53"/>
    <x v="7"/>
  </r>
  <r>
    <s v="AD01-9361"/>
    <x v="0"/>
    <x v="2"/>
    <x v="0"/>
    <x v="0"/>
    <x v="0"/>
    <x v="1"/>
    <x v="0"/>
    <x v="0"/>
    <x v="54"/>
    <x v="7"/>
  </r>
  <r>
    <s v="AD01-9361"/>
    <x v="0"/>
    <x v="2"/>
    <x v="0"/>
    <x v="0"/>
    <x v="0"/>
    <x v="1"/>
    <x v="0"/>
    <x v="0"/>
    <x v="29"/>
    <x v="7"/>
  </r>
  <r>
    <s v="AD01-9361"/>
    <x v="0"/>
    <x v="2"/>
    <x v="0"/>
    <x v="0"/>
    <x v="0"/>
    <x v="1"/>
    <x v="0"/>
    <x v="1"/>
    <x v="55"/>
    <x v="44"/>
  </r>
  <r>
    <s v="AD01-9362"/>
    <x v="0"/>
    <x v="2"/>
    <x v="0"/>
    <x v="0"/>
    <x v="0"/>
    <x v="1"/>
    <x v="0"/>
    <x v="1"/>
    <x v="56"/>
    <x v="45"/>
  </r>
  <r>
    <s v="AD01-9362"/>
    <x v="0"/>
    <x v="2"/>
    <x v="0"/>
    <x v="0"/>
    <x v="0"/>
    <x v="1"/>
    <x v="0"/>
    <x v="1"/>
    <x v="57"/>
    <x v="46"/>
  </r>
  <r>
    <s v="AD01-9364"/>
    <x v="0"/>
    <x v="2"/>
    <x v="0"/>
    <x v="0"/>
    <x v="0"/>
    <x v="1"/>
    <x v="0"/>
    <x v="1"/>
    <x v="4"/>
    <x v="4"/>
  </r>
  <r>
    <s v="AD01-9361"/>
    <x v="0"/>
    <x v="2"/>
    <x v="0"/>
    <x v="0"/>
    <x v="0"/>
    <x v="1"/>
    <x v="0"/>
    <x v="1"/>
    <x v="58"/>
    <x v="47"/>
  </r>
  <r>
    <s v="AD01-9364"/>
    <x v="0"/>
    <x v="2"/>
    <x v="0"/>
    <x v="0"/>
    <x v="0"/>
    <x v="1"/>
    <x v="0"/>
    <x v="0"/>
    <x v="59"/>
    <x v="7"/>
  </r>
  <r>
    <s v="AD01-9361"/>
    <x v="0"/>
    <x v="2"/>
    <x v="0"/>
    <x v="0"/>
    <x v="0"/>
    <x v="1"/>
    <x v="0"/>
    <x v="0"/>
    <x v="60"/>
    <x v="7"/>
  </r>
  <r>
    <s v="AD01-9362"/>
    <x v="0"/>
    <x v="2"/>
    <x v="0"/>
    <x v="0"/>
    <x v="0"/>
    <x v="1"/>
    <x v="0"/>
    <x v="1"/>
    <x v="61"/>
    <x v="48"/>
  </r>
  <r>
    <s v="AD01-9363"/>
    <x v="0"/>
    <x v="2"/>
    <x v="0"/>
    <x v="0"/>
    <x v="0"/>
    <x v="1"/>
    <x v="0"/>
    <x v="1"/>
    <x v="62"/>
    <x v="49"/>
  </r>
  <r>
    <s v="AD01-9362"/>
    <x v="0"/>
    <x v="2"/>
    <x v="0"/>
    <x v="0"/>
    <x v="0"/>
    <x v="1"/>
    <x v="0"/>
    <x v="1"/>
    <x v="63"/>
    <x v="50"/>
  </r>
  <r>
    <s v="AD01-9362"/>
    <x v="0"/>
    <x v="2"/>
    <x v="0"/>
    <x v="0"/>
    <x v="0"/>
    <x v="1"/>
    <x v="0"/>
    <x v="0"/>
    <x v="64"/>
    <x v="51"/>
  </r>
  <r>
    <s v="AD01-9363"/>
    <x v="0"/>
    <x v="2"/>
    <x v="0"/>
    <x v="0"/>
    <x v="0"/>
    <x v="1"/>
    <x v="0"/>
    <x v="0"/>
    <x v="65"/>
    <x v="52"/>
  </r>
  <r>
    <s v="AD01-9364"/>
    <x v="0"/>
    <x v="2"/>
    <x v="0"/>
    <x v="0"/>
    <x v="0"/>
    <x v="1"/>
    <x v="0"/>
    <x v="0"/>
    <x v="42"/>
    <x v="35"/>
  </r>
  <r>
    <s v="AD01-9362"/>
    <x v="0"/>
    <x v="2"/>
    <x v="0"/>
    <x v="0"/>
    <x v="0"/>
    <x v="1"/>
    <x v="0"/>
    <x v="1"/>
    <x v="66"/>
    <x v="53"/>
  </r>
  <r>
    <s v="AD01-9362"/>
    <x v="0"/>
    <x v="2"/>
    <x v="0"/>
    <x v="0"/>
    <x v="0"/>
    <x v="1"/>
    <x v="0"/>
    <x v="1"/>
    <x v="67"/>
    <x v="7"/>
  </r>
  <r>
    <s v="AD01-9361"/>
    <x v="0"/>
    <x v="2"/>
    <x v="0"/>
    <x v="0"/>
    <x v="0"/>
    <x v="1"/>
    <x v="0"/>
    <x v="1"/>
    <x v="68"/>
    <x v="54"/>
  </r>
  <r>
    <s v="AD01-9364"/>
    <x v="0"/>
    <x v="2"/>
    <x v="0"/>
    <x v="0"/>
    <x v="0"/>
    <x v="1"/>
    <x v="0"/>
    <x v="1"/>
    <x v="69"/>
    <x v="55"/>
  </r>
  <r>
    <s v="AD01-9361"/>
    <x v="0"/>
    <x v="2"/>
    <x v="0"/>
    <x v="0"/>
    <x v="0"/>
    <x v="1"/>
    <x v="0"/>
    <x v="0"/>
    <x v="70"/>
    <x v="56"/>
  </r>
  <r>
    <s v="AD01-9362"/>
    <x v="0"/>
    <x v="2"/>
    <x v="0"/>
    <x v="0"/>
    <x v="0"/>
    <x v="1"/>
    <x v="0"/>
    <x v="0"/>
    <x v="50"/>
    <x v="41"/>
  </r>
  <r>
    <s v="AD01-9362"/>
    <x v="0"/>
    <x v="2"/>
    <x v="0"/>
    <x v="0"/>
    <x v="0"/>
    <x v="1"/>
    <x v="0"/>
    <x v="1"/>
    <x v="71"/>
    <x v="57"/>
  </r>
  <r>
    <s v="AD01-9361"/>
    <x v="0"/>
    <x v="2"/>
    <x v="0"/>
    <x v="0"/>
    <x v="0"/>
    <x v="1"/>
    <x v="0"/>
    <x v="1"/>
    <x v="72"/>
    <x v="58"/>
  </r>
  <r>
    <s v="AD01-9361"/>
    <x v="0"/>
    <x v="2"/>
    <x v="0"/>
    <x v="0"/>
    <x v="0"/>
    <x v="1"/>
    <x v="0"/>
    <x v="1"/>
    <x v="73"/>
    <x v="59"/>
  </r>
  <r>
    <s v="AD01-9362"/>
    <x v="0"/>
    <x v="3"/>
    <x v="0"/>
    <x v="0"/>
    <x v="0"/>
    <x v="1"/>
    <x v="0"/>
    <x v="1"/>
    <x v="74"/>
    <x v="60"/>
  </r>
  <r>
    <s v="AD01-9364"/>
    <x v="0"/>
    <x v="3"/>
    <x v="0"/>
    <x v="0"/>
    <x v="0"/>
    <x v="1"/>
    <x v="0"/>
    <x v="1"/>
    <x v="54"/>
    <x v="61"/>
  </r>
  <r>
    <s v="AD01-9362"/>
    <x v="0"/>
    <x v="3"/>
    <x v="0"/>
    <x v="0"/>
    <x v="0"/>
    <x v="1"/>
    <x v="0"/>
    <x v="1"/>
    <x v="75"/>
    <x v="62"/>
  </r>
  <r>
    <s v="AD01-9364"/>
    <x v="0"/>
    <x v="3"/>
    <x v="0"/>
    <x v="0"/>
    <x v="0"/>
    <x v="1"/>
    <x v="0"/>
    <x v="1"/>
    <x v="76"/>
    <x v="63"/>
  </r>
  <r>
    <s v="AD01-9362"/>
    <x v="0"/>
    <x v="3"/>
    <x v="0"/>
    <x v="0"/>
    <x v="0"/>
    <x v="1"/>
    <x v="0"/>
    <x v="1"/>
    <x v="77"/>
    <x v="64"/>
  </r>
  <r>
    <s v="AD01-9364"/>
    <x v="0"/>
    <x v="3"/>
    <x v="0"/>
    <x v="0"/>
    <x v="0"/>
    <x v="1"/>
    <x v="0"/>
    <x v="1"/>
    <x v="78"/>
    <x v="65"/>
  </r>
  <r>
    <s v="AD01-9362"/>
    <x v="0"/>
    <x v="3"/>
    <x v="0"/>
    <x v="0"/>
    <x v="0"/>
    <x v="1"/>
    <x v="0"/>
    <x v="1"/>
    <x v="79"/>
    <x v="66"/>
  </r>
  <r>
    <s v="AD01-9361"/>
    <x v="0"/>
    <x v="3"/>
    <x v="0"/>
    <x v="0"/>
    <x v="0"/>
    <x v="1"/>
    <x v="0"/>
    <x v="1"/>
    <x v="80"/>
    <x v="67"/>
  </r>
  <r>
    <s v="AD01-9361"/>
    <x v="0"/>
    <x v="3"/>
    <x v="0"/>
    <x v="0"/>
    <x v="0"/>
    <x v="1"/>
    <x v="0"/>
    <x v="1"/>
    <x v="81"/>
    <x v="68"/>
  </r>
  <r>
    <s v="AD01-9362"/>
    <x v="0"/>
    <x v="3"/>
    <x v="0"/>
    <x v="0"/>
    <x v="0"/>
    <x v="1"/>
    <x v="0"/>
    <x v="1"/>
    <x v="82"/>
    <x v="7"/>
  </r>
  <r>
    <s v="AD01-9364"/>
    <x v="0"/>
    <x v="3"/>
    <x v="0"/>
    <x v="0"/>
    <x v="0"/>
    <x v="1"/>
    <x v="0"/>
    <x v="1"/>
    <x v="83"/>
    <x v="7"/>
  </r>
  <r>
    <s v="AD01-9362"/>
    <x v="0"/>
    <x v="3"/>
    <x v="0"/>
    <x v="0"/>
    <x v="0"/>
    <x v="1"/>
    <x v="0"/>
    <x v="1"/>
    <x v="84"/>
    <x v="69"/>
  </r>
  <r>
    <s v="AD01-9362"/>
    <x v="0"/>
    <x v="3"/>
    <x v="0"/>
    <x v="0"/>
    <x v="0"/>
    <x v="1"/>
    <x v="0"/>
    <x v="1"/>
    <x v="85"/>
    <x v="70"/>
  </r>
  <r>
    <s v="AD01-9362"/>
    <x v="0"/>
    <x v="3"/>
    <x v="0"/>
    <x v="0"/>
    <x v="0"/>
    <x v="1"/>
    <x v="0"/>
    <x v="1"/>
    <x v="45"/>
    <x v="36"/>
  </r>
  <r>
    <s v="AD01-9364"/>
    <x v="0"/>
    <x v="3"/>
    <x v="0"/>
    <x v="0"/>
    <x v="0"/>
    <x v="1"/>
    <x v="0"/>
    <x v="1"/>
    <x v="86"/>
    <x v="71"/>
  </r>
  <r>
    <s v="AD01-9361"/>
    <x v="0"/>
    <x v="3"/>
    <x v="0"/>
    <x v="0"/>
    <x v="0"/>
    <x v="1"/>
    <x v="0"/>
    <x v="1"/>
    <x v="87"/>
    <x v="72"/>
  </r>
  <r>
    <s v="AD01-9362"/>
    <x v="0"/>
    <x v="3"/>
    <x v="0"/>
    <x v="0"/>
    <x v="0"/>
    <x v="1"/>
    <x v="0"/>
    <x v="1"/>
    <x v="63"/>
    <x v="50"/>
  </r>
  <r>
    <s v="AD01-9361"/>
    <x v="0"/>
    <x v="4"/>
    <x v="0"/>
    <x v="0"/>
    <x v="0"/>
    <x v="1"/>
    <x v="0"/>
    <x v="1"/>
    <x v="88"/>
    <x v="73"/>
  </r>
  <r>
    <s v="AD01-9361"/>
    <x v="0"/>
    <x v="4"/>
    <x v="0"/>
    <x v="0"/>
    <x v="0"/>
    <x v="1"/>
    <x v="0"/>
    <x v="1"/>
    <x v="89"/>
    <x v="74"/>
  </r>
  <r>
    <s v="AD01-9364"/>
    <x v="0"/>
    <x v="4"/>
    <x v="0"/>
    <x v="0"/>
    <x v="0"/>
    <x v="1"/>
    <x v="0"/>
    <x v="1"/>
    <x v="53"/>
    <x v="75"/>
  </r>
  <r>
    <s v="AD01-9362"/>
    <x v="0"/>
    <x v="4"/>
    <x v="0"/>
    <x v="0"/>
    <x v="0"/>
    <x v="1"/>
    <x v="0"/>
    <x v="0"/>
    <x v="90"/>
    <x v="76"/>
  </r>
  <r>
    <s v="AD01-9362"/>
    <x v="0"/>
    <x v="4"/>
    <x v="0"/>
    <x v="0"/>
    <x v="0"/>
    <x v="1"/>
    <x v="0"/>
    <x v="1"/>
    <x v="91"/>
    <x v="77"/>
  </r>
  <r>
    <s v="AD01-9362"/>
    <x v="0"/>
    <x v="4"/>
    <x v="0"/>
    <x v="0"/>
    <x v="0"/>
    <x v="1"/>
    <x v="0"/>
    <x v="1"/>
    <x v="92"/>
    <x v="78"/>
  </r>
  <r>
    <s v="AD01-9364"/>
    <x v="0"/>
    <x v="4"/>
    <x v="0"/>
    <x v="0"/>
    <x v="0"/>
    <x v="1"/>
    <x v="0"/>
    <x v="1"/>
    <x v="93"/>
    <x v="79"/>
  </r>
  <r>
    <s v="AD01-9364"/>
    <x v="0"/>
    <x v="4"/>
    <x v="0"/>
    <x v="0"/>
    <x v="0"/>
    <x v="1"/>
    <x v="0"/>
    <x v="0"/>
    <x v="94"/>
    <x v="7"/>
  </r>
  <r>
    <s v="AD01-9363"/>
    <x v="0"/>
    <x v="4"/>
    <x v="0"/>
    <x v="0"/>
    <x v="0"/>
    <x v="1"/>
    <x v="0"/>
    <x v="1"/>
    <x v="95"/>
    <x v="80"/>
  </r>
  <r>
    <s v="AD01-9364"/>
    <x v="0"/>
    <x v="4"/>
    <x v="0"/>
    <x v="0"/>
    <x v="0"/>
    <x v="1"/>
    <x v="0"/>
    <x v="1"/>
    <x v="96"/>
    <x v="81"/>
  </r>
  <r>
    <s v="AD01-9361"/>
    <x v="0"/>
    <x v="4"/>
    <x v="0"/>
    <x v="0"/>
    <x v="0"/>
    <x v="1"/>
    <x v="0"/>
    <x v="1"/>
    <x v="97"/>
    <x v="7"/>
  </r>
  <r>
    <s v="AD01-9363"/>
    <x v="0"/>
    <x v="4"/>
    <x v="0"/>
    <x v="0"/>
    <x v="0"/>
    <x v="1"/>
    <x v="0"/>
    <x v="1"/>
    <x v="98"/>
    <x v="7"/>
  </r>
  <r>
    <s v="AD01-9364"/>
    <x v="0"/>
    <x v="4"/>
    <x v="0"/>
    <x v="0"/>
    <x v="0"/>
    <x v="1"/>
    <x v="0"/>
    <x v="1"/>
    <x v="99"/>
    <x v="82"/>
  </r>
  <r>
    <s v="AD01-9362"/>
    <x v="0"/>
    <x v="4"/>
    <x v="0"/>
    <x v="0"/>
    <x v="0"/>
    <x v="1"/>
    <x v="0"/>
    <x v="1"/>
    <x v="100"/>
    <x v="83"/>
  </r>
  <r>
    <s v="AD01-9361"/>
    <x v="0"/>
    <x v="4"/>
    <x v="0"/>
    <x v="0"/>
    <x v="0"/>
    <x v="1"/>
    <x v="0"/>
    <x v="0"/>
    <x v="101"/>
    <x v="84"/>
  </r>
  <r>
    <s v="AD01-9364"/>
    <x v="0"/>
    <x v="4"/>
    <x v="0"/>
    <x v="0"/>
    <x v="0"/>
    <x v="1"/>
    <x v="0"/>
    <x v="1"/>
    <x v="102"/>
    <x v="85"/>
  </r>
  <r>
    <s v="AD01-9361"/>
    <x v="0"/>
    <x v="4"/>
    <x v="0"/>
    <x v="0"/>
    <x v="0"/>
    <x v="1"/>
    <x v="0"/>
    <x v="1"/>
    <x v="103"/>
    <x v="86"/>
  </r>
  <r>
    <s v="AD01-9361"/>
    <x v="0"/>
    <x v="4"/>
    <x v="0"/>
    <x v="0"/>
    <x v="0"/>
    <x v="1"/>
    <x v="0"/>
    <x v="1"/>
    <x v="104"/>
    <x v="87"/>
  </r>
  <r>
    <s v="AD01-9361"/>
    <x v="0"/>
    <x v="5"/>
    <x v="0"/>
    <x v="0"/>
    <x v="0"/>
    <x v="1"/>
    <x v="0"/>
    <x v="0"/>
    <x v="105"/>
    <x v="88"/>
  </r>
  <r>
    <s v="AD01-9362"/>
    <x v="0"/>
    <x v="5"/>
    <x v="0"/>
    <x v="0"/>
    <x v="0"/>
    <x v="1"/>
    <x v="0"/>
    <x v="0"/>
    <x v="89"/>
    <x v="74"/>
  </r>
  <r>
    <s v="AD01-9362"/>
    <x v="0"/>
    <x v="5"/>
    <x v="0"/>
    <x v="0"/>
    <x v="0"/>
    <x v="1"/>
    <x v="0"/>
    <x v="1"/>
    <x v="54"/>
    <x v="61"/>
  </r>
  <r>
    <s v="AD01-9361"/>
    <x v="0"/>
    <x v="5"/>
    <x v="0"/>
    <x v="0"/>
    <x v="0"/>
    <x v="1"/>
    <x v="0"/>
    <x v="1"/>
    <x v="106"/>
    <x v="89"/>
  </r>
  <r>
    <s v="AD01-9362"/>
    <x v="0"/>
    <x v="5"/>
    <x v="0"/>
    <x v="0"/>
    <x v="0"/>
    <x v="1"/>
    <x v="0"/>
    <x v="1"/>
    <x v="55"/>
    <x v="44"/>
  </r>
  <r>
    <s v="AD01-9361"/>
    <x v="0"/>
    <x v="5"/>
    <x v="0"/>
    <x v="0"/>
    <x v="0"/>
    <x v="1"/>
    <x v="0"/>
    <x v="1"/>
    <x v="77"/>
    <x v="64"/>
  </r>
  <r>
    <s v="AD01-9361"/>
    <x v="0"/>
    <x v="5"/>
    <x v="0"/>
    <x v="0"/>
    <x v="0"/>
    <x v="1"/>
    <x v="0"/>
    <x v="1"/>
    <x v="107"/>
    <x v="90"/>
  </r>
  <r>
    <s v="AD01-9362"/>
    <x v="0"/>
    <x v="5"/>
    <x v="0"/>
    <x v="0"/>
    <x v="0"/>
    <x v="1"/>
    <x v="0"/>
    <x v="1"/>
    <x v="108"/>
    <x v="7"/>
  </r>
  <r>
    <s v="AD01-9364"/>
    <x v="0"/>
    <x v="5"/>
    <x v="0"/>
    <x v="0"/>
    <x v="0"/>
    <x v="1"/>
    <x v="0"/>
    <x v="1"/>
    <x v="109"/>
    <x v="7"/>
  </r>
  <r>
    <s v="AD01-9362"/>
    <x v="0"/>
    <x v="5"/>
    <x v="0"/>
    <x v="0"/>
    <x v="0"/>
    <x v="1"/>
    <x v="0"/>
    <x v="1"/>
    <x v="110"/>
    <x v="7"/>
  </r>
  <r>
    <s v="AD01-9362"/>
    <x v="0"/>
    <x v="5"/>
    <x v="0"/>
    <x v="0"/>
    <x v="0"/>
    <x v="1"/>
    <x v="0"/>
    <x v="1"/>
    <x v="111"/>
    <x v="91"/>
  </r>
  <r>
    <s v="AD01-9362"/>
    <x v="0"/>
    <x v="5"/>
    <x v="0"/>
    <x v="0"/>
    <x v="0"/>
    <x v="1"/>
    <x v="0"/>
    <x v="1"/>
    <x v="112"/>
    <x v="92"/>
  </r>
  <r>
    <s v="AD01-9364"/>
    <x v="0"/>
    <x v="5"/>
    <x v="0"/>
    <x v="0"/>
    <x v="0"/>
    <x v="1"/>
    <x v="0"/>
    <x v="1"/>
    <x v="113"/>
    <x v="93"/>
  </r>
  <r>
    <s v="AD01-9361"/>
    <x v="0"/>
    <x v="5"/>
    <x v="0"/>
    <x v="0"/>
    <x v="0"/>
    <x v="1"/>
    <x v="0"/>
    <x v="1"/>
    <x v="114"/>
    <x v="94"/>
  </r>
  <r>
    <s v="AD01-9361"/>
    <x v="0"/>
    <x v="5"/>
    <x v="0"/>
    <x v="0"/>
    <x v="0"/>
    <x v="1"/>
    <x v="0"/>
    <x v="1"/>
    <x v="115"/>
    <x v="95"/>
  </r>
  <r>
    <s v="AD01-9362"/>
    <x v="0"/>
    <x v="5"/>
    <x v="0"/>
    <x v="0"/>
    <x v="0"/>
    <x v="1"/>
    <x v="0"/>
    <x v="1"/>
    <x v="116"/>
    <x v="96"/>
  </r>
  <r>
    <s v="AD01-9364"/>
    <x v="0"/>
    <x v="5"/>
    <x v="0"/>
    <x v="0"/>
    <x v="0"/>
    <x v="1"/>
    <x v="0"/>
    <x v="1"/>
    <x v="65"/>
    <x v="52"/>
  </r>
  <r>
    <s v="AD01-9364"/>
    <x v="0"/>
    <x v="5"/>
    <x v="0"/>
    <x v="0"/>
    <x v="0"/>
    <x v="1"/>
    <x v="0"/>
    <x v="1"/>
    <x v="117"/>
    <x v="7"/>
  </r>
  <r>
    <s v="AD01-9362"/>
    <x v="0"/>
    <x v="5"/>
    <x v="0"/>
    <x v="0"/>
    <x v="0"/>
    <x v="1"/>
    <x v="0"/>
    <x v="1"/>
    <x v="118"/>
    <x v="7"/>
  </r>
  <r>
    <s v="AD01-9362"/>
    <x v="0"/>
    <x v="5"/>
    <x v="0"/>
    <x v="0"/>
    <x v="0"/>
    <x v="1"/>
    <x v="0"/>
    <x v="1"/>
    <x v="119"/>
    <x v="97"/>
  </r>
  <r>
    <s v="AD01-9361"/>
    <x v="0"/>
    <x v="5"/>
    <x v="0"/>
    <x v="0"/>
    <x v="0"/>
    <x v="1"/>
    <x v="0"/>
    <x v="1"/>
    <x v="68"/>
    <x v="54"/>
  </r>
  <r>
    <s v="AD01-9364"/>
    <x v="0"/>
    <x v="5"/>
    <x v="0"/>
    <x v="0"/>
    <x v="0"/>
    <x v="1"/>
    <x v="0"/>
    <x v="0"/>
    <x v="120"/>
    <x v="98"/>
  </r>
  <r>
    <s v="AD01-9362"/>
    <x v="0"/>
    <x v="5"/>
    <x v="0"/>
    <x v="0"/>
    <x v="0"/>
    <x v="1"/>
    <x v="0"/>
    <x v="0"/>
    <x v="121"/>
    <x v="99"/>
  </r>
  <r>
    <s v="AD01-9362"/>
    <x v="0"/>
    <x v="5"/>
    <x v="0"/>
    <x v="0"/>
    <x v="0"/>
    <x v="1"/>
    <x v="0"/>
    <x v="0"/>
    <x v="122"/>
    <x v="100"/>
  </r>
  <r>
    <s v="AD01-9362"/>
    <x v="0"/>
    <x v="5"/>
    <x v="0"/>
    <x v="0"/>
    <x v="0"/>
    <x v="1"/>
    <x v="0"/>
    <x v="1"/>
    <x v="70"/>
    <x v="56"/>
  </r>
  <r>
    <s v="AD01-9362"/>
    <x v="0"/>
    <x v="5"/>
    <x v="0"/>
    <x v="0"/>
    <x v="0"/>
    <x v="1"/>
    <x v="0"/>
    <x v="1"/>
    <x v="123"/>
    <x v="101"/>
  </r>
  <r>
    <s v="AD01-9362"/>
    <x v="0"/>
    <x v="5"/>
    <x v="0"/>
    <x v="0"/>
    <x v="0"/>
    <x v="1"/>
    <x v="0"/>
    <x v="1"/>
    <x v="124"/>
    <x v="102"/>
  </r>
  <r>
    <s v="AD01-9361"/>
    <x v="0"/>
    <x v="6"/>
    <x v="0"/>
    <x v="0"/>
    <x v="0"/>
    <x v="1"/>
    <x v="0"/>
    <x v="0"/>
    <x v="125"/>
    <x v="103"/>
  </r>
  <r>
    <s v="AD01-9362"/>
    <x v="0"/>
    <x v="6"/>
    <x v="0"/>
    <x v="0"/>
    <x v="0"/>
    <x v="1"/>
    <x v="0"/>
    <x v="0"/>
    <x v="126"/>
    <x v="104"/>
  </r>
  <r>
    <s v="AD01-9361"/>
    <x v="0"/>
    <x v="6"/>
    <x v="0"/>
    <x v="0"/>
    <x v="0"/>
    <x v="1"/>
    <x v="0"/>
    <x v="0"/>
    <x v="127"/>
    <x v="105"/>
  </r>
  <r>
    <s v="AD01-9362"/>
    <x v="0"/>
    <x v="6"/>
    <x v="0"/>
    <x v="0"/>
    <x v="0"/>
    <x v="1"/>
    <x v="0"/>
    <x v="1"/>
    <x v="53"/>
    <x v="75"/>
  </r>
  <r>
    <s v="AD01-9361"/>
    <x v="0"/>
    <x v="6"/>
    <x v="0"/>
    <x v="0"/>
    <x v="0"/>
    <x v="1"/>
    <x v="0"/>
    <x v="1"/>
    <x v="128"/>
    <x v="106"/>
  </r>
  <r>
    <s v="AD01-9364"/>
    <x v="0"/>
    <x v="6"/>
    <x v="0"/>
    <x v="0"/>
    <x v="0"/>
    <x v="1"/>
    <x v="0"/>
    <x v="1"/>
    <x v="129"/>
    <x v="107"/>
  </r>
  <r>
    <s v="AD01-9362"/>
    <x v="0"/>
    <x v="6"/>
    <x v="0"/>
    <x v="0"/>
    <x v="0"/>
    <x v="1"/>
    <x v="0"/>
    <x v="1"/>
    <x v="93"/>
    <x v="79"/>
  </r>
  <r>
    <s v="AD01-9362"/>
    <x v="0"/>
    <x v="6"/>
    <x v="0"/>
    <x v="0"/>
    <x v="0"/>
    <x v="1"/>
    <x v="0"/>
    <x v="1"/>
    <x v="130"/>
    <x v="108"/>
  </r>
  <r>
    <s v="AD01-9362"/>
    <x v="0"/>
    <x v="6"/>
    <x v="0"/>
    <x v="0"/>
    <x v="0"/>
    <x v="1"/>
    <x v="0"/>
    <x v="1"/>
    <x v="131"/>
    <x v="109"/>
  </r>
  <r>
    <s v="AD01-9361"/>
    <x v="0"/>
    <x v="6"/>
    <x v="0"/>
    <x v="0"/>
    <x v="0"/>
    <x v="1"/>
    <x v="0"/>
    <x v="1"/>
    <x v="132"/>
    <x v="7"/>
  </r>
  <r>
    <s v="AD01-9365"/>
    <x v="0"/>
    <x v="6"/>
    <x v="0"/>
    <x v="0"/>
    <x v="0"/>
    <x v="1"/>
    <x v="0"/>
    <x v="1"/>
    <x v="133"/>
    <x v="7"/>
  </r>
  <r>
    <s v="AD01-9364"/>
    <x v="0"/>
    <x v="6"/>
    <x v="0"/>
    <x v="0"/>
    <x v="0"/>
    <x v="1"/>
    <x v="0"/>
    <x v="1"/>
    <x v="134"/>
    <x v="110"/>
  </r>
  <r>
    <s v="AD01-9361"/>
    <x v="0"/>
    <x v="6"/>
    <x v="0"/>
    <x v="0"/>
    <x v="0"/>
    <x v="1"/>
    <x v="0"/>
    <x v="1"/>
    <x v="135"/>
    <x v="111"/>
  </r>
  <r>
    <s v="AD01-9362"/>
    <x v="0"/>
    <x v="6"/>
    <x v="0"/>
    <x v="0"/>
    <x v="0"/>
    <x v="1"/>
    <x v="0"/>
    <x v="0"/>
    <x v="136"/>
    <x v="112"/>
  </r>
  <r>
    <s v="AD01-9361"/>
    <x v="0"/>
    <x v="6"/>
    <x v="0"/>
    <x v="0"/>
    <x v="0"/>
    <x v="1"/>
    <x v="0"/>
    <x v="1"/>
    <x v="137"/>
    <x v="113"/>
  </r>
  <r>
    <s v="AD01-9364"/>
    <x v="0"/>
    <x v="6"/>
    <x v="0"/>
    <x v="0"/>
    <x v="0"/>
    <x v="1"/>
    <x v="0"/>
    <x v="1"/>
    <x v="138"/>
    <x v="114"/>
  </r>
  <r>
    <s v="AD01-9361"/>
    <x v="0"/>
    <x v="6"/>
    <x v="0"/>
    <x v="0"/>
    <x v="0"/>
    <x v="1"/>
    <x v="0"/>
    <x v="1"/>
    <x v="64"/>
    <x v="51"/>
  </r>
  <r>
    <s v="AD01-9361"/>
    <x v="0"/>
    <x v="6"/>
    <x v="0"/>
    <x v="0"/>
    <x v="0"/>
    <x v="1"/>
    <x v="0"/>
    <x v="1"/>
    <x v="139"/>
    <x v="7"/>
  </r>
  <r>
    <s v="AD01-9362"/>
    <x v="0"/>
    <x v="6"/>
    <x v="0"/>
    <x v="0"/>
    <x v="0"/>
    <x v="1"/>
    <x v="0"/>
    <x v="1"/>
    <x v="100"/>
    <x v="83"/>
  </r>
  <r>
    <s v="AD01-9365"/>
    <x v="0"/>
    <x v="6"/>
    <x v="0"/>
    <x v="0"/>
    <x v="0"/>
    <x v="1"/>
    <x v="0"/>
    <x v="1"/>
    <x v="140"/>
    <x v="115"/>
  </r>
  <r>
    <s v="AD01-9362"/>
    <x v="0"/>
    <x v="6"/>
    <x v="0"/>
    <x v="0"/>
    <x v="0"/>
    <x v="1"/>
    <x v="0"/>
    <x v="1"/>
    <x v="141"/>
    <x v="116"/>
  </r>
  <r>
    <s v="AD01-9364"/>
    <x v="0"/>
    <x v="6"/>
    <x v="0"/>
    <x v="0"/>
    <x v="0"/>
    <x v="1"/>
    <x v="0"/>
    <x v="0"/>
    <x v="142"/>
    <x v="117"/>
  </r>
  <r>
    <s v="AD01-9361"/>
    <x v="0"/>
    <x v="6"/>
    <x v="0"/>
    <x v="0"/>
    <x v="0"/>
    <x v="1"/>
    <x v="0"/>
    <x v="0"/>
    <x v="143"/>
    <x v="118"/>
  </r>
  <r>
    <s v="AD01-9364"/>
    <x v="0"/>
    <x v="6"/>
    <x v="0"/>
    <x v="0"/>
    <x v="0"/>
    <x v="1"/>
    <x v="0"/>
    <x v="1"/>
    <x v="144"/>
    <x v="119"/>
  </r>
  <r>
    <s v="AD01-9362"/>
    <x v="0"/>
    <x v="6"/>
    <x v="0"/>
    <x v="0"/>
    <x v="0"/>
    <x v="1"/>
    <x v="0"/>
    <x v="1"/>
    <x v="145"/>
    <x v="120"/>
  </r>
  <r>
    <s v="AD01-9364"/>
    <x v="0"/>
    <x v="7"/>
    <x v="0"/>
    <x v="0"/>
    <x v="0"/>
    <x v="1"/>
    <x v="0"/>
    <x v="1"/>
    <x v="146"/>
    <x v="7"/>
  </r>
  <r>
    <s v="AD01-9364"/>
    <x v="0"/>
    <x v="7"/>
    <x v="0"/>
    <x v="0"/>
    <x v="0"/>
    <x v="1"/>
    <x v="0"/>
    <x v="0"/>
    <x v="147"/>
    <x v="121"/>
  </r>
  <r>
    <s v="AD01-9364"/>
    <x v="0"/>
    <x v="7"/>
    <x v="0"/>
    <x v="0"/>
    <x v="0"/>
    <x v="1"/>
    <x v="0"/>
    <x v="0"/>
    <x v="148"/>
    <x v="122"/>
  </r>
  <r>
    <s v="AD01-9363"/>
    <x v="0"/>
    <x v="7"/>
    <x v="0"/>
    <x v="0"/>
    <x v="0"/>
    <x v="1"/>
    <x v="0"/>
    <x v="1"/>
    <x v="56"/>
    <x v="45"/>
  </r>
  <r>
    <s v="AD01-9361"/>
    <x v="0"/>
    <x v="7"/>
    <x v="0"/>
    <x v="0"/>
    <x v="0"/>
    <x v="1"/>
    <x v="0"/>
    <x v="1"/>
    <x v="27"/>
    <x v="23"/>
  </r>
  <r>
    <s v="AD01-9362"/>
    <x v="0"/>
    <x v="7"/>
    <x v="0"/>
    <x v="0"/>
    <x v="0"/>
    <x v="1"/>
    <x v="0"/>
    <x v="1"/>
    <x v="29"/>
    <x v="25"/>
  </r>
  <r>
    <s v="AD01-9365"/>
    <x v="0"/>
    <x v="7"/>
    <x v="0"/>
    <x v="0"/>
    <x v="0"/>
    <x v="1"/>
    <x v="0"/>
    <x v="1"/>
    <x v="149"/>
    <x v="123"/>
  </r>
  <r>
    <s v="AD01-9363"/>
    <x v="0"/>
    <x v="7"/>
    <x v="0"/>
    <x v="0"/>
    <x v="0"/>
    <x v="1"/>
    <x v="0"/>
    <x v="1"/>
    <x v="32"/>
    <x v="28"/>
  </r>
  <r>
    <s v="AD01-9362"/>
    <x v="0"/>
    <x v="7"/>
    <x v="0"/>
    <x v="0"/>
    <x v="0"/>
    <x v="1"/>
    <x v="0"/>
    <x v="1"/>
    <x v="150"/>
    <x v="7"/>
  </r>
  <r>
    <s v="AD01-9362"/>
    <x v="0"/>
    <x v="7"/>
    <x v="0"/>
    <x v="0"/>
    <x v="0"/>
    <x v="1"/>
    <x v="0"/>
    <x v="0"/>
    <x v="151"/>
    <x v="7"/>
  </r>
  <r>
    <s v="AD01-9364"/>
    <x v="0"/>
    <x v="7"/>
    <x v="0"/>
    <x v="0"/>
    <x v="0"/>
    <x v="1"/>
    <x v="0"/>
    <x v="1"/>
    <x v="152"/>
    <x v="124"/>
  </r>
  <r>
    <s v="AD01-9364"/>
    <x v="0"/>
    <x v="7"/>
    <x v="0"/>
    <x v="0"/>
    <x v="0"/>
    <x v="1"/>
    <x v="0"/>
    <x v="1"/>
    <x v="153"/>
    <x v="125"/>
  </r>
  <r>
    <s v="AD01-9361"/>
    <x v="0"/>
    <x v="7"/>
    <x v="0"/>
    <x v="0"/>
    <x v="0"/>
    <x v="1"/>
    <x v="0"/>
    <x v="1"/>
    <x v="154"/>
    <x v="126"/>
  </r>
  <r>
    <s v="AD01-9361"/>
    <x v="0"/>
    <x v="7"/>
    <x v="0"/>
    <x v="0"/>
    <x v="0"/>
    <x v="1"/>
    <x v="0"/>
    <x v="1"/>
    <x v="155"/>
    <x v="127"/>
  </r>
  <r>
    <s v="AD01-9364"/>
    <x v="0"/>
    <x v="7"/>
    <x v="0"/>
    <x v="0"/>
    <x v="0"/>
    <x v="1"/>
    <x v="0"/>
    <x v="1"/>
    <x v="156"/>
    <x v="128"/>
  </r>
  <r>
    <s v="AD01-9365"/>
    <x v="0"/>
    <x v="7"/>
    <x v="0"/>
    <x v="0"/>
    <x v="0"/>
    <x v="1"/>
    <x v="0"/>
    <x v="0"/>
    <x v="157"/>
    <x v="129"/>
  </r>
  <r>
    <s v="AD01-9361"/>
    <x v="0"/>
    <x v="7"/>
    <x v="0"/>
    <x v="0"/>
    <x v="0"/>
    <x v="1"/>
    <x v="0"/>
    <x v="1"/>
    <x v="158"/>
    <x v="130"/>
  </r>
  <r>
    <s v="AD01-9364"/>
    <x v="0"/>
    <x v="7"/>
    <x v="0"/>
    <x v="0"/>
    <x v="0"/>
    <x v="1"/>
    <x v="0"/>
    <x v="1"/>
    <x v="159"/>
    <x v="7"/>
  </r>
  <r>
    <s v="AD01-9363"/>
    <x v="0"/>
    <x v="7"/>
    <x v="0"/>
    <x v="0"/>
    <x v="0"/>
    <x v="1"/>
    <x v="0"/>
    <x v="1"/>
    <x v="69"/>
    <x v="55"/>
  </r>
  <r>
    <s v="AD01-9362"/>
    <x v="0"/>
    <x v="7"/>
    <x v="0"/>
    <x v="0"/>
    <x v="0"/>
    <x v="1"/>
    <x v="0"/>
    <x v="1"/>
    <x v="160"/>
    <x v="131"/>
  </r>
  <r>
    <s v="AD01-9364"/>
    <x v="0"/>
    <x v="7"/>
    <x v="0"/>
    <x v="0"/>
    <x v="0"/>
    <x v="1"/>
    <x v="0"/>
    <x v="1"/>
    <x v="161"/>
    <x v="132"/>
  </r>
  <r>
    <s v="AD01-9361"/>
    <x v="0"/>
    <x v="7"/>
    <x v="0"/>
    <x v="0"/>
    <x v="0"/>
    <x v="1"/>
    <x v="0"/>
    <x v="0"/>
    <x v="162"/>
    <x v="133"/>
  </r>
  <r>
    <s v="AD01-9362"/>
    <x v="0"/>
    <x v="7"/>
    <x v="0"/>
    <x v="0"/>
    <x v="0"/>
    <x v="1"/>
    <x v="0"/>
    <x v="1"/>
    <x v="72"/>
    <x v="58"/>
  </r>
  <r>
    <s v="AD01-9362"/>
    <x v="0"/>
    <x v="7"/>
    <x v="0"/>
    <x v="0"/>
    <x v="0"/>
    <x v="1"/>
    <x v="0"/>
    <x v="1"/>
    <x v="48"/>
    <x v="39"/>
  </r>
  <r>
    <s v="AD01-9363"/>
    <x v="0"/>
    <x v="7"/>
    <x v="0"/>
    <x v="0"/>
    <x v="0"/>
    <x v="1"/>
    <x v="0"/>
    <x v="1"/>
    <x v="163"/>
    <x v="134"/>
  </r>
  <r>
    <s v="AD01-9361"/>
    <x v="0"/>
    <x v="8"/>
    <x v="0"/>
    <x v="0"/>
    <x v="0"/>
    <x v="1"/>
    <x v="0"/>
    <x v="0"/>
    <x v="164"/>
    <x v="135"/>
  </r>
  <r>
    <s v="AD01-9361"/>
    <x v="0"/>
    <x v="8"/>
    <x v="0"/>
    <x v="0"/>
    <x v="0"/>
    <x v="1"/>
    <x v="0"/>
    <x v="0"/>
    <x v="165"/>
    <x v="136"/>
  </r>
  <r>
    <s v="AD01-9362"/>
    <x v="0"/>
    <x v="8"/>
    <x v="0"/>
    <x v="0"/>
    <x v="0"/>
    <x v="1"/>
    <x v="0"/>
    <x v="0"/>
    <x v="166"/>
    <x v="137"/>
  </r>
  <r>
    <s v="AD01-9362"/>
    <x v="0"/>
    <x v="8"/>
    <x v="0"/>
    <x v="0"/>
    <x v="0"/>
    <x v="1"/>
    <x v="0"/>
    <x v="1"/>
    <x v="167"/>
    <x v="138"/>
  </r>
  <r>
    <s v="AD01-9364"/>
    <x v="0"/>
    <x v="8"/>
    <x v="0"/>
    <x v="0"/>
    <x v="0"/>
    <x v="1"/>
    <x v="0"/>
    <x v="1"/>
    <x v="28"/>
    <x v="24"/>
  </r>
  <r>
    <s v="AD01-9362"/>
    <x v="0"/>
    <x v="8"/>
    <x v="0"/>
    <x v="0"/>
    <x v="0"/>
    <x v="1"/>
    <x v="0"/>
    <x v="1"/>
    <x v="168"/>
    <x v="139"/>
  </r>
  <r>
    <s v="AD01-9361"/>
    <x v="0"/>
    <x v="8"/>
    <x v="0"/>
    <x v="0"/>
    <x v="0"/>
    <x v="1"/>
    <x v="0"/>
    <x v="1"/>
    <x v="169"/>
    <x v="140"/>
  </r>
  <r>
    <s v="AD01-9361"/>
    <x v="0"/>
    <x v="8"/>
    <x v="0"/>
    <x v="0"/>
    <x v="0"/>
    <x v="1"/>
    <x v="0"/>
    <x v="1"/>
    <x v="170"/>
    <x v="141"/>
  </r>
  <r>
    <s v="AD01-9364"/>
    <x v="0"/>
    <x v="8"/>
    <x v="0"/>
    <x v="0"/>
    <x v="0"/>
    <x v="1"/>
    <x v="0"/>
    <x v="0"/>
    <x v="171"/>
    <x v="7"/>
  </r>
  <r>
    <s v="AD01-9362"/>
    <x v="0"/>
    <x v="8"/>
    <x v="0"/>
    <x v="0"/>
    <x v="0"/>
    <x v="1"/>
    <x v="0"/>
    <x v="0"/>
    <x v="172"/>
    <x v="7"/>
  </r>
  <r>
    <s v="AD01-9361"/>
    <x v="0"/>
    <x v="8"/>
    <x v="0"/>
    <x v="0"/>
    <x v="0"/>
    <x v="1"/>
    <x v="0"/>
    <x v="0"/>
    <x v="173"/>
    <x v="7"/>
  </r>
  <r>
    <s v="AD01-9362"/>
    <x v="0"/>
    <x v="8"/>
    <x v="0"/>
    <x v="0"/>
    <x v="0"/>
    <x v="1"/>
    <x v="0"/>
    <x v="1"/>
    <x v="174"/>
    <x v="142"/>
  </r>
  <r>
    <s v="AD01-9364"/>
    <x v="0"/>
    <x v="8"/>
    <x v="0"/>
    <x v="0"/>
    <x v="0"/>
    <x v="1"/>
    <x v="0"/>
    <x v="1"/>
    <x v="175"/>
    <x v="143"/>
  </r>
  <r>
    <s v="AD01-9362"/>
    <x v="0"/>
    <x v="8"/>
    <x v="0"/>
    <x v="0"/>
    <x v="0"/>
    <x v="1"/>
    <x v="0"/>
    <x v="1"/>
    <x v="176"/>
    <x v="144"/>
  </r>
  <r>
    <s v="AD01-9364"/>
    <x v="0"/>
    <x v="8"/>
    <x v="0"/>
    <x v="0"/>
    <x v="0"/>
    <x v="1"/>
    <x v="0"/>
    <x v="0"/>
    <x v="177"/>
    <x v="145"/>
  </r>
  <r>
    <s v="AD01-9364"/>
    <x v="0"/>
    <x v="8"/>
    <x v="0"/>
    <x v="0"/>
    <x v="0"/>
    <x v="1"/>
    <x v="0"/>
    <x v="0"/>
    <x v="178"/>
    <x v="146"/>
  </r>
  <r>
    <s v="AD01-9362"/>
    <x v="0"/>
    <x v="8"/>
    <x v="0"/>
    <x v="0"/>
    <x v="0"/>
    <x v="1"/>
    <x v="0"/>
    <x v="1"/>
    <x v="179"/>
    <x v="147"/>
  </r>
  <r>
    <s v="AD01-9364"/>
    <x v="0"/>
    <x v="8"/>
    <x v="0"/>
    <x v="0"/>
    <x v="0"/>
    <x v="1"/>
    <x v="0"/>
    <x v="1"/>
    <x v="180"/>
    <x v="7"/>
  </r>
  <r>
    <s v="AD01-9362"/>
    <x v="0"/>
    <x v="8"/>
    <x v="0"/>
    <x v="0"/>
    <x v="0"/>
    <x v="1"/>
    <x v="0"/>
    <x v="1"/>
    <x v="181"/>
    <x v="7"/>
  </r>
  <r>
    <s v="AD01-9361"/>
    <x v="0"/>
    <x v="8"/>
    <x v="0"/>
    <x v="0"/>
    <x v="0"/>
    <x v="1"/>
    <x v="0"/>
    <x v="1"/>
    <x v="182"/>
    <x v="148"/>
  </r>
  <r>
    <s v="AD01-9362"/>
    <x v="0"/>
    <x v="8"/>
    <x v="0"/>
    <x v="0"/>
    <x v="0"/>
    <x v="1"/>
    <x v="0"/>
    <x v="1"/>
    <x v="183"/>
    <x v="149"/>
  </r>
  <r>
    <s v="AD01-9361"/>
    <x v="0"/>
    <x v="8"/>
    <x v="0"/>
    <x v="0"/>
    <x v="0"/>
    <x v="0"/>
    <x v="0"/>
    <x v="1"/>
    <x v="184"/>
    <x v="150"/>
  </r>
  <r>
    <s v="AD01-9361"/>
    <x v="0"/>
    <x v="8"/>
    <x v="0"/>
    <x v="0"/>
    <x v="0"/>
    <x v="0"/>
    <x v="0"/>
    <x v="0"/>
    <x v="185"/>
    <x v="151"/>
  </r>
  <r>
    <s v="AD01-9365"/>
    <x v="0"/>
    <x v="8"/>
    <x v="0"/>
    <x v="0"/>
    <x v="0"/>
    <x v="0"/>
    <x v="0"/>
    <x v="0"/>
    <x v="186"/>
    <x v="152"/>
  </r>
  <r>
    <s v="AD01-9362"/>
    <x v="0"/>
    <x v="8"/>
    <x v="0"/>
    <x v="0"/>
    <x v="0"/>
    <x v="0"/>
    <x v="0"/>
    <x v="0"/>
    <x v="187"/>
    <x v="153"/>
  </r>
  <r>
    <s v="AD01-9362"/>
    <x v="0"/>
    <x v="8"/>
    <x v="0"/>
    <x v="0"/>
    <x v="0"/>
    <x v="0"/>
    <x v="0"/>
    <x v="1"/>
    <x v="188"/>
    <x v="154"/>
  </r>
  <r>
    <s v="AD01-9361"/>
    <x v="0"/>
    <x v="8"/>
    <x v="0"/>
    <x v="0"/>
    <x v="0"/>
    <x v="0"/>
    <x v="0"/>
    <x v="1"/>
    <x v="49"/>
    <x v="40"/>
  </r>
  <r>
    <s v="AD01-9362"/>
    <x v="0"/>
    <x v="8"/>
    <x v="0"/>
    <x v="0"/>
    <x v="0"/>
    <x v="0"/>
    <x v="0"/>
    <x v="1"/>
    <x v="189"/>
    <x v="155"/>
  </r>
  <r>
    <s v="AD01-9363"/>
    <x v="0"/>
    <x v="9"/>
    <x v="0"/>
    <x v="0"/>
    <x v="0"/>
    <x v="0"/>
    <x v="0"/>
    <x v="0"/>
    <x v="56"/>
    <x v="7"/>
  </r>
  <r>
    <s v="AD01-9362"/>
    <x v="0"/>
    <x v="9"/>
    <x v="0"/>
    <x v="0"/>
    <x v="0"/>
    <x v="0"/>
    <x v="0"/>
    <x v="0"/>
    <x v="2"/>
    <x v="7"/>
  </r>
  <r>
    <s v="AD01-9364"/>
    <x v="0"/>
    <x v="9"/>
    <x v="0"/>
    <x v="0"/>
    <x v="0"/>
    <x v="0"/>
    <x v="0"/>
    <x v="0"/>
    <x v="167"/>
    <x v="7"/>
  </r>
  <r>
    <s v="AD01-9363"/>
    <x v="0"/>
    <x v="9"/>
    <x v="0"/>
    <x v="0"/>
    <x v="0"/>
    <x v="0"/>
    <x v="0"/>
    <x v="1"/>
    <x v="129"/>
    <x v="107"/>
  </r>
  <r>
    <s v="AD01-9364"/>
    <x v="0"/>
    <x v="9"/>
    <x v="0"/>
    <x v="0"/>
    <x v="0"/>
    <x v="0"/>
    <x v="0"/>
    <x v="1"/>
    <x v="190"/>
    <x v="156"/>
  </r>
  <r>
    <s v="AD01-9364"/>
    <x v="0"/>
    <x v="9"/>
    <x v="0"/>
    <x v="0"/>
    <x v="0"/>
    <x v="0"/>
    <x v="0"/>
    <x v="1"/>
    <x v="131"/>
    <x v="109"/>
  </r>
  <r>
    <s v="AD01-9362"/>
    <x v="0"/>
    <x v="9"/>
    <x v="0"/>
    <x v="0"/>
    <x v="0"/>
    <x v="0"/>
    <x v="0"/>
    <x v="1"/>
    <x v="75"/>
    <x v="62"/>
  </r>
  <r>
    <s v="AD01-9361"/>
    <x v="0"/>
    <x v="9"/>
    <x v="0"/>
    <x v="0"/>
    <x v="0"/>
    <x v="0"/>
    <x v="0"/>
    <x v="1"/>
    <x v="191"/>
    <x v="157"/>
  </r>
  <r>
    <s v="AD01-9361"/>
    <x v="0"/>
    <x v="9"/>
    <x v="0"/>
    <x v="0"/>
    <x v="0"/>
    <x v="0"/>
    <x v="0"/>
    <x v="0"/>
    <x v="192"/>
    <x v="7"/>
  </r>
  <r>
    <s v="AD01-9364"/>
    <x v="0"/>
    <x v="9"/>
    <x v="0"/>
    <x v="0"/>
    <x v="0"/>
    <x v="0"/>
    <x v="0"/>
    <x v="0"/>
    <x v="193"/>
    <x v="7"/>
  </r>
  <r>
    <s v="AD01-9362"/>
    <x v="0"/>
    <x v="9"/>
    <x v="0"/>
    <x v="0"/>
    <x v="0"/>
    <x v="0"/>
    <x v="0"/>
    <x v="0"/>
    <x v="194"/>
    <x v="7"/>
  </r>
  <r>
    <s v="AD01-9361"/>
    <x v="0"/>
    <x v="9"/>
    <x v="0"/>
    <x v="0"/>
    <x v="0"/>
    <x v="0"/>
    <x v="0"/>
    <x v="1"/>
    <x v="195"/>
    <x v="158"/>
  </r>
  <r>
    <s v="AD01-9362"/>
    <x v="0"/>
    <x v="9"/>
    <x v="0"/>
    <x v="0"/>
    <x v="0"/>
    <x v="0"/>
    <x v="0"/>
    <x v="1"/>
    <x v="196"/>
    <x v="159"/>
  </r>
  <r>
    <s v="AD01-9364"/>
    <x v="0"/>
    <x v="9"/>
    <x v="0"/>
    <x v="0"/>
    <x v="0"/>
    <x v="0"/>
    <x v="0"/>
    <x v="1"/>
    <x v="104"/>
    <x v="87"/>
  </r>
  <r>
    <s v="AD01-9362"/>
    <x v="0"/>
    <x v="9"/>
    <x v="0"/>
    <x v="0"/>
    <x v="0"/>
    <x v="0"/>
    <x v="0"/>
    <x v="0"/>
    <x v="16"/>
    <x v="14"/>
  </r>
  <r>
    <s v="AD01-9362"/>
    <x v="0"/>
    <x v="9"/>
    <x v="0"/>
    <x v="0"/>
    <x v="0"/>
    <x v="0"/>
    <x v="0"/>
    <x v="0"/>
    <x v="179"/>
    <x v="147"/>
  </r>
  <r>
    <s v="AD01-9364"/>
    <x v="0"/>
    <x v="9"/>
    <x v="0"/>
    <x v="0"/>
    <x v="0"/>
    <x v="0"/>
    <x v="0"/>
    <x v="1"/>
    <x v="197"/>
    <x v="160"/>
  </r>
  <r>
    <s v="AD01-9362"/>
    <x v="0"/>
    <x v="9"/>
    <x v="0"/>
    <x v="0"/>
    <x v="0"/>
    <x v="0"/>
    <x v="0"/>
    <x v="1"/>
    <x v="198"/>
    <x v="7"/>
  </r>
  <r>
    <s v="AD01-9361"/>
    <x v="0"/>
    <x v="9"/>
    <x v="0"/>
    <x v="0"/>
    <x v="0"/>
    <x v="0"/>
    <x v="0"/>
    <x v="1"/>
    <x v="199"/>
    <x v="7"/>
  </r>
  <r>
    <s v="AD01-9361"/>
    <x v="0"/>
    <x v="9"/>
    <x v="0"/>
    <x v="0"/>
    <x v="0"/>
    <x v="0"/>
    <x v="0"/>
    <x v="1"/>
    <x v="141"/>
    <x v="116"/>
  </r>
  <r>
    <s v="AD01-9361"/>
    <x v="0"/>
    <x v="9"/>
    <x v="0"/>
    <x v="0"/>
    <x v="0"/>
    <x v="0"/>
    <x v="0"/>
    <x v="1"/>
    <x v="84"/>
    <x v="69"/>
  </r>
  <r>
    <s v="AD01-9364"/>
    <x v="0"/>
    <x v="9"/>
    <x v="0"/>
    <x v="0"/>
    <x v="0"/>
    <x v="0"/>
    <x v="0"/>
    <x v="1"/>
    <x v="200"/>
    <x v="161"/>
  </r>
  <r>
    <s v="AD01-9361"/>
    <x v="0"/>
    <x v="9"/>
    <x v="0"/>
    <x v="0"/>
    <x v="0"/>
    <x v="0"/>
    <x v="0"/>
    <x v="0"/>
    <x v="72"/>
    <x v="58"/>
  </r>
  <r>
    <s v="AD01-9362"/>
    <x v="0"/>
    <x v="9"/>
    <x v="0"/>
    <x v="0"/>
    <x v="0"/>
    <x v="0"/>
    <x v="0"/>
    <x v="0"/>
    <x v="188"/>
    <x v="154"/>
  </r>
  <r>
    <s v="AD01-9364"/>
    <x v="0"/>
    <x v="9"/>
    <x v="0"/>
    <x v="0"/>
    <x v="0"/>
    <x v="0"/>
    <x v="0"/>
    <x v="0"/>
    <x v="144"/>
    <x v="119"/>
  </r>
  <r>
    <s v="AD01-9364"/>
    <x v="0"/>
    <x v="9"/>
    <x v="0"/>
    <x v="0"/>
    <x v="0"/>
    <x v="0"/>
    <x v="0"/>
    <x v="1"/>
    <x v="201"/>
    <x v="162"/>
  </r>
  <r>
    <s v="AD01-9364"/>
    <x v="0"/>
    <x v="9"/>
    <x v="0"/>
    <x v="0"/>
    <x v="0"/>
    <x v="0"/>
    <x v="0"/>
    <x v="1"/>
    <x v="86"/>
    <x v="71"/>
  </r>
  <r>
    <s v="AD01-9363"/>
    <x v="0"/>
    <x v="9"/>
    <x v="0"/>
    <x v="0"/>
    <x v="0"/>
    <x v="0"/>
    <x v="0"/>
    <x v="1"/>
    <x v="202"/>
    <x v="163"/>
  </r>
  <r>
    <s v="AD01-9362"/>
    <x v="0"/>
    <x v="10"/>
    <x v="0"/>
    <x v="0"/>
    <x v="0"/>
    <x v="0"/>
    <x v="0"/>
    <x v="0"/>
    <x v="88"/>
    <x v="7"/>
  </r>
  <r>
    <s v="AD01-9362"/>
    <x v="0"/>
    <x v="10"/>
    <x v="0"/>
    <x v="0"/>
    <x v="0"/>
    <x v="0"/>
    <x v="0"/>
    <x v="0"/>
    <x v="74"/>
    <x v="7"/>
  </r>
  <r>
    <s v="AD01-9362"/>
    <x v="0"/>
    <x v="10"/>
    <x v="0"/>
    <x v="0"/>
    <x v="0"/>
    <x v="0"/>
    <x v="0"/>
    <x v="1"/>
    <x v="168"/>
    <x v="139"/>
  </r>
  <r>
    <s v="AD01-9361"/>
    <x v="0"/>
    <x v="10"/>
    <x v="0"/>
    <x v="0"/>
    <x v="0"/>
    <x v="0"/>
    <x v="0"/>
    <x v="1"/>
    <x v="74"/>
    <x v="60"/>
  </r>
  <r>
    <s v="AD01-9364"/>
    <x v="0"/>
    <x v="10"/>
    <x v="0"/>
    <x v="0"/>
    <x v="0"/>
    <x v="0"/>
    <x v="0"/>
    <x v="1"/>
    <x v="203"/>
    <x v="164"/>
  </r>
  <r>
    <s v="AD01-9365"/>
    <x v="0"/>
    <x v="10"/>
    <x v="0"/>
    <x v="0"/>
    <x v="0"/>
    <x v="0"/>
    <x v="0"/>
    <x v="1"/>
    <x v="170"/>
    <x v="141"/>
  </r>
  <r>
    <s v="AD01-9362"/>
    <x v="0"/>
    <x v="10"/>
    <x v="0"/>
    <x v="0"/>
    <x v="0"/>
    <x v="0"/>
    <x v="0"/>
    <x v="1"/>
    <x v="91"/>
    <x v="77"/>
  </r>
  <r>
    <s v="AD01-9361"/>
    <x v="0"/>
    <x v="10"/>
    <x v="0"/>
    <x v="0"/>
    <x v="0"/>
    <x v="0"/>
    <x v="0"/>
    <x v="1"/>
    <x v="204"/>
    <x v="165"/>
  </r>
  <r>
    <s v="AD01-9361"/>
    <x v="0"/>
    <x v="10"/>
    <x v="0"/>
    <x v="0"/>
    <x v="0"/>
    <x v="0"/>
    <x v="0"/>
    <x v="1"/>
    <x v="205"/>
    <x v="7"/>
  </r>
  <r>
    <s v="AD01-9361"/>
    <x v="0"/>
    <x v="10"/>
    <x v="0"/>
    <x v="0"/>
    <x v="0"/>
    <x v="0"/>
    <x v="0"/>
    <x v="1"/>
    <x v="206"/>
    <x v="7"/>
  </r>
  <r>
    <s v="AD01-9361"/>
    <x v="0"/>
    <x v="10"/>
    <x v="0"/>
    <x v="0"/>
    <x v="0"/>
    <x v="0"/>
    <x v="0"/>
    <x v="0"/>
    <x v="207"/>
    <x v="7"/>
  </r>
  <r>
    <s v="AD01-9364"/>
    <x v="0"/>
    <x v="10"/>
    <x v="0"/>
    <x v="0"/>
    <x v="0"/>
    <x v="0"/>
    <x v="0"/>
    <x v="1"/>
    <x v="208"/>
    <x v="166"/>
  </r>
  <r>
    <s v="AD01-9362"/>
    <x v="0"/>
    <x v="10"/>
    <x v="0"/>
    <x v="0"/>
    <x v="0"/>
    <x v="0"/>
    <x v="0"/>
    <x v="1"/>
    <x v="209"/>
    <x v="167"/>
  </r>
  <r>
    <s v="AD01-9362"/>
    <x v="0"/>
    <x v="10"/>
    <x v="0"/>
    <x v="0"/>
    <x v="0"/>
    <x v="0"/>
    <x v="0"/>
    <x v="1"/>
    <x v="210"/>
    <x v="168"/>
  </r>
  <r>
    <s v="AD01-9362"/>
    <x v="0"/>
    <x v="10"/>
    <x v="0"/>
    <x v="0"/>
    <x v="0"/>
    <x v="0"/>
    <x v="0"/>
    <x v="1"/>
    <x v="81"/>
    <x v="68"/>
  </r>
  <r>
    <s v="AD01-9361"/>
    <x v="0"/>
    <x v="10"/>
    <x v="0"/>
    <x v="0"/>
    <x v="0"/>
    <x v="0"/>
    <x v="0"/>
    <x v="0"/>
    <x v="158"/>
    <x v="130"/>
  </r>
  <r>
    <s v="AD01-9361"/>
    <x v="0"/>
    <x v="10"/>
    <x v="0"/>
    <x v="0"/>
    <x v="0"/>
    <x v="0"/>
    <x v="0"/>
    <x v="1"/>
    <x v="211"/>
    <x v="7"/>
  </r>
  <r>
    <s v="AD01-9364"/>
    <x v="0"/>
    <x v="10"/>
    <x v="0"/>
    <x v="0"/>
    <x v="0"/>
    <x v="0"/>
    <x v="0"/>
    <x v="1"/>
    <x v="212"/>
    <x v="7"/>
  </r>
  <r>
    <s v="AD01-9361"/>
    <x v="0"/>
    <x v="10"/>
    <x v="0"/>
    <x v="0"/>
    <x v="0"/>
    <x v="0"/>
    <x v="0"/>
    <x v="1"/>
    <x v="184"/>
    <x v="150"/>
  </r>
  <r>
    <s v="AD01-9361"/>
    <x v="0"/>
    <x v="10"/>
    <x v="0"/>
    <x v="0"/>
    <x v="0"/>
    <x v="0"/>
    <x v="0"/>
    <x v="1"/>
    <x v="99"/>
    <x v="82"/>
  </r>
  <r>
    <s v="AD01-9365"/>
    <x v="0"/>
    <x v="10"/>
    <x v="0"/>
    <x v="0"/>
    <x v="0"/>
    <x v="0"/>
    <x v="0"/>
    <x v="1"/>
    <x v="213"/>
    <x v="169"/>
  </r>
  <r>
    <s v="AD01-9363"/>
    <x v="0"/>
    <x v="10"/>
    <x v="0"/>
    <x v="0"/>
    <x v="0"/>
    <x v="0"/>
    <x v="0"/>
    <x v="0"/>
    <x v="214"/>
    <x v="170"/>
  </r>
  <r>
    <s v="AD01-9363"/>
    <x v="0"/>
    <x v="10"/>
    <x v="0"/>
    <x v="0"/>
    <x v="0"/>
    <x v="0"/>
    <x v="0"/>
    <x v="0"/>
    <x v="102"/>
    <x v="85"/>
  </r>
  <r>
    <s v="AD01-9362"/>
    <x v="0"/>
    <x v="10"/>
    <x v="0"/>
    <x v="0"/>
    <x v="0"/>
    <x v="0"/>
    <x v="0"/>
    <x v="0"/>
    <x v="86"/>
    <x v="71"/>
  </r>
  <r>
    <s v="AD01-9364"/>
    <x v="0"/>
    <x v="10"/>
    <x v="0"/>
    <x v="0"/>
    <x v="0"/>
    <x v="0"/>
    <x v="0"/>
    <x v="1"/>
    <x v="215"/>
    <x v="171"/>
  </r>
  <r>
    <s v="AD01-9361"/>
    <x v="0"/>
    <x v="10"/>
    <x v="0"/>
    <x v="0"/>
    <x v="0"/>
    <x v="0"/>
    <x v="0"/>
    <x v="1"/>
    <x v="102"/>
    <x v="85"/>
  </r>
  <r>
    <s v="AD01-9362"/>
    <x v="0"/>
    <x v="10"/>
    <x v="0"/>
    <x v="0"/>
    <x v="0"/>
    <x v="0"/>
    <x v="0"/>
    <x v="1"/>
    <x v="216"/>
    <x v="172"/>
  </r>
  <r>
    <s v="AD01-9361"/>
    <x v="0"/>
    <x v="11"/>
    <x v="0"/>
    <x v="0"/>
    <x v="0"/>
    <x v="0"/>
    <x v="0"/>
    <x v="0"/>
    <x v="128"/>
    <x v="7"/>
  </r>
  <r>
    <s v="AD01-9361"/>
    <x v="0"/>
    <x v="11"/>
    <x v="0"/>
    <x v="0"/>
    <x v="0"/>
    <x v="0"/>
    <x v="0"/>
    <x v="0"/>
    <x v="106"/>
    <x v="7"/>
  </r>
  <r>
    <s v="AD01-9361"/>
    <x v="0"/>
    <x v="11"/>
    <x v="0"/>
    <x v="0"/>
    <x v="0"/>
    <x v="0"/>
    <x v="0"/>
    <x v="0"/>
    <x v="30"/>
    <x v="7"/>
  </r>
  <r>
    <s v="AD01-9364"/>
    <x v="0"/>
    <x v="11"/>
    <x v="0"/>
    <x v="0"/>
    <x v="0"/>
    <x v="0"/>
    <x v="0"/>
    <x v="1"/>
    <x v="88"/>
    <x v="173"/>
  </r>
  <r>
    <s v="AD01-9361"/>
    <x v="0"/>
    <x v="11"/>
    <x v="0"/>
    <x v="0"/>
    <x v="0"/>
    <x v="0"/>
    <x v="0"/>
    <x v="1"/>
    <x v="217"/>
    <x v="174"/>
  </r>
  <r>
    <s v="AD01-9363"/>
    <x v="0"/>
    <x v="11"/>
    <x v="0"/>
    <x v="0"/>
    <x v="0"/>
    <x v="0"/>
    <x v="0"/>
    <x v="1"/>
    <x v="6"/>
    <x v="6"/>
  </r>
  <r>
    <s v="AD01-9363"/>
    <x v="0"/>
    <x v="11"/>
    <x v="0"/>
    <x v="0"/>
    <x v="0"/>
    <x v="0"/>
    <x v="0"/>
    <x v="1"/>
    <x v="218"/>
    <x v="175"/>
  </r>
  <r>
    <s v="AD01-9364"/>
    <x v="0"/>
    <x v="11"/>
    <x v="0"/>
    <x v="0"/>
    <x v="0"/>
    <x v="0"/>
    <x v="0"/>
    <x v="1"/>
    <x v="219"/>
    <x v="176"/>
  </r>
  <r>
    <s v="AD01-9365"/>
    <x v="0"/>
    <x v="11"/>
    <x v="0"/>
    <x v="0"/>
    <x v="0"/>
    <x v="0"/>
    <x v="0"/>
    <x v="1"/>
    <x v="220"/>
    <x v="7"/>
  </r>
  <r>
    <s v="AD01-9361"/>
    <x v="0"/>
    <x v="11"/>
    <x v="0"/>
    <x v="0"/>
    <x v="0"/>
    <x v="0"/>
    <x v="0"/>
    <x v="1"/>
    <x v="221"/>
    <x v="7"/>
  </r>
  <r>
    <s v="AD01-9363"/>
    <x v="0"/>
    <x v="11"/>
    <x v="0"/>
    <x v="0"/>
    <x v="0"/>
    <x v="0"/>
    <x v="0"/>
    <x v="1"/>
    <x v="222"/>
    <x v="177"/>
  </r>
  <r>
    <s v="AD01-9361"/>
    <x v="0"/>
    <x v="11"/>
    <x v="0"/>
    <x v="0"/>
    <x v="0"/>
    <x v="0"/>
    <x v="0"/>
    <x v="1"/>
    <x v="223"/>
    <x v="178"/>
  </r>
  <r>
    <s v="AD01-9361"/>
    <x v="0"/>
    <x v="11"/>
    <x v="0"/>
    <x v="0"/>
    <x v="0"/>
    <x v="0"/>
    <x v="0"/>
    <x v="1"/>
    <x v="224"/>
    <x v="179"/>
  </r>
  <r>
    <s v="AD01-9361"/>
    <x v="0"/>
    <x v="11"/>
    <x v="0"/>
    <x v="0"/>
    <x v="0"/>
    <x v="0"/>
    <x v="0"/>
    <x v="1"/>
    <x v="225"/>
    <x v="180"/>
  </r>
  <r>
    <s v="AD01-9363"/>
    <x v="0"/>
    <x v="11"/>
    <x v="0"/>
    <x v="0"/>
    <x v="0"/>
    <x v="0"/>
    <x v="0"/>
    <x v="1"/>
    <x v="226"/>
    <x v="181"/>
  </r>
  <r>
    <s v="AD01-9364"/>
    <x v="0"/>
    <x v="11"/>
    <x v="0"/>
    <x v="0"/>
    <x v="0"/>
    <x v="0"/>
    <x v="0"/>
    <x v="1"/>
    <x v="227"/>
    <x v="182"/>
  </r>
  <r>
    <s v="AD01-9361"/>
    <x v="0"/>
    <x v="11"/>
    <x v="0"/>
    <x v="0"/>
    <x v="0"/>
    <x v="0"/>
    <x v="0"/>
    <x v="1"/>
    <x v="228"/>
    <x v="183"/>
  </r>
  <r>
    <s v="AD01-9361"/>
    <x v="0"/>
    <x v="11"/>
    <x v="0"/>
    <x v="0"/>
    <x v="0"/>
    <x v="0"/>
    <x v="0"/>
    <x v="1"/>
    <x v="229"/>
    <x v="7"/>
  </r>
  <r>
    <s v="AD01-9363"/>
    <x v="0"/>
    <x v="11"/>
    <x v="0"/>
    <x v="0"/>
    <x v="0"/>
    <x v="0"/>
    <x v="0"/>
    <x v="1"/>
    <x v="230"/>
    <x v="7"/>
  </r>
  <r>
    <s v="AD01-9364"/>
    <x v="0"/>
    <x v="11"/>
    <x v="0"/>
    <x v="0"/>
    <x v="0"/>
    <x v="0"/>
    <x v="0"/>
    <x v="1"/>
    <x v="21"/>
    <x v="17"/>
  </r>
  <r>
    <s v="AD01-9363"/>
    <x v="0"/>
    <x v="11"/>
    <x v="0"/>
    <x v="0"/>
    <x v="0"/>
    <x v="0"/>
    <x v="0"/>
    <x v="1"/>
    <x v="231"/>
    <x v="184"/>
  </r>
  <r>
    <s v="AD01-9361"/>
    <x v="0"/>
    <x v="11"/>
    <x v="0"/>
    <x v="0"/>
    <x v="0"/>
    <x v="0"/>
    <x v="0"/>
    <x v="0"/>
    <x v="123"/>
    <x v="101"/>
  </r>
  <r>
    <s v="AD01-9362"/>
    <x v="0"/>
    <x v="11"/>
    <x v="0"/>
    <x v="0"/>
    <x v="0"/>
    <x v="0"/>
    <x v="0"/>
    <x v="0"/>
    <x v="51"/>
    <x v="42"/>
  </r>
  <r>
    <s v="AD01-9361"/>
    <x v="0"/>
    <x v="11"/>
    <x v="0"/>
    <x v="0"/>
    <x v="0"/>
    <x v="0"/>
    <x v="0"/>
    <x v="1"/>
    <x v="232"/>
    <x v="185"/>
  </r>
  <r>
    <s v="AD01-9365"/>
    <x v="0"/>
    <x v="11"/>
    <x v="0"/>
    <x v="0"/>
    <x v="0"/>
    <x v="0"/>
    <x v="0"/>
    <x v="1"/>
    <x v="214"/>
    <x v="170"/>
  </r>
  <r>
    <s v="AD01-9361"/>
    <x v="0"/>
    <x v="0"/>
    <x v="1"/>
    <x v="0"/>
    <x v="0"/>
    <x v="0"/>
    <x v="0"/>
    <x v="0"/>
    <x v="233"/>
    <x v="186"/>
  </r>
  <r>
    <s v="AD01-9364"/>
    <x v="0"/>
    <x v="0"/>
    <x v="1"/>
    <x v="0"/>
    <x v="0"/>
    <x v="0"/>
    <x v="0"/>
    <x v="0"/>
    <x v="105"/>
    <x v="88"/>
  </r>
  <r>
    <s v="AD01-9362"/>
    <x v="0"/>
    <x v="0"/>
    <x v="1"/>
    <x v="0"/>
    <x v="0"/>
    <x v="0"/>
    <x v="0"/>
    <x v="0"/>
    <x v="234"/>
    <x v="7"/>
  </r>
  <r>
    <s v="AD01-9361"/>
    <x v="0"/>
    <x v="0"/>
    <x v="1"/>
    <x v="0"/>
    <x v="0"/>
    <x v="0"/>
    <x v="0"/>
    <x v="0"/>
    <x v="235"/>
    <x v="7"/>
  </r>
  <r>
    <s v="AD01-9361"/>
    <x v="0"/>
    <x v="0"/>
    <x v="1"/>
    <x v="0"/>
    <x v="0"/>
    <x v="0"/>
    <x v="0"/>
    <x v="0"/>
    <x v="236"/>
    <x v="7"/>
  </r>
  <r>
    <s v="AD01-9362"/>
    <x v="0"/>
    <x v="0"/>
    <x v="1"/>
    <x v="0"/>
    <x v="0"/>
    <x v="0"/>
    <x v="0"/>
    <x v="0"/>
    <x v="237"/>
    <x v="187"/>
  </r>
  <r>
    <s v="AD01-9361"/>
    <x v="0"/>
    <x v="0"/>
    <x v="1"/>
    <x v="0"/>
    <x v="0"/>
    <x v="0"/>
    <x v="0"/>
    <x v="0"/>
    <x v="238"/>
    <x v="188"/>
  </r>
  <r>
    <s v="AD01-9364"/>
    <x v="0"/>
    <x v="0"/>
    <x v="1"/>
    <x v="0"/>
    <x v="0"/>
    <x v="0"/>
    <x v="0"/>
    <x v="0"/>
    <x v="109"/>
    <x v="189"/>
  </r>
  <r>
    <s v="AD01-9364"/>
    <x v="0"/>
    <x v="0"/>
    <x v="1"/>
    <x v="0"/>
    <x v="0"/>
    <x v="0"/>
    <x v="0"/>
    <x v="0"/>
    <x v="178"/>
    <x v="146"/>
  </r>
  <r>
    <s v="AD01-9361"/>
    <x v="0"/>
    <x v="0"/>
    <x v="1"/>
    <x v="0"/>
    <x v="0"/>
    <x v="0"/>
    <x v="0"/>
    <x v="0"/>
    <x v="239"/>
    <x v="190"/>
  </r>
  <r>
    <s v="AD01-9362"/>
    <x v="0"/>
    <x v="0"/>
    <x v="1"/>
    <x v="0"/>
    <x v="0"/>
    <x v="0"/>
    <x v="0"/>
    <x v="0"/>
    <x v="114"/>
    <x v="94"/>
  </r>
  <r>
    <s v="AD01-9361"/>
    <x v="0"/>
    <x v="0"/>
    <x v="1"/>
    <x v="0"/>
    <x v="0"/>
    <x v="0"/>
    <x v="0"/>
    <x v="0"/>
    <x v="63"/>
    <x v="50"/>
  </r>
  <r>
    <s v="AD01-9362"/>
    <x v="0"/>
    <x v="0"/>
    <x v="1"/>
    <x v="0"/>
    <x v="0"/>
    <x v="0"/>
    <x v="0"/>
    <x v="0"/>
    <x v="240"/>
    <x v="191"/>
  </r>
  <r>
    <s v="AD01-9364"/>
    <x v="0"/>
    <x v="0"/>
    <x v="1"/>
    <x v="0"/>
    <x v="0"/>
    <x v="0"/>
    <x v="0"/>
    <x v="0"/>
    <x v="241"/>
    <x v="192"/>
  </r>
  <r>
    <s v="AD01-9361"/>
    <x v="0"/>
    <x v="0"/>
    <x v="1"/>
    <x v="0"/>
    <x v="0"/>
    <x v="0"/>
    <x v="0"/>
    <x v="0"/>
    <x v="242"/>
    <x v="193"/>
  </r>
  <r>
    <s v="AD01-9364"/>
    <x v="0"/>
    <x v="1"/>
    <x v="1"/>
    <x v="0"/>
    <x v="0"/>
    <x v="0"/>
    <x v="0"/>
    <x v="0"/>
    <x v="127"/>
    <x v="105"/>
  </r>
  <r>
    <s v="AD01-9361"/>
    <x v="0"/>
    <x v="1"/>
    <x v="1"/>
    <x v="0"/>
    <x v="0"/>
    <x v="0"/>
    <x v="0"/>
    <x v="0"/>
    <x v="148"/>
    <x v="122"/>
  </r>
  <r>
    <s v="AD01-9362"/>
    <x v="0"/>
    <x v="1"/>
    <x v="1"/>
    <x v="0"/>
    <x v="0"/>
    <x v="0"/>
    <x v="0"/>
    <x v="0"/>
    <x v="243"/>
    <x v="7"/>
  </r>
  <r>
    <s v="AD01-9362"/>
    <x v="0"/>
    <x v="1"/>
    <x v="1"/>
    <x v="0"/>
    <x v="0"/>
    <x v="0"/>
    <x v="0"/>
    <x v="0"/>
    <x v="244"/>
    <x v="7"/>
  </r>
  <r>
    <s v="AD01-9362"/>
    <x v="0"/>
    <x v="1"/>
    <x v="1"/>
    <x v="0"/>
    <x v="0"/>
    <x v="0"/>
    <x v="0"/>
    <x v="0"/>
    <x v="5"/>
    <x v="7"/>
  </r>
  <r>
    <s v="AD01-9362"/>
    <x v="0"/>
    <x v="1"/>
    <x v="1"/>
    <x v="0"/>
    <x v="0"/>
    <x v="0"/>
    <x v="0"/>
    <x v="0"/>
    <x v="245"/>
    <x v="194"/>
  </r>
  <r>
    <s v="AD01-9362"/>
    <x v="0"/>
    <x v="1"/>
    <x v="1"/>
    <x v="0"/>
    <x v="0"/>
    <x v="0"/>
    <x v="0"/>
    <x v="0"/>
    <x v="246"/>
    <x v="195"/>
  </r>
  <r>
    <s v="AD01-9364"/>
    <x v="0"/>
    <x v="1"/>
    <x v="1"/>
    <x v="0"/>
    <x v="0"/>
    <x v="0"/>
    <x v="0"/>
    <x v="0"/>
    <x v="36"/>
    <x v="196"/>
  </r>
  <r>
    <s v="AD01-9364"/>
    <x v="0"/>
    <x v="1"/>
    <x v="1"/>
    <x v="0"/>
    <x v="0"/>
    <x v="0"/>
    <x v="0"/>
    <x v="0"/>
    <x v="138"/>
    <x v="114"/>
  </r>
  <r>
    <s v="AD01-9361"/>
    <x v="0"/>
    <x v="1"/>
    <x v="1"/>
    <x v="0"/>
    <x v="0"/>
    <x v="0"/>
    <x v="0"/>
    <x v="0"/>
    <x v="157"/>
    <x v="129"/>
  </r>
  <r>
    <s v="AD01-9362"/>
    <x v="0"/>
    <x v="1"/>
    <x v="1"/>
    <x v="0"/>
    <x v="0"/>
    <x v="0"/>
    <x v="0"/>
    <x v="0"/>
    <x v="41"/>
    <x v="34"/>
  </r>
  <r>
    <s v="AD01-9362"/>
    <x v="0"/>
    <x v="1"/>
    <x v="1"/>
    <x v="0"/>
    <x v="0"/>
    <x v="0"/>
    <x v="0"/>
    <x v="0"/>
    <x v="145"/>
    <x v="120"/>
  </r>
  <r>
    <s v="AD01-9361"/>
    <x v="0"/>
    <x v="1"/>
    <x v="1"/>
    <x v="0"/>
    <x v="0"/>
    <x v="0"/>
    <x v="0"/>
    <x v="0"/>
    <x v="230"/>
    <x v="197"/>
  </r>
  <r>
    <s v="AD01-9362"/>
    <x v="0"/>
    <x v="1"/>
    <x v="1"/>
    <x v="0"/>
    <x v="0"/>
    <x v="0"/>
    <x v="0"/>
    <x v="0"/>
    <x v="247"/>
    <x v="198"/>
  </r>
  <r>
    <s v="AD01-9365"/>
    <x v="0"/>
    <x v="1"/>
    <x v="1"/>
    <x v="0"/>
    <x v="0"/>
    <x v="0"/>
    <x v="0"/>
    <x v="0"/>
    <x v="248"/>
    <x v="199"/>
  </r>
  <r>
    <s v="AD01-9364"/>
    <x v="0"/>
    <x v="1"/>
    <x v="1"/>
    <x v="0"/>
    <x v="0"/>
    <x v="0"/>
    <x v="0"/>
    <x v="0"/>
    <x v="25"/>
    <x v="21"/>
  </r>
  <r>
    <s v="AD01-9364"/>
    <x v="0"/>
    <x v="2"/>
    <x v="1"/>
    <x v="0"/>
    <x v="0"/>
    <x v="0"/>
    <x v="0"/>
    <x v="0"/>
    <x v="3"/>
    <x v="3"/>
  </r>
  <r>
    <s v="AD01-9362"/>
    <x v="0"/>
    <x v="2"/>
    <x v="1"/>
    <x v="0"/>
    <x v="0"/>
    <x v="0"/>
    <x v="0"/>
    <x v="0"/>
    <x v="165"/>
    <x v="136"/>
  </r>
  <r>
    <s v="AD01-9364"/>
    <x v="0"/>
    <x v="2"/>
    <x v="1"/>
    <x v="0"/>
    <x v="0"/>
    <x v="0"/>
    <x v="0"/>
    <x v="0"/>
    <x v="30"/>
    <x v="26"/>
  </r>
  <r>
    <s v="AD01-9362"/>
    <x v="0"/>
    <x v="2"/>
    <x v="1"/>
    <x v="0"/>
    <x v="0"/>
    <x v="0"/>
    <x v="0"/>
    <x v="0"/>
    <x v="149"/>
    <x v="7"/>
  </r>
  <r>
    <s v="AD01-9361"/>
    <x v="0"/>
    <x v="2"/>
    <x v="1"/>
    <x v="0"/>
    <x v="0"/>
    <x v="0"/>
    <x v="0"/>
    <x v="0"/>
    <x v="249"/>
    <x v="7"/>
  </r>
  <r>
    <s v="AD01-9362"/>
    <x v="0"/>
    <x v="2"/>
    <x v="1"/>
    <x v="0"/>
    <x v="0"/>
    <x v="0"/>
    <x v="0"/>
    <x v="0"/>
    <x v="33"/>
    <x v="7"/>
  </r>
  <r>
    <s v="AD01-9361"/>
    <x v="0"/>
    <x v="2"/>
    <x v="1"/>
    <x v="0"/>
    <x v="0"/>
    <x v="0"/>
    <x v="0"/>
    <x v="0"/>
    <x v="250"/>
    <x v="200"/>
  </r>
  <r>
    <s v="AD01-9362"/>
    <x v="0"/>
    <x v="2"/>
    <x v="1"/>
    <x v="0"/>
    <x v="0"/>
    <x v="0"/>
    <x v="0"/>
    <x v="0"/>
    <x v="205"/>
    <x v="201"/>
  </r>
  <r>
    <s v="AD01-9362"/>
    <x v="0"/>
    <x v="2"/>
    <x v="1"/>
    <x v="0"/>
    <x v="0"/>
    <x v="0"/>
    <x v="0"/>
    <x v="0"/>
    <x v="40"/>
    <x v="33"/>
  </r>
  <r>
    <s v="AD01-9361"/>
    <x v="0"/>
    <x v="2"/>
    <x v="1"/>
    <x v="0"/>
    <x v="0"/>
    <x v="0"/>
    <x v="0"/>
    <x v="0"/>
    <x v="177"/>
    <x v="145"/>
  </r>
  <r>
    <s v="AD01-9361"/>
    <x v="0"/>
    <x v="2"/>
    <x v="1"/>
    <x v="0"/>
    <x v="0"/>
    <x v="0"/>
    <x v="0"/>
    <x v="0"/>
    <x v="227"/>
    <x v="182"/>
  </r>
  <r>
    <s v="AD01-9362"/>
    <x v="0"/>
    <x v="2"/>
    <x v="1"/>
    <x v="0"/>
    <x v="0"/>
    <x v="0"/>
    <x v="0"/>
    <x v="0"/>
    <x v="216"/>
    <x v="172"/>
  </r>
  <r>
    <s v="AD01-9361"/>
    <x v="0"/>
    <x v="2"/>
    <x v="1"/>
    <x v="0"/>
    <x v="0"/>
    <x v="0"/>
    <x v="0"/>
    <x v="0"/>
    <x v="251"/>
    <x v="202"/>
  </r>
  <r>
    <s v="AD01-9362"/>
    <x v="0"/>
    <x v="2"/>
    <x v="1"/>
    <x v="0"/>
    <x v="0"/>
    <x v="0"/>
    <x v="0"/>
    <x v="0"/>
    <x v="252"/>
    <x v="203"/>
  </r>
  <r>
    <s v="AD01-9364"/>
    <x v="0"/>
    <x v="2"/>
    <x v="1"/>
    <x v="0"/>
    <x v="0"/>
    <x v="0"/>
    <x v="0"/>
    <x v="0"/>
    <x v="48"/>
    <x v="39"/>
  </r>
  <r>
    <s v="AD01-9361"/>
    <x v="0"/>
    <x v="2"/>
    <x v="1"/>
    <x v="0"/>
    <x v="0"/>
    <x v="0"/>
    <x v="0"/>
    <x v="0"/>
    <x v="253"/>
    <x v="204"/>
  </r>
  <r>
    <s v="AD01-9364"/>
    <x v="0"/>
    <x v="2"/>
    <x v="1"/>
    <x v="0"/>
    <x v="0"/>
    <x v="0"/>
    <x v="0"/>
    <x v="0"/>
    <x v="214"/>
    <x v="170"/>
  </r>
  <r>
    <s v="AD01-9362"/>
    <x v="0"/>
    <x v="3"/>
    <x v="1"/>
    <x v="0"/>
    <x v="0"/>
    <x v="0"/>
    <x v="0"/>
    <x v="1"/>
    <x v="0"/>
    <x v="0"/>
  </r>
  <r>
    <s v="AD01-9364"/>
    <x v="0"/>
    <x v="3"/>
    <x v="1"/>
    <x v="0"/>
    <x v="0"/>
    <x v="0"/>
    <x v="0"/>
    <x v="1"/>
    <x v="1"/>
    <x v="1"/>
  </r>
  <r>
    <s v="AD01-9361"/>
    <x v="0"/>
    <x v="3"/>
    <x v="1"/>
    <x v="0"/>
    <x v="0"/>
    <x v="0"/>
    <x v="0"/>
    <x v="0"/>
    <x v="164"/>
    <x v="135"/>
  </r>
  <r>
    <s v="AD01-9361"/>
    <x v="0"/>
    <x v="3"/>
    <x v="1"/>
    <x v="0"/>
    <x v="0"/>
    <x v="0"/>
    <x v="0"/>
    <x v="0"/>
    <x v="254"/>
    <x v="205"/>
  </r>
  <r>
    <s v="AD01-9363"/>
    <x v="0"/>
    <x v="3"/>
    <x v="1"/>
    <x v="0"/>
    <x v="0"/>
    <x v="0"/>
    <x v="0"/>
    <x v="0"/>
    <x v="126"/>
    <x v="104"/>
  </r>
  <r>
    <s v="AD01-9361"/>
    <x v="0"/>
    <x v="3"/>
    <x v="1"/>
    <x v="0"/>
    <x v="0"/>
    <x v="0"/>
    <x v="0"/>
    <x v="1"/>
    <x v="244"/>
    <x v="206"/>
  </r>
  <r>
    <s v="AD01-9361"/>
    <x v="0"/>
    <x v="3"/>
    <x v="1"/>
    <x v="0"/>
    <x v="0"/>
    <x v="0"/>
    <x v="0"/>
    <x v="1"/>
    <x v="255"/>
    <x v="207"/>
  </r>
  <r>
    <s v="AD01-9362"/>
    <x v="0"/>
    <x v="3"/>
    <x v="1"/>
    <x v="0"/>
    <x v="0"/>
    <x v="0"/>
    <x v="0"/>
    <x v="1"/>
    <x v="256"/>
    <x v="208"/>
  </r>
  <r>
    <s v="AD01-9362"/>
    <x v="0"/>
    <x v="3"/>
    <x v="1"/>
    <x v="0"/>
    <x v="0"/>
    <x v="0"/>
    <x v="0"/>
    <x v="0"/>
    <x v="256"/>
    <x v="7"/>
  </r>
  <r>
    <s v="AD01-9361"/>
    <x v="0"/>
    <x v="3"/>
    <x v="1"/>
    <x v="0"/>
    <x v="0"/>
    <x v="0"/>
    <x v="0"/>
    <x v="0"/>
    <x v="257"/>
    <x v="7"/>
  </r>
  <r>
    <s v="AD01-9362"/>
    <x v="0"/>
    <x v="3"/>
    <x v="1"/>
    <x v="0"/>
    <x v="0"/>
    <x v="0"/>
    <x v="0"/>
    <x v="0"/>
    <x v="258"/>
    <x v="209"/>
  </r>
  <r>
    <s v="AD01-9362"/>
    <x v="0"/>
    <x v="3"/>
    <x v="1"/>
    <x v="0"/>
    <x v="0"/>
    <x v="0"/>
    <x v="0"/>
    <x v="0"/>
    <x v="259"/>
    <x v="210"/>
  </r>
  <r>
    <s v="AD01-9362"/>
    <x v="0"/>
    <x v="3"/>
    <x v="1"/>
    <x v="0"/>
    <x v="0"/>
    <x v="0"/>
    <x v="0"/>
    <x v="0"/>
    <x v="133"/>
    <x v="211"/>
  </r>
  <r>
    <s v="AD01-9362"/>
    <x v="0"/>
    <x v="3"/>
    <x v="1"/>
    <x v="0"/>
    <x v="0"/>
    <x v="0"/>
    <x v="0"/>
    <x v="0"/>
    <x v="15"/>
    <x v="13"/>
  </r>
  <r>
    <s v="AD01-9361"/>
    <x v="0"/>
    <x v="3"/>
    <x v="1"/>
    <x v="0"/>
    <x v="0"/>
    <x v="0"/>
    <x v="0"/>
    <x v="0"/>
    <x v="260"/>
    <x v="212"/>
  </r>
  <r>
    <s v="AD01-9362"/>
    <x v="0"/>
    <x v="3"/>
    <x v="1"/>
    <x v="0"/>
    <x v="0"/>
    <x v="0"/>
    <x v="0"/>
    <x v="0"/>
    <x v="137"/>
    <x v="113"/>
  </r>
  <r>
    <s v="AD01-9362"/>
    <x v="0"/>
    <x v="3"/>
    <x v="1"/>
    <x v="0"/>
    <x v="0"/>
    <x v="0"/>
    <x v="0"/>
    <x v="0"/>
    <x v="261"/>
    <x v="213"/>
  </r>
  <r>
    <s v="AD01-9361"/>
    <x v="0"/>
    <x v="3"/>
    <x v="1"/>
    <x v="0"/>
    <x v="0"/>
    <x v="0"/>
    <x v="0"/>
    <x v="1"/>
    <x v="262"/>
    <x v="214"/>
  </r>
  <r>
    <s v="AD01-9362"/>
    <x v="0"/>
    <x v="3"/>
    <x v="1"/>
    <x v="0"/>
    <x v="0"/>
    <x v="0"/>
    <x v="0"/>
    <x v="1"/>
    <x v="263"/>
    <x v="215"/>
  </r>
  <r>
    <s v="AD01-9362"/>
    <x v="0"/>
    <x v="3"/>
    <x v="1"/>
    <x v="0"/>
    <x v="0"/>
    <x v="0"/>
    <x v="0"/>
    <x v="0"/>
    <x v="159"/>
    <x v="216"/>
  </r>
  <r>
    <s v="AD01-9362"/>
    <x v="0"/>
    <x v="3"/>
    <x v="1"/>
    <x v="0"/>
    <x v="0"/>
    <x v="0"/>
    <x v="0"/>
    <x v="0"/>
    <x v="264"/>
    <x v="217"/>
  </r>
  <r>
    <s v="AD01-9362"/>
    <x v="0"/>
    <x v="3"/>
    <x v="1"/>
    <x v="0"/>
    <x v="0"/>
    <x v="0"/>
    <x v="0"/>
    <x v="1"/>
    <x v="265"/>
    <x v="218"/>
  </r>
  <r>
    <s v="AD01-9361"/>
    <x v="0"/>
    <x v="3"/>
    <x v="1"/>
    <x v="0"/>
    <x v="0"/>
    <x v="0"/>
    <x v="0"/>
    <x v="1"/>
    <x v="266"/>
    <x v="219"/>
  </r>
  <r>
    <s v="AD01-9362"/>
    <x v="0"/>
    <x v="3"/>
    <x v="1"/>
    <x v="0"/>
    <x v="0"/>
    <x v="0"/>
    <x v="0"/>
    <x v="1"/>
    <x v="267"/>
    <x v="220"/>
  </r>
  <r>
    <s v="AD01-9363"/>
    <x v="0"/>
    <x v="3"/>
    <x v="1"/>
    <x v="0"/>
    <x v="0"/>
    <x v="0"/>
    <x v="0"/>
    <x v="0"/>
    <x v="268"/>
    <x v="221"/>
  </r>
  <r>
    <s v="AD01-9362"/>
    <x v="0"/>
    <x v="3"/>
    <x v="1"/>
    <x v="0"/>
    <x v="0"/>
    <x v="0"/>
    <x v="0"/>
    <x v="0"/>
    <x v="269"/>
    <x v="222"/>
  </r>
  <r>
    <s v="AD01-9361"/>
    <x v="0"/>
    <x v="3"/>
    <x v="1"/>
    <x v="0"/>
    <x v="0"/>
    <x v="0"/>
    <x v="0"/>
    <x v="0"/>
    <x v="270"/>
    <x v="223"/>
  </r>
  <r>
    <s v="AD01-9361"/>
    <x v="0"/>
    <x v="4"/>
    <x v="1"/>
    <x v="0"/>
    <x v="0"/>
    <x v="0"/>
    <x v="0"/>
    <x v="0"/>
    <x v="148"/>
    <x v="122"/>
  </r>
  <r>
    <s v="AD01-9364"/>
    <x v="0"/>
    <x v="4"/>
    <x v="1"/>
    <x v="0"/>
    <x v="0"/>
    <x v="0"/>
    <x v="0"/>
    <x v="0"/>
    <x v="1"/>
    <x v="1"/>
  </r>
  <r>
    <s v="AD01-9362"/>
    <x v="0"/>
    <x v="4"/>
    <x v="1"/>
    <x v="0"/>
    <x v="0"/>
    <x v="0"/>
    <x v="0"/>
    <x v="0"/>
    <x v="271"/>
    <x v="224"/>
  </r>
  <r>
    <s v="AD01-9362"/>
    <x v="0"/>
    <x v="4"/>
    <x v="1"/>
    <x v="0"/>
    <x v="0"/>
    <x v="0"/>
    <x v="0"/>
    <x v="0"/>
    <x v="125"/>
    <x v="103"/>
  </r>
  <r>
    <s v="AD01-9362"/>
    <x v="0"/>
    <x v="4"/>
    <x v="1"/>
    <x v="0"/>
    <x v="0"/>
    <x v="0"/>
    <x v="0"/>
    <x v="0"/>
    <x v="272"/>
    <x v="225"/>
  </r>
  <r>
    <s v="AD01-9361"/>
    <x v="0"/>
    <x v="4"/>
    <x v="1"/>
    <x v="0"/>
    <x v="0"/>
    <x v="0"/>
    <x v="0"/>
    <x v="0"/>
    <x v="33"/>
    <x v="29"/>
  </r>
  <r>
    <s v="AD01-9364"/>
    <x v="0"/>
    <x v="4"/>
    <x v="1"/>
    <x v="0"/>
    <x v="0"/>
    <x v="0"/>
    <x v="0"/>
    <x v="0"/>
    <x v="255"/>
    <x v="7"/>
  </r>
  <r>
    <s v="AD01-9364"/>
    <x v="0"/>
    <x v="4"/>
    <x v="1"/>
    <x v="0"/>
    <x v="0"/>
    <x v="0"/>
    <x v="0"/>
    <x v="0"/>
    <x v="273"/>
    <x v="7"/>
  </r>
  <r>
    <s v="AD01-9362"/>
    <x v="0"/>
    <x v="4"/>
    <x v="1"/>
    <x v="0"/>
    <x v="0"/>
    <x v="0"/>
    <x v="0"/>
    <x v="0"/>
    <x v="274"/>
    <x v="7"/>
  </r>
  <r>
    <s v="AD01-9364"/>
    <x v="0"/>
    <x v="4"/>
    <x v="1"/>
    <x v="0"/>
    <x v="0"/>
    <x v="0"/>
    <x v="0"/>
    <x v="0"/>
    <x v="275"/>
    <x v="226"/>
  </r>
  <r>
    <s v="AD01-9362"/>
    <x v="0"/>
    <x v="4"/>
    <x v="1"/>
    <x v="0"/>
    <x v="0"/>
    <x v="0"/>
    <x v="0"/>
    <x v="0"/>
    <x v="276"/>
    <x v="227"/>
  </r>
  <r>
    <s v="AD01-9362"/>
    <x v="0"/>
    <x v="4"/>
    <x v="1"/>
    <x v="0"/>
    <x v="0"/>
    <x v="0"/>
    <x v="0"/>
    <x v="0"/>
    <x v="132"/>
    <x v="228"/>
  </r>
  <r>
    <s v="AD01-9362"/>
    <x v="0"/>
    <x v="4"/>
    <x v="1"/>
    <x v="0"/>
    <x v="0"/>
    <x v="0"/>
    <x v="0"/>
    <x v="0"/>
    <x v="14"/>
    <x v="12"/>
  </r>
  <r>
    <s v="AD01-9364"/>
    <x v="0"/>
    <x v="4"/>
    <x v="1"/>
    <x v="0"/>
    <x v="0"/>
    <x v="0"/>
    <x v="0"/>
    <x v="0"/>
    <x v="277"/>
    <x v="229"/>
  </r>
  <r>
    <s v="AD01-9364"/>
    <x v="0"/>
    <x v="4"/>
    <x v="1"/>
    <x v="0"/>
    <x v="0"/>
    <x v="0"/>
    <x v="0"/>
    <x v="0"/>
    <x v="119"/>
    <x v="97"/>
  </r>
  <r>
    <s v="AD01-9362"/>
    <x v="0"/>
    <x v="4"/>
    <x v="1"/>
    <x v="0"/>
    <x v="0"/>
    <x v="0"/>
    <x v="0"/>
    <x v="0"/>
    <x v="224"/>
    <x v="179"/>
  </r>
  <r>
    <s v="AD01-9361"/>
    <x v="0"/>
    <x v="4"/>
    <x v="1"/>
    <x v="0"/>
    <x v="0"/>
    <x v="0"/>
    <x v="0"/>
    <x v="0"/>
    <x v="83"/>
    <x v="230"/>
  </r>
  <r>
    <s v="AD01-9364"/>
    <x v="0"/>
    <x v="4"/>
    <x v="1"/>
    <x v="0"/>
    <x v="0"/>
    <x v="0"/>
    <x v="0"/>
    <x v="0"/>
    <x v="278"/>
    <x v="231"/>
  </r>
  <r>
    <s v="AD01-9361"/>
    <x v="0"/>
    <x v="4"/>
    <x v="1"/>
    <x v="0"/>
    <x v="0"/>
    <x v="0"/>
    <x v="0"/>
    <x v="0"/>
    <x v="279"/>
    <x v="232"/>
  </r>
  <r>
    <s v="AD01-9362"/>
    <x v="0"/>
    <x v="4"/>
    <x v="1"/>
    <x v="0"/>
    <x v="0"/>
    <x v="0"/>
    <x v="0"/>
    <x v="0"/>
    <x v="51"/>
    <x v="42"/>
  </r>
  <r>
    <s v="AD01-9362"/>
    <x v="0"/>
    <x v="4"/>
    <x v="1"/>
    <x v="0"/>
    <x v="0"/>
    <x v="0"/>
    <x v="0"/>
    <x v="0"/>
    <x v="280"/>
    <x v="233"/>
  </r>
  <r>
    <s v="AD01-9364"/>
    <x v="0"/>
    <x v="4"/>
    <x v="1"/>
    <x v="0"/>
    <x v="0"/>
    <x v="0"/>
    <x v="0"/>
    <x v="0"/>
    <x v="281"/>
    <x v="234"/>
  </r>
  <r>
    <s v="AD01-9362"/>
    <x v="0"/>
    <x v="5"/>
    <x v="1"/>
    <x v="0"/>
    <x v="0"/>
    <x v="0"/>
    <x v="0"/>
    <x v="0"/>
    <x v="126"/>
    <x v="104"/>
  </r>
  <r>
    <s v="AD01-9364"/>
    <x v="0"/>
    <x v="5"/>
    <x v="1"/>
    <x v="0"/>
    <x v="0"/>
    <x v="0"/>
    <x v="0"/>
    <x v="0"/>
    <x v="147"/>
    <x v="121"/>
  </r>
  <r>
    <s v="AD01-9362"/>
    <x v="0"/>
    <x v="5"/>
    <x v="1"/>
    <x v="0"/>
    <x v="0"/>
    <x v="0"/>
    <x v="0"/>
    <x v="0"/>
    <x v="3"/>
    <x v="3"/>
  </r>
  <r>
    <s v="AD01-9362"/>
    <x v="0"/>
    <x v="5"/>
    <x v="1"/>
    <x v="0"/>
    <x v="0"/>
    <x v="0"/>
    <x v="0"/>
    <x v="0"/>
    <x v="272"/>
    <x v="7"/>
  </r>
  <r>
    <s v="AD01-9362"/>
    <x v="0"/>
    <x v="5"/>
    <x v="1"/>
    <x v="0"/>
    <x v="0"/>
    <x v="0"/>
    <x v="0"/>
    <x v="0"/>
    <x v="149"/>
    <x v="7"/>
  </r>
  <r>
    <s v="AD01-9362"/>
    <x v="0"/>
    <x v="5"/>
    <x v="1"/>
    <x v="0"/>
    <x v="0"/>
    <x v="0"/>
    <x v="0"/>
    <x v="0"/>
    <x v="282"/>
    <x v="235"/>
  </r>
  <r>
    <s v="AD01-9362"/>
    <x v="0"/>
    <x v="5"/>
    <x v="1"/>
    <x v="0"/>
    <x v="0"/>
    <x v="0"/>
    <x v="0"/>
    <x v="0"/>
    <x v="283"/>
    <x v="236"/>
  </r>
  <r>
    <s v="AD01-9361"/>
    <x v="0"/>
    <x v="5"/>
    <x v="1"/>
    <x v="0"/>
    <x v="0"/>
    <x v="0"/>
    <x v="0"/>
    <x v="0"/>
    <x v="35"/>
    <x v="237"/>
  </r>
  <r>
    <s v="AD01-9361"/>
    <x v="0"/>
    <x v="5"/>
    <x v="1"/>
    <x v="0"/>
    <x v="0"/>
    <x v="0"/>
    <x v="0"/>
    <x v="0"/>
    <x v="137"/>
    <x v="113"/>
  </r>
  <r>
    <s v="AD01-9362"/>
    <x v="0"/>
    <x v="5"/>
    <x v="1"/>
    <x v="0"/>
    <x v="0"/>
    <x v="0"/>
    <x v="0"/>
    <x v="0"/>
    <x v="40"/>
    <x v="33"/>
  </r>
  <r>
    <s v="AD01-9362"/>
    <x v="0"/>
    <x v="5"/>
    <x v="1"/>
    <x v="0"/>
    <x v="0"/>
    <x v="0"/>
    <x v="0"/>
    <x v="0"/>
    <x v="189"/>
    <x v="155"/>
  </r>
  <r>
    <s v="AD01-9361"/>
    <x v="0"/>
    <x v="5"/>
    <x v="1"/>
    <x v="0"/>
    <x v="0"/>
    <x v="0"/>
    <x v="0"/>
    <x v="0"/>
    <x v="44"/>
    <x v="238"/>
  </r>
  <r>
    <s v="AD01-9362"/>
    <x v="0"/>
    <x v="5"/>
    <x v="1"/>
    <x v="0"/>
    <x v="0"/>
    <x v="0"/>
    <x v="0"/>
    <x v="0"/>
    <x v="270"/>
    <x v="223"/>
  </r>
  <r>
    <s v="AD01-9362"/>
    <x v="0"/>
    <x v="5"/>
    <x v="1"/>
    <x v="0"/>
    <x v="0"/>
    <x v="0"/>
    <x v="0"/>
    <x v="0"/>
    <x v="284"/>
    <x v="239"/>
  </r>
  <r>
    <s v="AD01-9362"/>
    <x v="0"/>
    <x v="5"/>
    <x v="1"/>
    <x v="0"/>
    <x v="0"/>
    <x v="0"/>
    <x v="0"/>
    <x v="0"/>
    <x v="48"/>
    <x v="39"/>
  </r>
  <r>
    <s v="AD01-9362"/>
    <x v="0"/>
    <x v="6"/>
    <x v="1"/>
    <x v="0"/>
    <x v="0"/>
    <x v="0"/>
    <x v="0"/>
    <x v="0"/>
    <x v="125"/>
    <x v="103"/>
  </r>
  <r>
    <s v="AD01-9362"/>
    <x v="0"/>
    <x v="6"/>
    <x v="1"/>
    <x v="0"/>
    <x v="0"/>
    <x v="0"/>
    <x v="0"/>
    <x v="0"/>
    <x v="27"/>
    <x v="23"/>
  </r>
  <r>
    <s v="AD01-9365"/>
    <x v="0"/>
    <x v="6"/>
    <x v="1"/>
    <x v="0"/>
    <x v="0"/>
    <x v="0"/>
    <x v="0"/>
    <x v="0"/>
    <x v="274"/>
    <x v="7"/>
  </r>
  <r>
    <s v="AD01-9361"/>
    <x v="0"/>
    <x v="6"/>
    <x v="1"/>
    <x v="0"/>
    <x v="0"/>
    <x v="0"/>
    <x v="0"/>
    <x v="0"/>
    <x v="285"/>
    <x v="7"/>
  </r>
  <r>
    <s v="AD01-9365"/>
    <x v="0"/>
    <x v="6"/>
    <x v="1"/>
    <x v="0"/>
    <x v="0"/>
    <x v="0"/>
    <x v="0"/>
    <x v="0"/>
    <x v="76"/>
    <x v="7"/>
  </r>
  <r>
    <s v="AD01-9362"/>
    <x v="0"/>
    <x v="6"/>
    <x v="1"/>
    <x v="0"/>
    <x v="0"/>
    <x v="0"/>
    <x v="0"/>
    <x v="0"/>
    <x v="286"/>
    <x v="240"/>
  </r>
  <r>
    <s v="AD01-9364"/>
    <x v="0"/>
    <x v="6"/>
    <x v="1"/>
    <x v="0"/>
    <x v="0"/>
    <x v="0"/>
    <x v="0"/>
    <x v="0"/>
    <x v="287"/>
    <x v="241"/>
  </r>
  <r>
    <s v="AD01-9361"/>
    <x v="0"/>
    <x v="6"/>
    <x v="1"/>
    <x v="0"/>
    <x v="0"/>
    <x v="0"/>
    <x v="0"/>
    <x v="0"/>
    <x v="110"/>
    <x v="242"/>
  </r>
  <r>
    <s v="AD01-9361"/>
    <x v="0"/>
    <x v="6"/>
    <x v="1"/>
    <x v="0"/>
    <x v="0"/>
    <x v="0"/>
    <x v="0"/>
    <x v="0"/>
    <x v="136"/>
    <x v="112"/>
  </r>
  <r>
    <s v="AD01-9361"/>
    <x v="0"/>
    <x v="6"/>
    <x v="1"/>
    <x v="0"/>
    <x v="0"/>
    <x v="0"/>
    <x v="0"/>
    <x v="0"/>
    <x v="156"/>
    <x v="128"/>
  </r>
  <r>
    <s v="AD01-9362"/>
    <x v="0"/>
    <x v="6"/>
    <x v="1"/>
    <x v="0"/>
    <x v="0"/>
    <x v="0"/>
    <x v="0"/>
    <x v="0"/>
    <x v="116"/>
    <x v="96"/>
  </r>
  <r>
    <s v="AD01-9365"/>
    <x v="0"/>
    <x v="6"/>
    <x v="1"/>
    <x v="0"/>
    <x v="0"/>
    <x v="0"/>
    <x v="0"/>
    <x v="0"/>
    <x v="26"/>
    <x v="22"/>
  </r>
  <r>
    <s v="AD01-9361"/>
    <x v="0"/>
    <x v="6"/>
    <x v="1"/>
    <x v="0"/>
    <x v="0"/>
    <x v="0"/>
    <x v="0"/>
    <x v="0"/>
    <x v="118"/>
    <x v="243"/>
  </r>
  <r>
    <s v="AD01-9365"/>
    <x v="0"/>
    <x v="6"/>
    <x v="1"/>
    <x v="0"/>
    <x v="0"/>
    <x v="0"/>
    <x v="0"/>
    <x v="0"/>
    <x v="288"/>
    <x v="244"/>
  </r>
  <r>
    <s v="AD01-9362"/>
    <x v="0"/>
    <x v="6"/>
    <x v="1"/>
    <x v="0"/>
    <x v="0"/>
    <x v="0"/>
    <x v="0"/>
    <x v="0"/>
    <x v="281"/>
    <x v="234"/>
  </r>
  <r>
    <s v="AD01-9362"/>
    <x v="0"/>
    <x v="6"/>
    <x v="1"/>
    <x v="0"/>
    <x v="0"/>
    <x v="0"/>
    <x v="0"/>
    <x v="0"/>
    <x v="289"/>
    <x v="245"/>
  </r>
  <r>
    <s v="AD01-9362"/>
    <x v="0"/>
    <x v="6"/>
    <x v="1"/>
    <x v="0"/>
    <x v="0"/>
    <x v="0"/>
    <x v="0"/>
    <x v="0"/>
    <x v="87"/>
    <x v="72"/>
  </r>
  <r>
    <s v="AD01-9364"/>
    <x v="0"/>
    <x v="7"/>
    <x v="1"/>
    <x v="0"/>
    <x v="0"/>
    <x v="0"/>
    <x v="0"/>
    <x v="0"/>
    <x v="165"/>
    <x v="136"/>
  </r>
  <r>
    <s v="AD01-9361"/>
    <x v="0"/>
    <x v="7"/>
    <x v="1"/>
    <x v="0"/>
    <x v="0"/>
    <x v="0"/>
    <x v="0"/>
    <x v="0"/>
    <x v="290"/>
    <x v="246"/>
  </r>
  <r>
    <s v="AD01-9362"/>
    <x v="0"/>
    <x v="7"/>
    <x v="1"/>
    <x v="0"/>
    <x v="0"/>
    <x v="0"/>
    <x v="0"/>
    <x v="0"/>
    <x v="127"/>
    <x v="105"/>
  </r>
  <r>
    <s v="AD01-9364"/>
    <x v="0"/>
    <x v="7"/>
    <x v="1"/>
    <x v="0"/>
    <x v="0"/>
    <x v="0"/>
    <x v="0"/>
    <x v="0"/>
    <x v="249"/>
    <x v="7"/>
  </r>
  <r>
    <s v="AD01-9364"/>
    <x v="0"/>
    <x v="7"/>
    <x v="1"/>
    <x v="0"/>
    <x v="0"/>
    <x v="0"/>
    <x v="0"/>
    <x v="0"/>
    <x v="291"/>
    <x v="7"/>
  </r>
  <r>
    <s v="AD01-9362"/>
    <x v="0"/>
    <x v="7"/>
    <x v="1"/>
    <x v="0"/>
    <x v="0"/>
    <x v="0"/>
    <x v="0"/>
    <x v="0"/>
    <x v="243"/>
    <x v="7"/>
  </r>
  <r>
    <s v="AD01-9362"/>
    <x v="0"/>
    <x v="7"/>
    <x v="1"/>
    <x v="0"/>
    <x v="0"/>
    <x v="0"/>
    <x v="0"/>
    <x v="0"/>
    <x v="292"/>
    <x v="247"/>
  </r>
  <r>
    <s v="AD01-9361"/>
    <x v="0"/>
    <x v="7"/>
    <x v="1"/>
    <x v="0"/>
    <x v="0"/>
    <x v="0"/>
    <x v="0"/>
    <x v="0"/>
    <x v="108"/>
    <x v="248"/>
  </r>
  <r>
    <s v="AD01-9361"/>
    <x v="0"/>
    <x v="7"/>
    <x v="1"/>
    <x v="0"/>
    <x v="0"/>
    <x v="0"/>
    <x v="0"/>
    <x v="0"/>
    <x v="177"/>
    <x v="145"/>
  </r>
  <r>
    <s v="AD01-9364"/>
    <x v="0"/>
    <x v="7"/>
    <x v="1"/>
    <x v="0"/>
    <x v="0"/>
    <x v="0"/>
    <x v="0"/>
    <x v="0"/>
    <x v="293"/>
    <x v="249"/>
  </r>
  <r>
    <s v="AD01-9362"/>
    <x v="0"/>
    <x v="7"/>
    <x v="1"/>
    <x v="0"/>
    <x v="0"/>
    <x v="0"/>
    <x v="0"/>
    <x v="0"/>
    <x v="138"/>
    <x v="114"/>
  </r>
  <r>
    <s v="AD01-9362"/>
    <x v="0"/>
    <x v="7"/>
    <x v="1"/>
    <x v="0"/>
    <x v="0"/>
    <x v="0"/>
    <x v="0"/>
    <x v="0"/>
    <x v="104"/>
    <x v="87"/>
  </r>
  <r>
    <s v="AD01-9364"/>
    <x v="0"/>
    <x v="7"/>
    <x v="1"/>
    <x v="0"/>
    <x v="0"/>
    <x v="0"/>
    <x v="0"/>
    <x v="0"/>
    <x v="18"/>
    <x v="250"/>
  </r>
  <r>
    <s v="AD01-9364"/>
    <x v="0"/>
    <x v="7"/>
    <x v="1"/>
    <x v="0"/>
    <x v="0"/>
    <x v="0"/>
    <x v="0"/>
    <x v="0"/>
    <x v="294"/>
    <x v="251"/>
  </r>
  <r>
    <s v="AD01-9362"/>
    <x v="0"/>
    <x v="7"/>
    <x v="1"/>
    <x v="0"/>
    <x v="0"/>
    <x v="0"/>
    <x v="0"/>
    <x v="0"/>
    <x v="253"/>
    <x v="204"/>
  </r>
  <r>
    <s v="AD01-9364"/>
    <x v="0"/>
    <x v="7"/>
    <x v="1"/>
    <x v="0"/>
    <x v="0"/>
    <x v="0"/>
    <x v="0"/>
    <x v="0"/>
    <x v="295"/>
    <x v="252"/>
  </r>
  <r>
    <s v="AD01-9364"/>
    <x v="0"/>
    <x v="7"/>
    <x v="1"/>
    <x v="0"/>
    <x v="0"/>
    <x v="0"/>
    <x v="0"/>
    <x v="0"/>
    <x v="296"/>
    <x v="253"/>
  </r>
  <r>
    <s v="AD01-9361"/>
    <x v="0"/>
    <x v="8"/>
    <x v="1"/>
    <x v="0"/>
    <x v="0"/>
    <x v="0"/>
    <x v="0"/>
    <x v="0"/>
    <x v="166"/>
    <x v="137"/>
  </r>
  <r>
    <s v="AD01-9362"/>
    <x v="0"/>
    <x v="8"/>
    <x v="1"/>
    <x v="0"/>
    <x v="0"/>
    <x v="0"/>
    <x v="0"/>
    <x v="0"/>
    <x v="146"/>
    <x v="7"/>
  </r>
  <r>
    <s v="AD01-9362"/>
    <x v="0"/>
    <x v="8"/>
    <x v="1"/>
    <x v="0"/>
    <x v="0"/>
    <x v="0"/>
    <x v="0"/>
    <x v="0"/>
    <x v="89"/>
    <x v="74"/>
  </r>
  <r>
    <s v="AD01-9362"/>
    <x v="0"/>
    <x v="8"/>
    <x v="1"/>
    <x v="0"/>
    <x v="0"/>
    <x v="0"/>
    <x v="0"/>
    <x v="0"/>
    <x v="297"/>
    <x v="7"/>
  </r>
  <r>
    <s v="AD01-9365"/>
    <x v="0"/>
    <x v="8"/>
    <x v="1"/>
    <x v="0"/>
    <x v="0"/>
    <x v="0"/>
    <x v="0"/>
    <x v="0"/>
    <x v="90"/>
    <x v="7"/>
  </r>
  <r>
    <s v="AD01-9364"/>
    <x v="0"/>
    <x v="8"/>
    <x v="1"/>
    <x v="0"/>
    <x v="0"/>
    <x v="0"/>
    <x v="0"/>
    <x v="0"/>
    <x v="92"/>
    <x v="7"/>
  </r>
  <r>
    <s v="AD01-9364"/>
    <x v="0"/>
    <x v="8"/>
    <x v="1"/>
    <x v="0"/>
    <x v="0"/>
    <x v="0"/>
    <x v="0"/>
    <x v="0"/>
    <x v="298"/>
    <x v="254"/>
  </r>
  <r>
    <s v="AD01-9361"/>
    <x v="0"/>
    <x v="8"/>
    <x v="1"/>
    <x v="0"/>
    <x v="0"/>
    <x v="0"/>
    <x v="0"/>
    <x v="0"/>
    <x v="299"/>
    <x v="255"/>
  </r>
  <r>
    <s v="AD01-9362"/>
    <x v="0"/>
    <x v="8"/>
    <x v="1"/>
    <x v="0"/>
    <x v="0"/>
    <x v="0"/>
    <x v="0"/>
    <x v="0"/>
    <x v="155"/>
    <x v="127"/>
  </r>
  <r>
    <s v="AD01-9364"/>
    <x v="0"/>
    <x v="8"/>
    <x v="1"/>
    <x v="0"/>
    <x v="0"/>
    <x v="0"/>
    <x v="0"/>
    <x v="0"/>
    <x v="115"/>
    <x v="95"/>
  </r>
  <r>
    <s v="AD01-9364"/>
    <x v="0"/>
    <x v="8"/>
    <x v="1"/>
    <x v="0"/>
    <x v="0"/>
    <x v="0"/>
    <x v="0"/>
    <x v="0"/>
    <x v="163"/>
    <x v="134"/>
  </r>
  <r>
    <s v="AD01-9361"/>
    <x v="0"/>
    <x v="8"/>
    <x v="1"/>
    <x v="0"/>
    <x v="0"/>
    <x v="0"/>
    <x v="0"/>
    <x v="0"/>
    <x v="181"/>
    <x v="256"/>
  </r>
  <r>
    <s v="AD01-9362"/>
    <x v="0"/>
    <x v="8"/>
    <x v="1"/>
    <x v="0"/>
    <x v="0"/>
    <x v="0"/>
    <x v="0"/>
    <x v="0"/>
    <x v="300"/>
    <x v="257"/>
  </r>
  <r>
    <s v="AD01-9362"/>
    <x v="0"/>
    <x v="8"/>
    <x v="1"/>
    <x v="0"/>
    <x v="0"/>
    <x v="0"/>
    <x v="0"/>
    <x v="0"/>
    <x v="301"/>
    <x v="258"/>
  </r>
  <r>
    <s v="AD01-9361"/>
    <x v="0"/>
    <x v="8"/>
    <x v="1"/>
    <x v="0"/>
    <x v="0"/>
    <x v="0"/>
    <x v="0"/>
    <x v="0"/>
    <x v="302"/>
    <x v="259"/>
  </r>
  <r>
    <s v="AD01-9361"/>
    <x v="0"/>
    <x v="8"/>
    <x v="1"/>
    <x v="0"/>
    <x v="0"/>
    <x v="0"/>
    <x v="0"/>
    <x v="0"/>
    <x v="103"/>
    <x v="86"/>
  </r>
  <r>
    <s v="AD01-9361"/>
    <x v="0"/>
    <x v="9"/>
    <x v="1"/>
    <x v="0"/>
    <x v="0"/>
    <x v="0"/>
    <x v="0"/>
    <x v="0"/>
    <x v="27"/>
    <x v="23"/>
  </r>
  <r>
    <s v="AD01-9362"/>
    <x v="0"/>
    <x v="9"/>
    <x v="1"/>
    <x v="0"/>
    <x v="0"/>
    <x v="0"/>
    <x v="0"/>
    <x v="0"/>
    <x v="164"/>
    <x v="135"/>
  </r>
  <r>
    <s v="AD01-9362"/>
    <x v="0"/>
    <x v="9"/>
    <x v="1"/>
    <x v="0"/>
    <x v="0"/>
    <x v="0"/>
    <x v="0"/>
    <x v="0"/>
    <x v="106"/>
    <x v="89"/>
  </r>
  <r>
    <s v="AD01-9361"/>
    <x v="0"/>
    <x v="9"/>
    <x v="1"/>
    <x v="0"/>
    <x v="0"/>
    <x v="0"/>
    <x v="0"/>
    <x v="0"/>
    <x v="76"/>
    <x v="7"/>
  </r>
  <r>
    <s v="AD01-9361"/>
    <x v="0"/>
    <x v="9"/>
    <x v="1"/>
    <x v="0"/>
    <x v="0"/>
    <x v="0"/>
    <x v="0"/>
    <x v="0"/>
    <x v="256"/>
    <x v="7"/>
  </r>
  <r>
    <s v="AD01-9362"/>
    <x v="0"/>
    <x v="9"/>
    <x v="1"/>
    <x v="0"/>
    <x v="0"/>
    <x v="0"/>
    <x v="0"/>
    <x v="0"/>
    <x v="303"/>
    <x v="260"/>
  </r>
  <r>
    <s v="AD01-9364"/>
    <x v="0"/>
    <x v="9"/>
    <x v="1"/>
    <x v="0"/>
    <x v="0"/>
    <x v="0"/>
    <x v="0"/>
    <x v="0"/>
    <x v="304"/>
    <x v="261"/>
  </r>
  <r>
    <s v="AD01-9362"/>
    <x v="0"/>
    <x v="9"/>
    <x v="1"/>
    <x v="0"/>
    <x v="0"/>
    <x v="0"/>
    <x v="0"/>
    <x v="0"/>
    <x v="221"/>
    <x v="262"/>
  </r>
  <r>
    <s v="AD01-9362"/>
    <x v="0"/>
    <x v="9"/>
    <x v="1"/>
    <x v="0"/>
    <x v="0"/>
    <x v="0"/>
    <x v="0"/>
    <x v="0"/>
    <x v="116"/>
    <x v="96"/>
  </r>
  <r>
    <s v="AD01-9362"/>
    <x v="0"/>
    <x v="9"/>
    <x v="1"/>
    <x v="0"/>
    <x v="0"/>
    <x v="0"/>
    <x v="0"/>
    <x v="0"/>
    <x v="15"/>
    <x v="13"/>
  </r>
  <r>
    <s v="AD01-9362"/>
    <x v="0"/>
    <x v="9"/>
    <x v="1"/>
    <x v="0"/>
    <x v="0"/>
    <x v="0"/>
    <x v="0"/>
    <x v="0"/>
    <x v="226"/>
    <x v="181"/>
  </r>
  <r>
    <s v="AD01-9364"/>
    <x v="0"/>
    <x v="9"/>
    <x v="1"/>
    <x v="0"/>
    <x v="0"/>
    <x v="0"/>
    <x v="0"/>
    <x v="0"/>
    <x v="67"/>
    <x v="263"/>
  </r>
  <r>
    <s v="AD01-9361"/>
    <x v="0"/>
    <x v="9"/>
    <x v="1"/>
    <x v="0"/>
    <x v="0"/>
    <x v="0"/>
    <x v="0"/>
    <x v="0"/>
    <x v="305"/>
    <x v="264"/>
  </r>
  <r>
    <s v="AD01-9362"/>
    <x v="0"/>
    <x v="9"/>
    <x v="1"/>
    <x v="0"/>
    <x v="0"/>
    <x v="0"/>
    <x v="1"/>
    <x v="0"/>
    <x v="87"/>
    <x v="72"/>
  </r>
  <r>
    <s v="AD01-9363"/>
    <x v="0"/>
    <x v="9"/>
    <x v="1"/>
    <x v="0"/>
    <x v="0"/>
    <x v="0"/>
    <x v="1"/>
    <x v="0"/>
    <x v="268"/>
    <x v="221"/>
  </r>
  <r>
    <s v="AD01-9361"/>
    <x v="0"/>
    <x v="9"/>
    <x v="1"/>
    <x v="0"/>
    <x v="0"/>
    <x v="0"/>
    <x v="1"/>
    <x v="0"/>
    <x v="51"/>
    <x v="42"/>
  </r>
  <r>
    <s v="AD01-9362"/>
    <x v="0"/>
    <x v="10"/>
    <x v="1"/>
    <x v="0"/>
    <x v="0"/>
    <x v="0"/>
    <x v="1"/>
    <x v="0"/>
    <x v="89"/>
    <x v="74"/>
  </r>
  <r>
    <s v="AD01-9363"/>
    <x v="0"/>
    <x v="10"/>
    <x v="1"/>
    <x v="0"/>
    <x v="0"/>
    <x v="0"/>
    <x v="1"/>
    <x v="0"/>
    <x v="1"/>
    <x v="1"/>
  </r>
  <r>
    <s v="AD01-9362"/>
    <x v="0"/>
    <x v="10"/>
    <x v="1"/>
    <x v="0"/>
    <x v="0"/>
    <x v="0"/>
    <x v="1"/>
    <x v="0"/>
    <x v="128"/>
    <x v="106"/>
  </r>
  <r>
    <s v="AD01-9361"/>
    <x v="0"/>
    <x v="10"/>
    <x v="1"/>
    <x v="0"/>
    <x v="0"/>
    <x v="0"/>
    <x v="1"/>
    <x v="0"/>
    <x v="92"/>
    <x v="7"/>
  </r>
  <r>
    <s v="AD01-9363"/>
    <x v="0"/>
    <x v="10"/>
    <x v="1"/>
    <x v="0"/>
    <x v="0"/>
    <x v="0"/>
    <x v="1"/>
    <x v="0"/>
    <x v="255"/>
    <x v="7"/>
  </r>
  <r>
    <s v="AD01-9365"/>
    <x v="0"/>
    <x v="10"/>
    <x v="1"/>
    <x v="0"/>
    <x v="0"/>
    <x v="0"/>
    <x v="1"/>
    <x v="0"/>
    <x v="107"/>
    <x v="7"/>
  </r>
  <r>
    <s v="AD01-9362"/>
    <x v="0"/>
    <x v="10"/>
    <x v="1"/>
    <x v="0"/>
    <x v="0"/>
    <x v="0"/>
    <x v="1"/>
    <x v="0"/>
    <x v="306"/>
    <x v="265"/>
  </r>
  <r>
    <s v="AD01-9364"/>
    <x v="0"/>
    <x v="10"/>
    <x v="1"/>
    <x v="0"/>
    <x v="0"/>
    <x v="0"/>
    <x v="1"/>
    <x v="0"/>
    <x v="220"/>
    <x v="266"/>
  </r>
  <r>
    <s v="AD01-9364"/>
    <x v="0"/>
    <x v="10"/>
    <x v="1"/>
    <x v="0"/>
    <x v="0"/>
    <x v="0"/>
    <x v="1"/>
    <x v="0"/>
    <x v="115"/>
    <x v="95"/>
  </r>
  <r>
    <s v="AD01-9362"/>
    <x v="0"/>
    <x v="10"/>
    <x v="1"/>
    <x v="0"/>
    <x v="0"/>
    <x v="0"/>
    <x v="1"/>
    <x v="0"/>
    <x v="14"/>
    <x v="12"/>
  </r>
  <r>
    <s v="AD01-9365"/>
    <x v="0"/>
    <x v="10"/>
    <x v="1"/>
    <x v="0"/>
    <x v="0"/>
    <x v="0"/>
    <x v="1"/>
    <x v="0"/>
    <x v="52"/>
    <x v="43"/>
  </r>
  <r>
    <s v="AD01-9362"/>
    <x v="0"/>
    <x v="10"/>
    <x v="1"/>
    <x v="0"/>
    <x v="0"/>
    <x v="0"/>
    <x v="1"/>
    <x v="0"/>
    <x v="199"/>
    <x v="267"/>
  </r>
  <r>
    <s v="AD01-9361"/>
    <x v="0"/>
    <x v="10"/>
    <x v="1"/>
    <x v="0"/>
    <x v="0"/>
    <x v="0"/>
    <x v="1"/>
    <x v="0"/>
    <x v="307"/>
    <x v="268"/>
  </r>
  <r>
    <s v="AD01-9362"/>
    <x v="0"/>
    <x v="10"/>
    <x v="1"/>
    <x v="0"/>
    <x v="0"/>
    <x v="0"/>
    <x v="1"/>
    <x v="0"/>
    <x v="103"/>
    <x v="86"/>
  </r>
  <r>
    <s v="AD01-9362"/>
    <x v="0"/>
    <x v="10"/>
    <x v="1"/>
    <x v="0"/>
    <x v="0"/>
    <x v="0"/>
    <x v="1"/>
    <x v="0"/>
    <x v="123"/>
    <x v="101"/>
  </r>
  <r>
    <s v="AD01-9362"/>
    <x v="0"/>
    <x v="11"/>
    <x v="1"/>
    <x v="0"/>
    <x v="0"/>
    <x v="0"/>
    <x v="1"/>
    <x v="0"/>
    <x v="105"/>
    <x v="88"/>
  </r>
  <r>
    <s v="AD01-9361"/>
    <x v="0"/>
    <x v="11"/>
    <x v="1"/>
    <x v="0"/>
    <x v="0"/>
    <x v="0"/>
    <x v="1"/>
    <x v="0"/>
    <x v="0"/>
    <x v="0"/>
  </r>
  <r>
    <s v="AD01-9361"/>
    <x v="0"/>
    <x v="11"/>
    <x v="1"/>
    <x v="0"/>
    <x v="0"/>
    <x v="0"/>
    <x v="1"/>
    <x v="0"/>
    <x v="28"/>
    <x v="24"/>
  </r>
  <r>
    <s v="AD01-9362"/>
    <x v="0"/>
    <x v="11"/>
    <x v="1"/>
    <x v="0"/>
    <x v="0"/>
    <x v="0"/>
    <x v="1"/>
    <x v="0"/>
    <x v="236"/>
    <x v="7"/>
  </r>
  <r>
    <s v="AD01-9361"/>
    <x v="0"/>
    <x v="11"/>
    <x v="1"/>
    <x v="0"/>
    <x v="0"/>
    <x v="0"/>
    <x v="1"/>
    <x v="0"/>
    <x v="130"/>
    <x v="7"/>
  </r>
  <r>
    <s v="AD01-9363"/>
    <x v="0"/>
    <x v="11"/>
    <x v="1"/>
    <x v="0"/>
    <x v="0"/>
    <x v="0"/>
    <x v="1"/>
    <x v="0"/>
    <x v="308"/>
    <x v="269"/>
  </r>
  <r>
    <s v="AD01-9362"/>
    <x v="0"/>
    <x v="11"/>
    <x v="1"/>
    <x v="0"/>
    <x v="0"/>
    <x v="0"/>
    <x v="1"/>
    <x v="0"/>
    <x v="309"/>
    <x v="270"/>
  </r>
  <r>
    <s v="AD01-9361"/>
    <x v="0"/>
    <x v="11"/>
    <x v="1"/>
    <x v="0"/>
    <x v="0"/>
    <x v="0"/>
    <x v="1"/>
    <x v="0"/>
    <x v="37"/>
    <x v="271"/>
  </r>
  <r>
    <s v="AD01-9361"/>
    <x v="0"/>
    <x v="11"/>
    <x v="1"/>
    <x v="0"/>
    <x v="0"/>
    <x v="0"/>
    <x v="1"/>
    <x v="0"/>
    <x v="114"/>
    <x v="94"/>
  </r>
  <r>
    <s v="AD01-9361"/>
    <x v="0"/>
    <x v="11"/>
    <x v="1"/>
    <x v="0"/>
    <x v="0"/>
    <x v="0"/>
    <x v="1"/>
    <x v="0"/>
    <x v="13"/>
    <x v="11"/>
  </r>
  <r>
    <s v="AD01-9363"/>
    <x v="0"/>
    <x v="11"/>
    <x v="1"/>
    <x v="0"/>
    <x v="0"/>
    <x v="0"/>
    <x v="1"/>
    <x v="0"/>
    <x v="225"/>
    <x v="180"/>
  </r>
  <r>
    <s v="AD01-9361"/>
    <x v="0"/>
    <x v="11"/>
    <x v="1"/>
    <x v="0"/>
    <x v="0"/>
    <x v="0"/>
    <x v="1"/>
    <x v="0"/>
    <x v="124"/>
    <x v="102"/>
  </r>
  <r>
    <s v="AD01-9361"/>
    <x v="0"/>
    <x v="11"/>
    <x v="1"/>
    <x v="0"/>
    <x v="0"/>
    <x v="0"/>
    <x v="1"/>
    <x v="0"/>
    <x v="212"/>
    <x v="272"/>
  </r>
  <r>
    <s v="AD01-9362"/>
    <x v="0"/>
    <x v="11"/>
    <x v="1"/>
    <x v="0"/>
    <x v="0"/>
    <x v="0"/>
    <x v="1"/>
    <x v="0"/>
    <x v="310"/>
    <x v="273"/>
  </r>
  <r>
    <s v="AD01-9361"/>
    <x v="0"/>
    <x v="11"/>
    <x v="1"/>
    <x v="0"/>
    <x v="0"/>
    <x v="0"/>
    <x v="1"/>
    <x v="0"/>
    <x v="296"/>
    <x v="253"/>
  </r>
  <r>
    <s v="AD01-9361"/>
    <x v="0"/>
    <x v="11"/>
    <x v="1"/>
    <x v="0"/>
    <x v="0"/>
    <x v="0"/>
    <x v="1"/>
    <x v="0"/>
    <x v="280"/>
    <x v="233"/>
  </r>
  <r>
    <s v="AD01-9362"/>
    <x v="0"/>
    <x v="11"/>
    <x v="1"/>
    <x v="0"/>
    <x v="0"/>
    <x v="0"/>
    <x v="1"/>
    <x v="0"/>
    <x v="311"/>
    <x v="274"/>
  </r>
  <r>
    <s v="AD01-9362"/>
    <x v="0"/>
    <x v="0"/>
    <x v="0"/>
    <x v="1"/>
    <x v="1"/>
    <x v="1"/>
    <x v="1"/>
    <x v="0"/>
    <x v="244"/>
    <x v="206"/>
  </r>
  <r>
    <s v="AD01-9362"/>
    <x v="0"/>
    <x v="0"/>
    <x v="0"/>
    <x v="1"/>
    <x v="1"/>
    <x v="1"/>
    <x v="1"/>
    <x v="0"/>
    <x v="255"/>
    <x v="207"/>
  </r>
  <r>
    <s v="AD01-9362"/>
    <x v="0"/>
    <x v="0"/>
    <x v="0"/>
    <x v="1"/>
    <x v="1"/>
    <x v="1"/>
    <x v="1"/>
    <x v="0"/>
    <x v="256"/>
    <x v="208"/>
  </r>
  <r>
    <s v="AD01-9364"/>
    <x v="0"/>
    <x v="0"/>
    <x v="0"/>
    <x v="1"/>
    <x v="1"/>
    <x v="1"/>
    <x v="1"/>
    <x v="0"/>
    <x v="262"/>
    <x v="214"/>
  </r>
  <r>
    <s v="AD01-9361"/>
    <x v="0"/>
    <x v="0"/>
    <x v="0"/>
    <x v="1"/>
    <x v="1"/>
    <x v="1"/>
    <x v="1"/>
    <x v="0"/>
    <x v="263"/>
    <x v="215"/>
  </r>
  <r>
    <s v="AD01-9363"/>
    <x v="0"/>
    <x v="1"/>
    <x v="0"/>
    <x v="1"/>
    <x v="1"/>
    <x v="1"/>
    <x v="1"/>
    <x v="2"/>
    <x v="149"/>
    <x v="123"/>
  </r>
  <r>
    <s v="AD01-9362"/>
    <x v="0"/>
    <x v="1"/>
    <x v="0"/>
    <x v="1"/>
    <x v="1"/>
    <x v="1"/>
    <x v="1"/>
    <x v="2"/>
    <x v="5"/>
    <x v="5"/>
  </r>
  <r>
    <s v="AD01-9361"/>
    <x v="0"/>
    <x v="1"/>
    <x v="0"/>
    <x v="1"/>
    <x v="1"/>
    <x v="1"/>
    <x v="1"/>
    <x v="2"/>
    <x v="160"/>
    <x v="131"/>
  </r>
  <r>
    <s v="AD01-9364"/>
    <x v="0"/>
    <x v="1"/>
    <x v="0"/>
    <x v="1"/>
    <x v="1"/>
    <x v="1"/>
    <x v="1"/>
    <x v="2"/>
    <x v="20"/>
    <x v="16"/>
  </r>
  <r>
    <s v="AD01-9361"/>
    <x v="0"/>
    <x v="1"/>
    <x v="0"/>
    <x v="1"/>
    <x v="1"/>
    <x v="1"/>
    <x v="1"/>
    <x v="2"/>
    <x v="183"/>
    <x v="149"/>
  </r>
  <r>
    <s v="AD01-9362"/>
    <x v="0"/>
    <x v="2"/>
    <x v="0"/>
    <x v="1"/>
    <x v="1"/>
    <x v="1"/>
    <x v="1"/>
    <x v="0"/>
    <x v="93"/>
    <x v="79"/>
  </r>
  <r>
    <s v="AD01-9361"/>
    <x v="0"/>
    <x v="2"/>
    <x v="0"/>
    <x v="1"/>
    <x v="1"/>
    <x v="1"/>
    <x v="0"/>
    <x v="0"/>
    <x v="77"/>
    <x v="64"/>
  </r>
  <r>
    <s v="AD01-9364"/>
    <x v="0"/>
    <x v="2"/>
    <x v="0"/>
    <x v="1"/>
    <x v="1"/>
    <x v="1"/>
    <x v="0"/>
    <x v="0"/>
    <x v="32"/>
    <x v="28"/>
  </r>
  <r>
    <s v="AD01-9361"/>
    <x v="0"/>
    <x v="2"/>
    <x v="0"/>
    <x v="1"/>
    <x v="1"/>
    <x v="1"/>
    <x v="0"/>
    <x v="0"/>
    <x v="100"/>
    <x v="83"/>
  </r>
  <r>
    <s v="AD01-9364"/>
    <x v="0"/>
    <x v="2"/>
    <x v="0"/>
    <x v="1"/>
    <x v="1"/>
    <x v="1"/>
    <x v="0"/>
    <x v="0"/>
    <x v="45"/>
    <x v="36"/>
  </r>
  <r>
    <s v="AD01-9361"/>
    <x v="0"/>
    <x v="2"/>
    <x v="0"/>
    <x v="1"/>
    <x v="1"/>
    <x v="1"/>
    <x v="0"/>
    <x v="0"/>
    <x v="21"/>
    <x v="17"/>
  </r>
  <r>
    <s v="AD01-9361"/>
    <x v="0"/>
    <x v="5"/>
    <x v="0"/>
    <x v="1"/>
    <x v="1"/>
    <x v="1"/>
    <x v="0"/>
    <x v="2"/>
    <x v="236"/>
    <x v="275"/>
  </r>
  <r>
    <s v="AD01-9362"/>
    <x v="0"/>
    <x v="5"/>
    <x v="0"/>
    <x v="1"/>
    <x v="1"/>
    <x v="1"/>
    <x v="0"/>
    <x v="2"/>
    <x v="92"/>
    <x v="78"/>
  </r>
  <r>
    <s v="AD01-9362"/>
    <x v="0"/>
    <x v="5"/>
    <x v="0"/>
    <x v="1"/>
    <x v="1"/>
    <x v="1"/>
    <x v="0"/>
    <x v="2"/>
    <x v="76"/>
    <x v="63"/>
  </r>
  <r>
    <s v="AD01-9364"/>
    <x v="0"/>
    <x v="5"/>
    <x v="0"/>
    <x v="1"/>
    <x v="1"/>
    <x v="1"/>
    <x v="0"/>
    <x v="2"/>
    <x v="312"/>
    <x v="276"/>
  </r>
  <r>
    <s v="AD01-9362"/>
    <x v="0"/>
    <x v="5"/>
    <x v="0"/>
    <x v="1"/>
    <x v="1"/>
    <x v="1"/>
    <x v="0"/>
    <x v="2"/>
    <x v="85"/>
    <x v="70"/>
  </r>
  <r>
    <s v="AD01-9362"/>
    <x v="0"/>
    <x v="6"/>
    <x v="0"/>
    <x v="1"/>
    <x v="1"/>
    <x v="1"/>
    <x v="0"/>
    <x v="0"/>
    <x v="297"/>
    <x v="277"/>
  </r>
  <r>
    <s v="AD01-9361"/>
    <x v="0"/>
    <x v="6"/>
    <x v="0"/>
    <x v="1"/>
    <x v="1"/>
    <x v="1"/>
    <x v="0"/>
    <x v="2"/>
    <x v="274"/>
    <x v="278"/>
  </r>
  <r>
    <s v="AD01-9364"/>
    <x v="0"/>
    <x v="6"/>
    <x v="0"/>
    <x v="1"/>
    <x v="1"/>
    <x v="1"/>
    <x v="0"/>
    <x v="2"/>
    <x v="243"/>
    <x v="279"/>
  </r>
  <r>
    <s v="AD01-9361"/>
    <x v="0"/>
    <x v="6"/>
    <x v="0"/>
    <x v="1"/>
    <x v="1"/>
    <x v="1"/>
    <x v="0"/>
    <x v="2"/>
    <x v="313"/>
    <x v="280"/>
  </r>
  <r>
    <s v="AD01-9362"/>
    <x v="0"/>
    <x v="6"/>
    <x v="0"/>
    <x v="1"/>
    <x v="1"/>
    <x v="1"/>
    <x v="0"/>
    <x v="2"/>
    <x v="314"/>
    <x v="281"/>
  </r>
  <r>
    <s v="AD01-9362"/>
    <x v="0"/>
    <x v="6"/>
    <x v="0"/>
    <x v="1"/>
    <x v="1"/>
    <x v="1"/>
    <x v="0"/>
    <x v="2"/>
    <x v="315"/>
    <x v="282"/>
  </r>
  <r>
    <s v="AD01-9361"/>
    <x v="0"/>
    <x v="8"/>
    <x v="0"/>
    <x v="1"/>
    <x v="1"/>
    <x v="1"/>
    <x v="0"/>
    <x v="0"/>
    <x v="249"/>
    <x v="283"/>
  </r>
  <r>
    <s v="AD01-9362"/>
    <x v="0"/>
    <x v="8"/>
    <x v="0"/>
    <x v="1"/>
    <x v="1"/>
    <x v="1"/>
    <x v="0"/>
    <x v="0"/>
    <x v="234"/>
    <x v="284"/>
  </r>
  <r>
    <s v="AD01-9364"/>
    <x v="0"/>
    <x v="8"/>
    <x v="0"/>
    <x v="1"/>
    <x v="1"/>
    <x v="1"/>
    <x v="0"/>
    <x v="0"/>
    <x v="316"/>
    <x v="285"/>
  </r>
  <r>
    <s v="AD01-9362"/>
    <x v="0"/>
    <x v="8"/>
    <x v="0"/>
    <x v="1"/>
    <x v="1"/>
    <x v="1"/>
    <x v="0"/>
    <x v="0"/>
    <x v="317"/>
    <x v="286"/>
  </r>
  <r>
    <s v="AD01-9363"/>
    <x v="0"/>
    <x v="8"/>
    <x v="0"/>
    <x v="1"/>
    <x v="1"/>
    <x v="1"/>
    <x v="0"/>
    <x v="0"/>
    <x v="318"/>
    <x v="287"/>
  </r>
  <r>
    <s v="AD01-9361"/>
    <x v="0"/>
    <x v="9"/>
    <x v="0"/>
    <x v="1"/>
    <x v="1"/>
    <x v="1"/>
    <x v="0"/>
    <x v="0"/>
    <x v="4"/>
    <x v="4"/>
  </r>
  <r>
    <s v="AD01-9361"/>
    <x v="0"/>
    <x v="9"/>
    <x v="0"/>
    <x v="1"/>
    <x v="1"/>
    <x v="1"/>
    <x v="0"/>
    <x v="0"/>
    <x v="169"/>
    <x v="140"/>
  </r>
  <r>
    <s v="AD01-9365"/>
    <x v="0"/>
    <x v="9"/>
    <x v="0"/>
    <x v="1"/>
    <x v="1"/>
    <x v="1"/>
    <x v="0"/>
    <x v="0"/>
    <x v="69"/>
    <x v="55"/>
  </r>
  <r>
    <s v="AD01-9361"/>
    <x v="0"/>
    <x v="9"/>
    <x v="0"/>
    <x v="1"/>
    <x v="1"/>
    <x v="1"/>
    <x v="0"/>
    <x v="0"/>
    <x v="19"/>
    <x v="15"/>
  </r>
  <r>
    <s v="AD01-9362"/>
    <x v="0"/>
    <x v="9"/>
    <x v="0"/>
    <x v="1"/>
    <x v="1"/>
    <x v="1"/>
    <x v="0"/>
    <x v="0"/>
    <x v="182"/>
    <x v="148"/>
  </r>
  <r>
    <s v="AD01-9362"/>
    <x v="0"/>
    <x v="10"/>
    <x v="0"/>
    <x v="1"/>
    <x v="1"/>
    <x v="1"/>
    <x v="0"/>
    <x v="2"/>
    <x v="218"/>
    <x v="175"/>
  </r>
  <r>
    <s v="AD01-9364"/>
    <x v="0"/>
    <x v="10"/>
    <x v="0"/>
    <x v="1"/>
    <x v="1"/>
    <x v="1"/>
    <x v="0"/>
    <x v="2"/>
    <x v="91"/>
    <x v="77"/>
  </r>
  <r>
    <s v="AD01-9361"/>
    <x v="0"/>
    <x v="10"/>
    <x v="0"/>
    <x v="1"/>
    <x v="1"/>
    <x v="1"/>
    <x v="0"/>
    <x v="0"/>
    <x v="75"/>
    <x v="62"/>
  </r>
  <r>
    <s v="AD01-9362"/>
    <x v="0"/>
    <x v="10"/>
    <x v="0"/>
    <x v="1"/>
    <x v="1"/>
    <x v="1"/>
    <x v="0"/>
    <x v="2"/>
    <x v="99"/>
    <x v="82"/>
  </r>
  <r>
    <s v="AD01-9361"/>
    <x v="0"/>
    <x v="10"/>
    <x v="0"/>
    <x v="1"/>
    <x v="1"/>
    <x v="1"/>
    <x v="0"/>
    <x v="2"/>
    <x v="84"/>
    <x v="69"/>
  </r>
  <r>
    <s v="AD01-9362"/>
    <x v="0"/>
    <x v="11"/>
    <x v="0"/>
    <x v="1"/>
    <x v="1"/>
    <x v="1"/>
    <x v="0"/>
    <x v="2"/>
    <x v="130"/>
    <x v="108"/>
  </r>
  <r>
    <s v="AD01-9361"/>
    <x v="0"/>
    <x v="11"/>
    <x v="0"/>
    <x v="1"/>
    <x v="1"/>
    <x v="1"/>
    <x v="0"/>
    <x v="2"/>
    <x v="107"/>
    <x v="90"/>
  </r>
  <r>
    <s v="AD01-9364"/>
    <x v="0"/>
    <x v="11"/>
    <x v="0"/>
    <x v="1"/>
    <x v="1"/>
    <x v="1"/>
    <x v="0"/>
    <x v="2"/>
    <x v="33"/>
    <x v="29"/>
  </r>
  <r>
    <s v="AD01-9362"/>
    <x v="0"/>
    <x v="11"/>
    <x v="0"/>
    <x v="1"/>
    <x v="1"/>
    <x v="1"/>
    <x v="0"/>
    <x v="2"/>
    <x v="140"/>
    <x v="115"/>
  </r>
  <r>
    <s v="AD01-9364"/>
    <x v="0"/>
    <x v="11"/>
    <x v="0"/>
    <x v="1"/>
    <x v="1"/>
    <x v="1"/>
    <x v="0"/>
    <x v="2"/>
    <x v="119"/>
    <x v="97"/>
  </r>
  <r>
    <s v="AD01-9361"/>
    <x v="0"/>
    <x v="11"/>
    <x v="0"/>
    <x v="1"/>
    <x v="1"/>
    <x v="1"/>
    <x v="0"/>
    <x v="2"/>
    <x v="46"/>
    <x v="37"/>
  </r>
  <r>
    <s v="AD01-9364"/>
    <x v="0"/>
    <x v="0"/>
    <x v="1"/>
    <x v="1"/>
    <x v="1"/>
    <x v="1"/>
    <x v="0"/>
    <x v="2"/>
    <x v="319"/>
    <x v="288"/>
  </r>
  <r>
    <s v="AD01-9361"/>
    <x v="0"/>
    <x v="0"/>
    <x v="1"/>
    <x v="1"/>
    <x v="1"/>
    <x v="1"/>
    <x v="0"/>
    <x v="2"/>
    <x v="168"/>
    <x v="139"/>
  </r>
  <r>
    <s v="AD01-9362"/>
    <x v="0"/>
    <x v="0"/>
    <x v="1"/>
    <x v="1"/>
    <x v="1"/>
    <x v="1"/>
    <x v="0"/>
    <x v="2"/>
    <x v="290"/>
    <x v="246"/>
  </r>
  <r>
    <s v="AD01-9364"/>
    <x v="0"/>
    <x v="0"/>
    <x v="1"/>
    <x v="1"/>
    <x v="1"/>
    <x v="1"/>
    <x v="0"/>
    <x v="2"/>
    <x v="320"/>
    <x v="289"/>
  </r>
  <r>
    <s v="AD01-9364"/>
    <x v="0"/>
    <x v="0"/>
    <x v="1"/>
    <x v="1"/>
    <x v="1"/>
    <x v="1"/>
    <x v="0"/>
    <x v="2"/>
    <x v="6"/>
    <x v="6"/>
  </r>
  <r>
    <s v="AD01-9364"/>
    <x v="0"/>
    <x v="0"/>
    <x v="1"/>
    <x v="1"/>
    <x v="1"/>
    <x v="1"/>
    <x v="0"/>
    <x v="2"/>
    <x v="291"/>
    <x v="290"/>
  </r>
  <r>
    <s v="AD01-9361"/>
    <x v="0"/>
    <x v="0"/>
    <x v="1"/>
    <x v="1"/>
    <x v="1"/>
    <x v="1"/>
    <x v="0"/>
    <x v="2"/>
    <x v="321"/>
    <x v="291"/>
  </r>
  <r>
    <s v="AD01-9362"/>
    <x v="0"/>
    <x v="0"/>
    <x v="1"/>
    <x v="1"/>
    <x v="1"/>
    <x v="1"/>
    <x v="0"/>
    <x v="2"/>
    <x v="322"/>
    <x v="292"/>
  </r>
  <r>
    <s v="AD01-9362"/>
    <x v="0"/>
    <x v="0"/>
    <x v="1"/>
    <x v="1"/>
    <x v="1"/>
    <x v="1"/>
    <x v="0"/>
    <x v="2"/>
    <x v="323"/>
    <x v="7"/>
  </r>
  <r>
    <s v="AD01-9362"/>
    <x v="0"/>
    <x v="0"/>
    <x v="1"/>
    <x v="1"/>
    <x v="1"/>
    <x v="1"/>
    <x v="0"/>
    <x v="2"/>
    <x v="121"/>
    <x v="7"/>
  </r>
  <r>
    <s v="AD01-9361"/>
    <x v="0"/>
    <x v="0"/>
    <x v="1"/>
    <x v="1"/>
    <x v="1"/>
    <x v="1"/>
    <x v="0"/>
    <x v="2"/>
    <x v="293"/>
    <x v="249"/>
  </r>
  <r>
    <s v="AD01-9364"/>
    <x v="0"/>
    <x v="0"/>
    <x v="1"/>
    <x v="1"/>
    <x v="1"/>
    <x v="1"/>
    <x v="0"/>
    <x v="2"/>
    <x v="324"/>
    <x v="293"/>
  </r>
  <r>
    <s v="AD01-9362"/>
    <x v="0"/>
    <x v="0"/>
    <x v="1"/>
    <x v="1"/>
    <x v="1"/>
    <x v="1"/>
    <x v="0"/>
    <x v="2"/>
    <x v="184"/>
    <x v="150"/>
  </r>
  <r>
    <s v="AD01-9364"/>
    <x v="0"/>
    <x v="0"/>
    <x v="1"/>
    <x v="1"/>
    <x v="1"/>
    <x v="1"/>
    <x v="0"/>
    <x v="2"/>
    <x v="325"/>
    <x v="294"/>
  </r>
  <r>
    <s v="AD01-9362"/>
    <x v="0"/>
    <x v="0"/>
    <x v="1"/>
    <x v="1"/>
    <x v="1"/>
    <x v="1"/>
    <x v="0"/>
    <x v="2"/>
    <x v="326"/>
    <x v="295"/>
  </r>
  <r>
    <s v="AD01-9362"/>
    <x v="0"/>
    <x v="0"/>
    <x v="1"/>
    <x v="1"/>
    <x v="1"/>
    <x v="1"/>
    <x v="0"/>
    <x v="2"/>
    <x v="278"/>
    <x v="231"/>
  </r>
  <r>
    <s v="AD01-9364"/>
    <x v="0"/>
    <x v="0"/>
    <x v="1"/>
    <x v="1"/>
    <x v="1"/>
    <x v="1"/>
    <x v="0"/>
    <x v="2"/>
    <x v="242"/>
    <x v="193"/>
  </r>
  <r>
    <s v="AD01-9361"/>
    <x v="0"/>
    <x v="1"/>
    <x v="1"/>
    <x v="1"/>
    <x v="1"/>
    <x v="1"/>
    <x v="0"/>
    <x v="2"/>
    <x v="254"/>
    <x v="205"/>
  </r>
  <r>
    <s v="AD01-9361"/>
    <x v="0"/>
    <x v="1"/>
    <x v="1"/>
    <x v="1"/>
    <x v="1"/>
    <x v="1"/>
    <x v="0"/>
    <x v="2"/>
    <x v="31"/>
    <x v="27"/>
  </r>
  <r>
    <s v="AD01-9364"/>
    <x v="0"/>
    <x v="1"/>
    <x v="1"/>
    <x v="1"/>
    <x v="1"/>
    <x v="1"/>
    <x v="0"/>
    <x v="2"/>
    <x v="148"/>
    <x v="122"/>
  </r>
  <r>
    <s v="AD01-9361"/>
    <x v="0"/>
    <x v="1"/>
    <x v="1"/>
    <x v="1"/>
    <x v="1"/>
    <x v="1"/>
    <x v="0"/>
    <x v="2"/>
    <x v="219"/>
    <x v="176"/>
  </r>
  <r>
    <s v="AD01-9362"/>
    <x v="0"/>
    <x v="1"/>
    <x v="1"/>
    <x v="1"/>
    <x v="1"/>
    <x v="1"/>
    <x v="0"/>
    <x v="2"/>
    <x v="272"/>
    <x v="225"/>
  </r>
  <r>
    <s v="AD01-9365"/>
    <x v="0"/>
    <x v="1"/>
    <x v="1"/>
    <x v="1"/>
    <x v="1"/>
    <x v="1"/>
    <x v="0"/>
    <x v="2"/>
    <x v="327"/>
    <x v="296"/>
  </r>
  <r>
    <s v="AD01-9364"/>
    <x v="0"/>
    <x v="1"/>
    <x v="1"/>
    <x v="1"/>
    <x v="1"/>
    <x v="1"/>
    <x v="0"/>
    <x v="2"/>
    <x v="328"/>
    <x v="297"/>
  </r>
  <r>
    <s v="AD01-9361"/>
    <x v="0"/>
    <x v="1"/>
    <x v="1"/>
    <x v="1"/>
    <x v="1"/>
    <x v="1"/>
    <x v="0"/>
    <x v="2"/>
    <x v="329"/>
    <x v="298"/>
  </r>
  <r>
    <s v="AD01-9361"/>
    <x v="0"/>
    <x v="1"/>
    <x v="1"/>
    <x v="1"/>
    <x v="1"/>
    <x v="1"/>
    <x v="0"/>
    <x v="2"/>
    <x v="264"/>
    <x v="7"/>
  </r>
  <r>
    <s v="AD01-9365"/>
    <x v="0"/>
    <x v="1"/>
    <x v="1"/>
    <x v="1"/>
    <x v="1"/>
    <x v="1"/>
    <x v="0"/>
    <x v="2"/>
    <x v="157"/>
    <x v="129"/>
  </r>
  <r>
    <s v="AD01-9362"/>
    <x v="0"/>
    <x v="1"/>
    <x v="1"/>
    <x v="1"/>
    <x v="1"/>
    <x v="1"/>
    <x v="0"/>
    <x v="2"/>
    <x v="330"/>
    <x v="299"/>
  </r>
  <r>
    <s v="AD01-9363"/>
    <x v="0"/>
    <x v="1"/>
    <x v="1"/>
    <x v="1"/>
    <x v="1"/>
    <x v="1"/>
    <x v="0"/>
    <x v="2"/>
    <x v="47"/>
    <x v="38"/>
  </r>
  <r>
    <s v="AD01-9364"/>
    <x v="0"/>
    <x v="1"/>
    <x v="1"/>
    <x v="1"/>
    <x v="1"/>
    <x v="1"/>
    <x v="0"/>
    <x v="2"/>
    <x v="331"/>
    <x v="300"/>
  </r>
  <r>
    <s v="AD01-9362"/>
    <x v="0"/>
    <x v="1"/>
    <x v="1"/>
    <x v="1"/>
    <x v="1"/>
    <x v="1"/>
    <x v="0"/>
    <x v="2"/>
    <x v="300"/>
    <x v="257"/>
  </r>
  <r>
    <s v="AD01-9361"/>
    <x v="0"/>
    <x v="1"/>
    <x v="1"/>
    <x v="1"/>
    <x v="1"/>
    <x v="1"/>
    <x v="0"/>
    <x v="2"/>
    <x v="284"/>
    <x v="239"/>
  </r>
  <r>
    <s v="AD01-9365"/>
    <x v="0"/>
    <x v="2"/>
    <x v="1"/>
    <x v="1"/>
    <x v="1"/>
    <x v="1"/>
    <x v="0"/>
    <x v="2"/>
    <x v="147"/>
    <x v="121"/>
  </r>
  <r>
    <s v="AD01-9364"/>
    <x v="0"/>
    <x v="2"/>
    <x v="1"/>
    <x v="1"/>
    <x v="1"/>
    <x v="1"/>
    <x v="0"/>
    <x v="2"/>
    <x v="57"/>
    <x v="46"/>
  </r>
  <r>
    <s v="AD01-9362"/>
    <x v="0"/>
    <x v="2"/>
    <x v="1"/>
    <x v="1"/>
    <x v="1"/>
    <x v="1"/>
    <x v="0"/>
    <x v="2"/>
    <x v="164"/>
    <x v="135"/>
  </r>
  <r>
    <s v="AD01-9363"/>
    <x v="0"/>
    <x v="2"/>
    <x v="1"/>
    <x v="1"/>
    <x v="1"/>
    <x v="1"/>
    <x v="0"/>
    <x v="2"/>
    <x v="285"/>
    <x v="301"/>
  </r>
  <r>
    <s v="AD01-9361"/>
    <x v="0"/>
    <x v="2"/>
    <x v="1"/>
    <x v="1"/>
    <x v="1"/>
    <x v="1"/>
    <x v="0"/>
    <x v="2"/>
    <x v="58"/>
    <x v="47"/>
  </r>
  <r>
    <s v="AD01-9361"/>
    <x v="0"/>
    <x v="2"/>
    <x v="1"/>
    <x v="1"/>
    <x v="1"/>
    <x v="1"/>
    <x v="0"/>
    <x v="2"/>
    <x v="332"/>
    <x v="302"/>
  </r>
  <r>
    <s v="AD01-9361"/>
    <x v="0"/>
    <x v="2"/>
    <x v="1"/>
    <x v="1"/>
    <x v="1"/>
    <x v="1"/>
    <x v="0"/>
    <x v="2"/>
    <x v="333"/>
    <x v="303"/>
  </r>
  <r>
    <s v="AD01-9363"/>
    <x v="0"/>
    <x v="2"/>
    <x v="1"/>
    <x v="1"/>
    <x v="1"/>
    <x v="1"/>
    <x v="0"/>
    <x v="2"/>
    <x v="334"/>
    <x v="304"/>
  </r>
  <r>
    <s v="AD01-9363"/>
    <x v="0"/>
    <x v="2"/>
    <x v="1"/>
    <x v="1"/>
    <x v="1"/>
    <x v="1"/>
    <x v="0"/>
    <x v="2"/>
    <x v="288"/>
    <x v="7"/>
  </r>
  <r>
    <s v="AD01-9361"/>
    <x v="0"/>
    <x v="2"/>
    <x v="1"/>
    <x v="1"/>
    <x v="1"/>
    <x v="1"/>
    <x v="0"/>
    <x v="2"/>
    <x v="335"/>
    <x v="7"/>
  </r>
  <r>
    <s v="AD01-9361"/>
    <x v="0"/>
    <x v="2"/>
    <x v="1"/>
    <x v="1"/>
    <x v="1"/>
    <x v="1"/>
    <x v="0"/>
    <x v="2"/>
    <x v="15"/>
    <x v="13"/>
  </r>
  <r>
    <s v="AD01-9364"/>
    <x v="0"/>
    <x v="2"/>
    <x v="1"/>
    <x v="1"/>
    <x v="1"/>
    <x v="1"/>
    <x v="0"/>
    <x v="2"/>
    <x v="324"/>
    <x v="293"/>
  </r>
  <r>
    <s v="AD01-9363"/>
    <x v="0"/>
    <x v="2"/>
    <x v="1"/>
    <x v="1"/>
    <x v="1"/>
    <x v="1"/>
    <x v="0"/>
    <x v="2"/>
    <x v="316"/>
    <x v="285"/>
  </r>
  <r>
    <s v="AD01-9362"/>
    <x v="0"/>
    <x v="2"/>
    <x v="1"/>
    <x v="1"/>
    <x v="1"/>
    <x v="1"/>
    <x v="0"/>
    <x v="2"/>
    <x v="336"/>
    <x v="305"/>
  </r>
  <r>
    <s v="AD01-9362"/>
    <x v="0"/>
    <x v="2"/>
    <x v="1"/>
    <x v="1"/>
    <x v="1"/>
    <x v="1"/>
    <x v="0"/>
    <x v="2"/>
    <x v="310"/>
    <x v="273"/>
  </r>
  <r>
    <s v="AD01-9365"/>
    <x v="0"/>
    <x v="2"/>
    <x v="1"/>
    <x v="1"/>
    <x v="1"/>
    <x v="1"/>
    <x v="0"/>
    <x v="2"/>
    <x v="253"/>
    <x v="204"/>
  </r>
  <r>
    <s v="AD01-9361"/>
    <x v="0"/>
    <x v="3"/>
    <x v="1"/>
    <x v="1"/>
    <x v="1"/>
    <x v="1"/>
    <x v="0"/>
    <x v="2"/>
    <x v="190"/>
    <x v="156"/>
  </r>
  <r>
    <s v="AD01-9364"/>
    <x v="0"/>
    <x v="3"/>
    <x v="1"/>
    <x v="1"/>
    <x v="1"/>
    <x v="1"/>
    <x v="0"/>
    <x v="2"/>
    <x v="54"/>
    <x v="61"/>
  </r>
  <r>
    <s v="AD01-9362"/>
    <x v="0"/>
    <x v="3"/>
    <x v="1"/>
    <x v="1"/>
    <x v="1"/>
    <x v="1"/>
    <x v="0"/>
    <x v="2"/>
    <x v="271"/>
    <x v="224"/>
  </r>
  <r>
    <s v="AD01-9364"/>
    <x v="0"/>
    <x v="3"/>
    <x v="1"/>
    <x v="1"/>
    <x v="1"/>
    <x v="1"/>
    <x v="0"/>
    <x v="2"/>
    <x v="191"/>
    <x v="157"/>
  </r>
  <r>
    <s v="AD01-9363"/>
    <x v="0"/>
    <x v="3"/>
    <x v="1"/>
    <x v="1"/>
    <x v="1"/>
    <x v="1"/>
    <x v="0"/>
    <x v="2"/>
    <x v="77"/>
    <x v="64"/>
  </r>
  <r>
    <s v="AD01-9361"/>
    <x v="0"/>
    <x v="3"/>
    <x v="1"/>
    <x v="1"/>
    <x v="1"/>
    <x v="1"/>
    <x v="0"/>
    <x v="2"/>
    <x v="257"/>
    <x v="306"/>
  </r>
  <r>
    <s v="AD01-9361"/>
    <x v="0"/>
    <x v="3"/>
    <x v="1"/>
    <x v="1"/>
    <x v="1"/>
    <x v="1"/>
    <x v="0"/>
    <x v="2"/>
    <x v="337"/>
    <x v="307"/>
  </r>
  <r>
    <s v="AD01-9361"/>
    <x v="0"/>
    <x v="3"/>
    <x v="1"/>
    <x v="1"/>
    <x v="1"/>
    <x v="1"/>
    <x v="0"/>
    <x v="2"/>
    <x v="338"/>
    <x v="308"/>
  </r>
  <r>
    <s v="AD01-9361"/>
    <x v="0"/>
    <x v="3"/>
    <x v="1"/>
    <x v="1"/>
    <x v="1"/>
    <x v="1"/>
    <x v="0"/>
    <x v="2"/>
    <x v="339"/>
    <x v="7"/>
  </r>
  <r>
    <s v="AD01-9362"/>
    <x v="0"/>
    <x v="3"/>
    <x v="1"/>
    <x v="1"/>
    <x v="1"/>
    <x v="1"/>
    <x v="0"/>
    <x v="2"/>
    <x v="143"/>
    <x v="7"/>
  </r>
  <r>
    <s v="AD01-9361"/>
    <x v="0"/>
    <x v="3"/>
    <x v="1"/>
    <x v="1"/>
    <x v="1"/>
    <x v="1"/>
    <x v="0"/>
    <x v="2"/>
    <x v="200"/>
    <x v="161"/>
  </r>
  <r>
    <s v="AD01-9362"/>
    <x v="0"/>
    <x v="3"/>
    <x v="1"/>
    <x v="1"/>
    <x v="1"/>
    <x v="1"/>
    <x v="0"/>
    <x v="2"/>
    <x v="45"/>
    <x v="36"/>
  </r>
  <r>
    <s v="AD01-9364"/>
    <x v="0"/>
    <x v="3"/>
    <x v="1"/>
    <x v="1"/>
    <x v="1"/>
    <x v="1"/>
    <x v="0"/>
    <x v="2"/>
    <x v="340"/>
    <x v="309"/>
  </r>
  <r>
    <s v="AD01-9362"/>
    <x v="0"/>
    <x v="3"/>
    <x v="1"/>
    <x v="1"/>
    <x v="1"/>
    <x v="1"/>
    <x v="0"/>
    <x v="2"/>
    <x v="332"/>
    <x v="302"/>
  </r>
  <r>
    <s v="AD01-9361"/>
    <x v="0"/>
    <x v="3"/>
    <x v="1"/>
    <x v="1"/>
    <x v="1"/>
    <x v="1"/>
    <x v="0"/>
    <x v="2"/>
    <x v="269"/>
    <x v="222"/>
  </r>
  <r>
    <s v="AD01-9365"/>
    <x v="0"/>
    <x v="4"/>
    <x v="1"/>
    <x v="1"/>
    <x v="1"/>
    <x v="1"/>
    <x v="0"/>
    <x v="2"/>
    <x v="203"/>
    <x v="164"/>
  </r>
  <r>
    <s v="AD01-9364"/>
    <x v="0"/>
    <x v="4"/>
    <x v="1"/>
    <x v="1"/>
    <x v="1"/>
    <x v="1"/>
    <x v="0"/>
    <x v="2"/>
    <x v="53"/>
    <x v="75"/>
  </r>
  <r>
    <s v="AD01-9362"/>
    <x v="0"/>
    <x v="4"/>
    <x v="1"/>
    <x v="1"/>
    <x v="1"/>
    <x v="1"/>
    <x v="0"/>
    <x v="2"/>
    <x v="204"/>
    <x v="165"/>
  </r>
  <r>
    <s v="AD01-9361"/>
    <x v="0"/>
    <x v="4"/>
    <x v="1"/>
    <x v="1"/>
    <x v="1"/>
    <x v="1"/>
    <x v="0"/>
    <x v="2"/>
    <x v="273"/>
    <x v="310"/>
  </r>
  <r>
    <s v="AD01-9362"/>
    <x v="0"/>
    <x v="4"/>
    <x v="1"/>
    <x v="1"/>
    <x v="1"/>
    <x v="1"/>
    <x v="0"/>
    <x v="2"/>
    <x v="67"/>
    <x v="263"/>
  </r>
  <r>
    <s v="AD01-9364"/>
    <x v="0"/>
    <x v="4"/>
    <x v="1"/>
    <x v="1"/>
    <x v="1"/>
    <x v="1"/>
    <x v="0"/>
    <x v="2"/>
    <x v="341"/>
    <x v="311"/>
  </r>
  <r>
    <s v="AD01-9364"/>
    <x v="0"/>
    <x v="4"/>
    <x v="1"/>
    <x v="1"/>
    <x v="1"/>
    <x v="1"/>
    <x v="0"/>
    <x v="2"/>
    <x v="342"/>
    <x v="312"/>
  </r>
  <r>
    <s v="AD01-9361"/>
    <x v="0"/>
    <x v="4"/>
    <x v="1"/>
    <x v="1"/>
    <x v="0"/>
    <x v="1"/>
    <x v="0"/>
    <x v="0"/>
    <x v="343"/>
    <x v="7"/>
  </r>
  <r>
    <s v="AD01-9364"/>
    <x v="0"/>
    <x v="4"/>
    <x v="1"/>
    <x v="1"/>
    <x v="1"/>
    <x v="1"/>
    <x v="0"/>
    <x v="2"/>
    <x v="328"/>
    <x v="7"/>
  </r>
  <r>
    <s v="AD01-9361"/>
    <x v="0"/>
    <x v="4"/>
    <x v="1"/>
    <x v="1"/>
    <x v="1"/>
    <x v="1"/>
    <x v="0"/>
    <x v="2"/>
    <x v="142"/>
    <x v="7"/>
  </r>
  <r>
    <s v="AD01-9362"/>
    <x v="0"/>
    <x v="4"/>
    <x v="1"/>
    <x v="1"/>
    <x v="1"/>
    <x v="1"/>
    <x v="0"/>
    <x v="2"/>
    <x v="277"/>
    <x v="229"/>
  </r>
  <r>
    <s v="AD01-9361"/>
    <x v="0"/>
    <x v="4"/>
    <x v="1"/>
    <x v="1"/>
    <x v="1"/>
    <x v="1"/>
    <x v="0"/>
    <x v="2"/>
    <x v="213"/>
    <x v="169"/>
  </r>
  <r>
    <s v="AD01-9363"/>
    <x v="0"/>
    <x v="4"/>
    <x v="1"/>
    <x v="1"/>
    <x v="1"/>
    <x v="1"/>
    <x v="0"/>
    <x v="2"/>
    <x v="100"/>
    <x v="83"/>
  </r>
  <r>
    <s v="AD01-9362"/>
    <x v="0"/>
    <x v="4"/>
    <x v="1"/>
    <x v="1"/>
    <x v="1"/>
    <x v="1"/>
    <x v="0"/>
    <x v="2"/>
    <x v="344"/>
    <x v="313"/>
  </r>
  <r>
    <s v="AD01-9363"/>
    <x v="0"/>
    <x v="4"/>
    <x v="1"/>
    <x v="1"/>
    <x v="1"/>
    <x v="1"/>
    <x v="0"/>
    <x v="2"/>
    <x v="323"/>
    <x v="314"/>
  </r>
  <r>
    <s v="AD01-9365"/>
    <x v="0"/>
    <x v="4"/>
    <x v="1"/>
    <x v="1"/>
    <x v="1"/>
    <x v="1"/>
    <x v="0"/>
    <x v="2"/>
    <x v="345"/>
    <x v="315"/>
  </r>
  <r>
    <s v="AD01-9362"/>
    <x v="0"/>
    <x v="5"/>
    <x v="1"/>
    <x v="1"/>
    <x v="1"/>
    <x v="1"/>
    <x v="0"/>
    <x v="2"/>
    <x v="271"/>
    <x v="224"/>
  </r>
  <r>
    <s v="AD01-9361"/>
    <x v="0"/>
    <x v="5"/>
    <x v="1"/>
    <x v="1"/>
    <x v="1"/>
    <x v="1"/>
    <x v="0"/>
    <x v="2"/>
    <x v="147"/>
    <x v="121"/>
  </r>
  <r>
    <s v="AD01-9362"/>
    <x v="0"/>
    <x v="5"/>
    <x v="1"/>
    <x v="1"/>
    <x v="1"/>
    <x v="1"/>
    <x v="0"/>
    <x v="2"/>
    <x v="257"/>
    <x v="306"/>
  </r>
  <r>
    <s v="AD01-9362"/>
    <x v="0"/>
    <x v="5"/>
    <x v="1"/>
    <x v="1"/>
    <x v="1"/>
    <x v="1"/>
    <x v="0"/>
    <x v="2"/>
    <x v="34"/>
    <x v="30"/>
  </r>
  <r>
    <s v="AD01-9361"/>
    <x v="0"/>
    <x v="5"/>
    <x v="1"/>
    <x v="1"/>
    <x v="1"/>
    <x v="1"/>
    <x v="0"/>
    <x v="2"/>
    <x v="285"/>
    <x v="301"/>
  </r>
  <r>
    <s v="AD01-9361"/>
    <x v="0"/>
    <x v="5"/>
    <x v="1"/>
    <x v="1"/>
    <x v="1"/>
    <x v="1"/>
    <x v="0"/>
    <x v="2"/>
    <x v="346"/>
    <x v="316"/>
  </r>
  <r>
    <s v="AD01-9364"/>
    <x v="0"/>
    <x v="5"/>
    <x v="1"/>
    <x v="1"/>
    <x v="1"/>
    <x v="1"/>
    <x v="0"/>
    <x v="2"/>
    <x v="347"/>
    <x v="317"/>
  </r>
  <r>
    <s v="AD01-9361"/>
    <x v="0"/>
    <x v="5"/>
    <x v="1"/>
    <x v="1"/>
    <x v="1"/>
    <x v="1"/>
    <x v="0"/>
    <x v="2"/>
    <x v="348"/>
    <x v="318"/>
  </r>
  <r>
    <s v="AD01-9361"/>
    <x v="0"/>
    <x v="5"/>
    <x v="1"/>
    <x v="1"/>
    <x v="1"/>
    <x v="1"/>
    <x v="0"/>
    <x v="2"/>
    <x v="278"/>
    <x v="7"/>
  </r>
  <r>
    <s v="AD01-9362"/>
    <x v="0"/>
    <x v="5"/>
    <x v="1"/>
    <x v="1"/>
    <x v="1"/>
    <x v="1"/>
    <x v="0"/>
    <x v="2"/>
    <x v="349"/>
    <x v="7"/>
  </r>
  <r>
    <s v="AD01-9361"/>
    <x v="0"/>
    <x v="5"/>
    <x v="1"/>
    <x v="1"/>
    <x v="1"/>
    <x v="1"/>
    <x v="0"/>
    <x v="2"/>
    <x v="156"/>
    <x v="128"/>
  </r>
  <r>
    <s v="AD01-9361"/>
    <x v="0"/>
    <x v="5"/>
    <x v="1"/>
    <x v="1"/>
    <x v="1"/>
    <x v="1"/>
    <x v="0"/>
    <x v="2"/>
    <x v="340"/>
    <x v="309"/>
  </r>
  <r>
    <s v="AD01-9361"/>
    <x v="0"/>
    <x v="5"/>
    <x v="1"/>
    <x v="1"/>
    <x v="1"/>
    <x v="1"/>
    <x v="0"/>
    <x v="2"/>
    <x v="68"/>
    <x v="54"/>
  </r>
  <r>
    <s v="AD01-9362"/>
    <x v="0"/>
    <x v="5"/>
    <x v="1"/>
    <x v="1"/>
    <x v="1"/>
    <x v="1"/>
    <x v="0"/>
    <x v="2"/>
    <x v="350"/>
    <x v="319"/>
  </r>
  <r>
    <s v="AD01-9361"/>
    <x v="0"/>
    <x v="5"/>
    <x v="1"/>
    <x v="1"/>
    <x v="1"/>
    <x v="1"/>
    <x v="0"/>
    <x v="2"/>
    <x v="351"/>
    <x v="320"/>
  </r>
  <r>
    <s v="AD01-9362"/>
    <x v="0"/>
    <x v="5"/>
    <x v="1"/>
    <x v="1"/>
    <x v="1"/>
    <x v="1"/>
    <x v="0"/>
    <x v="2"/>
    <x v="240"/>
    <x v="191"/>
  </r>
  <r>
    <s v="AD01-9362"/>
    <x v="0"/>
    <x v="5"/>
    <x v="1"/>
    <x v="1"/>
    <x v="1"/>
    <x v="1"/>
    <x v="0"/>
    <x v="2"/>
    <x v="289"/>
    <x v="245"/>
  </r>
  <r>
    <s v="AD01-9362"/>
    <x v="0"/>
    <x v="6"/>
    <x v="1"/>
    <x v="1"/>
    <x v="1"/>
    <x v="1"/>
    <x v="0"/>
    <x v="2"/>
    <x v="352"/>
    <x v="321"/>
  </r>
  <r>
    <s v="AD01-9362"/>
    <x v="0"/>
    <x v="6"/>
    <x v="1"/>
    <x v="1"/>
    <x v="1"/>
    <x v="1"/>
    <x v="0"/>
    <x v="2"/>
    <x v="55"/>
    <x v="44"/>
  </r>
  <r>
    <s v="AD01-9365"/>
    <x v="0"/>
    <x v="6"/>
    <x v="1"/>
    <x v="1"/>
    <x v="1"/>
    <x v="1"/>
    <x v="0"/>
    <x v="2"/>
    <x v="146"/>
    <x v="7"/>
  </r>
  <r>
    <s v="AD01-9364"/>
    <x v="0"/>
    <x v="6"/>
    <x v="1"/>
    <x v="1"/>
    <x v="1"/>
    <x v="1"/>
    <x v="0"/>
    <x v="2"/>
    <x v="273"/>
    <x v="310"/>
  </r>
  <r>
    <s v="AD01-9362"/>
    <x v="0"/>
    <x v="6"/>
    <x v="1"/>
    <x v="1"/>
    <x v="1"/>
    <x v="1"/>
    <x v="0"/>
    <x v="2"/>
    <x v="131"/>
    <x v="109"/>
  </r>
  <r>
    <s v="AD01-9365"/>
    <x v="0"/>
    <x v="6"/>
    <x v="1"/>
    <x v="1"/>
    <x v="1"/>
    <x v="1"/>
    <x v="0"/>
    <x v="2"/>
    <x v="90"/>
    <x v="76"/>
  </r>
  <r>
    <s v="AD01-9362"/>
    <x v="0"/>
    <x v="6"/>
    <x v="1"/>
    <x v="1"/>
    <x v="1"/>
    <x v="1"/>
    <x v="0"/>
    <x v="2"/>
    <x v="353"/>
    <x v="322"/>
  </r>
  <r>
    <s v="AD01-9361"/>
    <x v="0"/>
    <x v="6"/>
    <x v="1"/>
    <x v="1"/>
    <x v="1"/>
    <x v="1"/>
    <x v="0"/>
    <x v="2"/>
    <x v="354"/>
    <x v="323"/>
  </r>
  <r>
    <s v="AD01-9364"/>
    <x v="0"/>
    <x v="6"/>
    <x v="1"/>
    <x v="1"/>
    <x v="1"/>
    <x v="1"/>
    <x v="0"/>
    <x v="2"/>
    <x v="66"/>
    <x v="7"/>
  </r>
  <r>
    <s v="AD01-9362"/>
    <x v="0"/>
    <x v="6"/>
    <x v="1"/>
    <x v="1"/>
    <x v="1"/>
    <x v="1"/>
    <x v="0"/>
    <x v="2"/>
    <x v="155"/>
    <x v="127"/>
  </r>
  <r>
    <s v="AD01-9365"/>
    <x v="0"/>
    <x v="6"/>
    <x v="1"/>
    <x v="1"/>
    <x v="1"/>
    <x v="1"/>
    <x v="0"/>
    <x v="2"/>
    <x v="344"/>
    <x v="313"/>
  </r>
  <r>
    <s v="AD01-9362"/>
    <x v="0"/>
    <x v="6"/>
    <x v="1"/>
    <x v="1"/>
    <x v="1"/>
    <x v="1"/>
    <x v="0"/>
    <x v="2"/>
    <x v="141"/>
    <x v="116"/>
  </r>
  <r>
    <s v="AD01-9364"/>
    <x v="0"/>
    <x v="6"/>
    <x v="1"/>
    <x v="1"/>
    <x v="1"/>
    <x v="1"/>
    <x v="0"/>
    <x v="2"/>
    <x v="355"/>
    <x v="324"/>
  </r>
  <r>
    <s v="AD01-9365"/>
    <x v="0"/>
    <x v="6"/>
    <x v="1"/>
    <x v="1"/>
    <x v="1"/>
    <x v="1"/>
    <x v="0"/>
    <x v="2"/>
    <x v="356"/>
    <x v="325"/>
  </r>
  <r>
    <s v="AD01-9361"/>
    <x v="0"/>
    <x v="6"/>
    <x v="1"/>
    <x v="1"/>
    <x v="1"/>
    <x v="1"/>
    <x v="0"/>
    <x v="2"/>
    <x v="294"/>
    <x v="251"/>
  </r>
  <r>
    <s v="AD01-9362"/>
    <x v="0"/>
    <x v="6"/>
    <x v="1"/>
    <x v="1"/>
    <x v="1"/>
    <x v="1"/>
    <x v="0"/>
    <x v="2"/>
    <x v="302"/>
    <x v="259"/>
  </r>
  <r>
    <s v="AD01-9362"/>
    <x v="0"/>
    <x v="7"/>
    <x v="1"/>
    <x v="1"/>
    <x v="1"/>
    <x v="1"/>
    <x v="0"/>
    <x v="2"/>
    <x v="57"/>
    <x v="46"/>
  </r>
  <r>
    <s v="AD01-9365"/>
    <x v="0"/>
    <x v="7"/>
    <x v="1"/>
    <x v="1"/>
    <x v="1"/>
    <x v="1"/>
    <x v="0"/>
    <x v="2"/>
    <x v="29"/>
    <x v="25"/>
  </r>
  <r>
    <s v="AD01-9362"/>
    <x v="0"/>
    <x v="7"/>
    <x v="1"/>
    <x v="1"/>
    <x v="1"/>
    <x v="1"/>
    <x v="0"/>
    <x v="2"/>
    <x v="254"/>
    <x v="205"/>
  </r>
  <r>
    <s v="AD01-9362"/>
    <x v="0"/>
    <x v="7"/>
    <x v="1"/>
    <x v="1"/>
    <x v="1"/>
    <x v="1"/>
    <x v="0"/>
    <x v="2"/>
    <x v="58"/>
    <x v="47"/>
  </r>
  <r>
    <s v="AD01-9361"/>
    <x v="0"/>
    <x v="7"/>
    <x v="1"/>
    <x v="1"/>
    <x v="1"/>
    <x v="1"/>
    <x v="0"/>
    <x v="2"/>
    <x v="32"/>
    <x v="28"/>
  </r>
  <r>
    <s v="AD01-9361"/>
    <x v="0"/>
    <x v="7"/>
    <x v="1"/>
    <x v="1"/>
    <x v="1"/>
    <x v="1"/>
    <x v="0"/>
    <x v="2"/>
    <x v="251"/>
    <x v="202"/>
  </r>
  <r>
    <s v="AD01-9361"/>
    <x v="0"/>
    <x v="7"/>
    <x v="1"/>
    <x v="1"/>
    <x v="1"/>
    <x v="1"/>
    <x v="0"/>
    <x v="2"/>
    <x v="357"/>
    <x v="326"/>
  </r>
  <r>
    <s v="AD01-9362"/>
    <x v="0"/>
    <x v="7"/>
    <x v="1"/>
    <x v="1"/>
    <x v="1"/>
    <x v="1"/>
    <x v="0"/>
    <x v="2"/>
    <x v="358"/>
    <x v="327"/>
  </r>
  <r>
    <s v="AD01-9362"/>
    <x v="0"/>
    <x v="7"/>
    <x v="1"/>
    <x v="1"/>
    <x v="1"/>
    <x v="1"/>
    <x v="0"/>
    <x v="2"/>
    <x v="359"/>
    <x v="7"/>
  </r>
  <r>
    <s v="AD01-9361"/>
    <x v="0"/>
    <x v="7"/>
    <x v="1"/>
    <x v="1"/>
    <x v="1"/>
    <x v="1"/>
    <x v="0"/>
    <x v="2"/>
    <x v="120"/>
    <x v="7"/>
  </r>
  <r>
    <s v="AD01-9361"/>
    <x v="0"/>
    <x v="7"/>
    <x v="1"/>
    <x v="1"/>
    <x v="1"/>
    <x v="1"/>
    <x v="0"/>
    <x v="2"/>
    <x v="260"/>
    <x v="212"/>
  </r>
  <r>
    <s v="AD01-9362"/>
    <x v="0"/>
    <x v="7"/>
    <x v="1"/>
    <x v="1"/>
    <x v="1"/>
    <x v="1"/>
    <x v="0"/>
    <x v="2"/>
    <x v="21"/>
    <x v="17"/>
  </r>
  <r>
    <s v="AD01-9362"/>
    <x v="0"/>
    <x v="7"/>
    <x v="1"/>
    <x v="1"/>
    <x v="1"/>
    <x v="1"/>
    <x v="0"/>
    <x v="2"/>
    <x v="330"/>
    <x v="299"/>
  </r>
  <r>
    <s v="AD01-9362"/>
    <x v="0"/>
    <x v="7"/>
    <x v="1"/>
    <x v="1"/>
    <x v="1"/>
    <x v="1"/>
    <x v="0"/>
    <x v="2"/>
    <x v="360"/>
    <x v="328"/>
  </r>
  <r>
    <s v="AD01-9362"/>
    <x v="0"/>
    <x v="7"/>
    <x v="1"/>
    <x v="1"/>
    <x v="1"/>
    <x v="1"/>
    <x v="0"/>
    <x v="2"/>
    <x v="333"/>
    <x v="303"/>
  </r>
  <r>
    <s v="AD01-9362"/>
    <x v="0"/>
    <x v="7"/>
    <x v="1"/>
    <x v="1"/>
    <x v="1"/>
    <x v="1"/>
    <x v="0"/>
    <x v="2"/>
    <x v="295"/>
    <x v="252"/>
  </r>
  <r>
    <s v="AD01-9363"/>
    <x v="0"/>
    <x v="8"/>
    <x v="1"/>
    <x v="1"/>
    <x v="1"/>
    <x v="1"/>
    <x v="0"/>
    <x v="2"/>
    <x v="129"/>
    <x v="107"/>
  </r>
  <r>
    <s v="AD01-9362"/>
    <x v="0"/>
    <x v="8"/>
    <x v="1"/>
    <x v="1"/>
    <x v="1"/>
    <x v="1"/>
    <x v="0"/>
    <x v="2"/>
    <x v="233"/>
    <x v="186"/>
  </r>
  <r>
    <s v="AD01-9362"/>
    <x v="0"/>
    <x v="8"/>
    <x v="1"/>
    <x v="1"/>
    <x v="1"/>
    <x v="1"/>
    <x v="0"/>
    <x v="2"/>
    <x v="361"/>
    <x v="329"/>
  </r>
  <r>
    <s v="AD01-9362"/>
    <x v="0"/>
    <x v="8"/>
    <x v="1"/>
    <x v="1"/>
    <x v="1"/>
    <x v="1"/>
    <x v="0"/>
    <x v="2"/>
    <x v="170"/>
    <x v="141"/>
  </r>
  <r>
    <s v="AD01-9362"/>
    <x v="0"/>
    <x v="8"/>
    <x v="1"/>
    <x v="1"/>
    <x v="1"/>
    <x v="1"/>
    <x v="0"/>
    <x v="2"/>
    <x v="235"/>
    <x v="330"/>
  </r>
  <r>
    <s v="AD01-9363"/>
    <x v="0"/>
    <x v="8"/>
    <x v="1"/>
    <x v="1"/>
    <x v="1"/>
    <x v="1"/>
    <x v="0"/>
    <x v="2"/>
    <x v="362"/>
    <x v="331"/>
  </r>
  <r>
    <s v="AD01-9364"/>
    <x v="0"/>
    <x v="8"/>
    <x v="1"/>
    <x v="1"/>
    <x v="1"/>
    <x v="1"/>
    <x v="0"/>
    <x v="2"/>
    <x v="363"/>
    <x v="332"/>
  </r>
  <r>
    <s v="AD01-9361"/>
    <x v="0"/>
    <x v="8"/>
    <x v="1"/>
    <x v="1"/>
    <x v="1"/>
    <x v="1"/>
    <x v="0"/>
    <x v="2"/>
    <x v="364"/>
    <x v="333"/>
  </r>
  <r>
    <s v="AD01-9361"/>
    <x v="0"/>
    <x v="8"/>
    <x v="1"/>
    <x v="1"/>
    <x v="1"/>
    <x v="1"/>
    <x v="1"/>
    <x v="2"/>
    <x v="333"/>
    <x v="7"/>
  </r>
  <r>
    <s v="AD01-9362"/>
    <x v="0"/>
    <x v="8"/>
    <x v="1"/>
    <x v="1"/>
    <x v="1"/>
    <x v="1"/>
    <x v="1"/>
    <x v="2"/>
    <x v="122"/>
    <x v="7"/>
  </r>
  <r>
    <s v="AD01-9363"/>
    <x v="0"/>
    <x v="8"/>
    <x v="1"/>
    <x v="1"/>
    <x v="1"/>
    <x v="1"/>
    <x v="1"/>
    <x v="2"/>
    <x v="239"/>
    <x v="190"/>
  </r>
  <r>
    <s v="AD01-9362"/>
    <x v="0"/>
    <x v="8"/>
    <x v="1"/>
    <x v="1"/>
    <x v="1"/>
    <x v="1"/>
    <x v="1"/>
    <x v="2"/>
    <x v="365"/>
    <x v="334"/>
  </r>
  <r>
    <s v="AD01-9362"/>
    <x v="0"/>
    <x v="8"/>
    <x v="1"/>
    <x v="1"/>
    <x v="1"/>
    <x v="1"/>
    <x v="1"/>
    <x v="2"/>
    <x v="366"/>
    <x v="335"/>
  </r>
  <r>
    <s v="AD01-9362"/>
    <x v="0"/>
    <x v="8"/>
    <x v="1"/>
    <x v="1"/>
    <x v="1"/>
    <x v="1"/>
    <x v="1"/>
    <x v="2"/>
    <x v="367"/>
    <x v="336"/>
  </r>
  <r>
    <s v="AD01-9361"/>
    <x v="0"/>
    <x v="8"/>
    <x v="1"/>
    <x v="1"/>
    <x v="1"/>
    <x v="1"/>
    <x v="1"/>
    <x v="2"/>
    <x v="264"/>
    <x v="217"/>
  </r>
  <r>
    <s v="AD01-9361"/>
    <x v="0"/>
    <x v="9"/>
    <x v="1"/>
    <x v="1"/>
    <x v="1"/>
    <x v="1"/>
    <x v="1"/>
    <x v="2"/>
    <x v="146"/>
    <x v="7"/>
  </r>
  <r>
    <s v="AD01-9361"/>
    <x v="0"/>
    <x v="9"/>
    <x v="1"/>
    <x v="1"/>
    <x v="1"/>
    <x v="1"/>
    <x v="1"/>
    <x v="2"/>
    <x v="190"/>
    <x v="156"/>
  </r>
  <r>
    <s v="AD01-9362"/>
    <x v="0"/>
    <x v="9"/>
    <x v="1"/>
    <x v="1"/>
    <x v="1"/>
    <x v="1"/>
    <x v="1"/>
    <x v="2"/>
    <x v="1"/>
    <x v="1"/>
  </r>
  <r>
    <s v="AD01-9362"/>
    <x v="0"/>
    <x v="9"/>
    <x v="1"/>
    <x v="1"/>
    <x v="1"/>
    <x v="1"/>
    <x v="1"/>
    <x v="2"/>
    <x v="90"/>
    <x v="76"/>
  </r>
  <r>
    <s v="AD01-9365"/>
    <x v="0"/>
    <x v="9"/>
    <x v="1"/>
    <x v="1"/>
    <x v="1"/>
    <x v="1"/>
    <x v="1"/>
    <x v="2"/>
    <x v="191"/>
    <x v="157"/>
  </r>
  <r>
    <s v="AD01-9364"/>
    <x v="0"/>
    <x v="9"/>
    <x v="1"/>
    <x v="1"/>
    <x v="1"/>
    <x v="1"/>
    <x v="1"/>
    <x v="2"/>
    <x v="256"/>
    <x v="208"/>
  </r>
  <r>
    <s v="AD01-9362"/>
    <x v="0"/>
    <x v="9"/>
    <x v="1"/>
    <x v="1"/>
    <x v="1"/>
    <x v="1"/>
    <x v="1"/>
    <x v="2"/>
    <x v="323"/>
    <x v="314"/>
  </r>
  <r>
    <s v="AD01-9362"/>
    <x v="0"/>
    <x v="9"/>
    <x v="1"/>
    <x v="1"/>
    <x v="1"/>
    <x v="1"/>
    <x v="1"/>
    <x v="2"/>
    <x v="368"/>
    <x v="337"/>
  </r>
  <r>
    <s v="AD01-9362"/>
    <x v="0"/>
    <x v="9"/>
    <x v="1"/>
    <x v="1"/>
    <x v="1"/>
    <x v="1"/>
    <x v="1"/>
    <x v="2"/>
    <x v="300"/>
    <x v="7"/>
  </r>
  <r>
    <s v="AD01-9361"/>
    <x v="0"/>
    <x v="9"/>
    <x v="1"/>
    <x v="1"/>
    <x v="1"/>
    <x v="1"/>
    <x v="1"/>
    <x v="2"/>
    <x v="369"/>
    <x v="7"/>
  </r>
  <r>
    <s v="AD01-9364"/>
    <x v="0"/>
    <x v="9"/>
    <x v="1"/>
    <x v="1"/>
    <x v="1"/>
    <x v="1"/>
    <x v="1"/>
    <x v="2"/>
    <x v="355"/>
    <x v="324"/>
  </r>
  <r>
    <s v="AD01-9361"/>
    <x v="0"/>
    <x v="9"/>
    <x v="1"/>
    <x v="1"/>
    <x v="1"/>
    <x v="1"/>
    <x v="1"/>
    <x v="2"/>
    <x v="200"/>
    <x v="161"/>
  </r>
  <r>
    <s v="AD01-9362"/>
    <x v="0"/>
    <x v="9"/>
    <x v="1"/>
    <x v="1"/>
    <x v="1"/>
    <x v="1"/>
    <x v="1"/>
    <x v="2"/>
    <x v="263"/>
    <x v="215"/>
  </r>
  <r>
    <s v="AD01-9362"/>
    <x v="0"/>
    <x v="9"/>
    <x v="1"/>
    <x v="1"/>
    <x v="1"/>
    <x v="1"/>
    <x v="1"/>
    <x v="2"/>
    <x v="370"/>
    <x v="338"/>
  </r>
  <r>
    <s v="AD01-9361"/>
    <x v="0"/>
    <x v="9"/>
    <x v="1"/>
    <x v="1"/>
    <x v="1"/>
    <x v="1"/>
    <x v="1"/>
    <x v="2"/>
    <x v="268"/>
    <x v="221"/>
  </r>
  <r>
    <s v="AD01-9362"/>
    <x v="0"/>
    <x v="10"/>
    <x v="1"/>
    <x v="1"/>
    <x v="1"/>
    <x v="1"/>
    <x v="1"/>
    <x v="2"/>
    <x v="233"/>
    <x v="186"/>
  </r>
  <r>
    <s v="AD01-9362"/>
    <x v="0"/>
    <x v="10"/>
    <x v="1"/>
    <x v="1"/>
    <x v="1"/>
    <x v="1"/>
    <x v="1"/>
    <x v="2"/>
    <x v="203"/>
    <x v="164"/>
  </r>
  <r>
    <s v="AD01-9362"/>
    <x v="0"/>
    <x v="10"/>
    <x v="1"/>
    <x v="1"/>
    <x v="1"/>
    <x v="1"/>
    <x v="1"/>
    <x v="2"/>
    <x v="0"/>
    <x v="0"/>
  </r>
  <r>
    <s v="AD01-9362"/>
    <x v="0"/>
    <x v="10"/>
    <x v="1"/>
    <x v="1"/>
    <x v="1"/>
    <x v="1"/>
    <x v="1"/>
    <x v="2"/>
    <x v="235"/>
    <x v="330"/>
  </r>
  <r>
    <s v="AD01-9363"/>
    <x v="0"/>
    <x v="10"/>
    <x v="1"/>
    <x v="1"/>
    <x v="1"/>
    <x v="1"/>
    <x v="1"/>
    <x v="2"/>
    <x v="255"/>
    <x v="207"/>
  </r>
  <r>
    <s v="AD01-9362"/>
    <x v="0"/>
    <x v="10"/>
    <x v="1"/>
    <x v="1"/>
    <x v="1"/>
    <x v="1"/>
    <x v="1"/>
    <x v="2"/>
    <x v="343"/>
    <x v="339"/>
  </r>
  <r>
    <s v="AD01-9361"/>
    <x v="0"/>
    <x v="10"/>
    <x v="1"/>
    <x v="1"/>
    <x v="1"/>
    <x v="1"/>
    <x v="1"/>
    <x v="2"/>
    <x v="359"/>
    <x v="340"/>
  </r>
  <r>
    <s v="AD01-9364"/>
    <x v="0"/>
    <x v="10"/>
    <x v="1"/>
    <x v="1"/>
    <x v="1"/>
    <x v="1"/>
    <x v="1"/>
    <x v="2"/>
    <x v="371"/>
    <x v="341"/>
  </r>
  <r>
    <s v="AD01-9364"/>
    <x v="0"/>
    <x v="10"/>
    <x v="1"/>
    <x v="1"/>
    <x v="1"/>
    <x v="1"/>
    <x v="1"/>
    <x v="2"/>
    <x v="240"/>
    <x v="7"/>
  </r>
  <r>
    <s v="AD01-9362"/>
    <x v="0"/>
    <x v="10"/>
    <x v="1"/>
    <x v="1"/>
    <x v="1"/>
    <x v="1"/>
    <x v="1"/>
    <x v="2"/>
    <x v="372"/>
    <x v="7"/>
  </r>
  <r>
    <s v="AD01-9362"/>
    <x v="0"/>
    <x v="10"/>
    <x v="1"/>
    <x v="1"/>
    <x v="1"/>
    <x v="1"/>
    <x v="1"/>
    <x v="2"/>
    <x v="14"/>
    <x v="12"/>
  </r>
  <r>
    <s v="AD01-9363"/>
    <x v="0"/>
    <x v="10"/>
    <x v="1"/>
    <x v="1"/>
    <x v="1"/>
    <x v="1"/>
    <x v="1"/>
    <x v="2"/>
    <x v="366"/>
    <x v="335"/>
  </r>
  <r>
    <s v="AD01-9364"/>
    <x v="0"/>
    <x v="10"/>
    <x v="1"/>
    <x v="1"/>
    <x v="1"/>
    <x v="1"/>
    <x v="1"/>
    <x v="2"/>
    <x v="213"/>
    <x v="169"/>
  </r>
  <r>
    <s v="AD01-9362"/>
    <x v="0"/>
    <x v="10"/>
    <x v="1"/>
    <x v="1"/>
    <x v="1"/>
    <x v="1"/>
    <x v="1"/>
    <x v="2"/>
    <x v="262"/>
    <x v="214"/>
  </r>
  <r>
    <s v="AD01-9362"/>
    <x v="0"/>
    <x v="10"/>
    <x v="1"/>
    <x v="1"/>
    <x v="1"/>
    <x v="1"/>
    <x v="1"/>
    <x v="2"/>
    <x v="373"/>
    <x v="342"/>
  </r>
  <r>
    <s v="AD01-9361"/>
    <x v="0"/>
    <x v="10"/>
    <x v="1"/>
    <x v="1"/>
    <x v="1"/>
    <x v="1"/>
    <x v="1"/>
    <x v="2"/>
    <x v="247"/>
    <x v="198"/>
  </r>
  <r>
    <s v="AD01-9362"/>
    <x v="0"/>
    <x v="10"/>
    <x v="1"/>
    <x v="1"/>
    <x v="1"/>
    <x v="1"/>
    <x v="1"/>
    <x v="2"/>
    <x v="280"/>
    <x v="233"/>
  </r>
  <r>
    <s v="AD01-9363"/>
    <x v="0"/>
    <x v="11"/>
    <x v="1"/>
    <x v="1"/>
    <x v="1"/>
    <x v="1"/>
    <x v="1"/>
    <x v="2"/>
    <x v="290"/>
    <x v="246"/>
  </r>
  <r>
    <s v="AD01-9362"/>
    <x v="0"/>
    <x v="11"/>
    <x v="1"/>
    <x v="1"/>
    <x v="1"/>
    <x v="1"/>
    <x v="1"/>
    <x v="2"/>
    <x v="217"/>
    <x v="174"/>
  </r>
  <r>
    <s v="AD01-9362"/>
    <x v="0"/>
    <x v="11"/>
    <x v="1"/>
    <x v="1"/>
    <x v="1"/>
    <x v="1"/>
    <x v="1"/>
    <x v="2"/>
    <x v="291"/>
    <x v="290"/>
  </r>
  <r>
    <s v="AD01-9361"/>
    <x v="0"/>
    <x v="11"/>
    <x v="1"/>
    <x v="1"/>
    <x v="1"/>
    <x v="1"/>
    <x v="1"/>
    <x v="2"/>
    <x v="204"/>
    <x v="165"/>
  </r>
  <r>
    <s v="AD01-9364"/>
    <x v="0"/>
    <x v="11"/>
    <x v="1"/>
    <x v="1"/>
    <x v="1"/>
    <x v="1"/>
    <x v="1"/>
    <x v="2"/>
    <x v="244"/>
    <x v="206"/>
  </r>
  <r>
    <s v="AD01-9362"/>
    <x v="0"/>
    <x v="11"/>
    <x v="1"/>
    <x v="1"/>
    <x v="1"/>
    <x v="1"/>
    <x v="1"/>
    <x v="2"/>
    <x v="374"/>
    <x v="343"/>
  </r>
  <r>
    <s v="AD01-9364"/>
    <x v="0"/>
    <x v="11"/>
    <x v="1"/>
    <x v="1"/>
    <x v="1"/>
    <x v="1"/>
    <x v="1"/>
    <x v="2"/>
    <x v="339"/>
    <x v="344"/>
  </r>
  <r>
    <s v="AD01-9364"/>
    <x v="0"/>
    <x v="11"/>
    <x v="1"/>
    <x v="1"/>
    <x v="1"/>
    <x v="1"/>
    <x v="1"/>
    <x v="2"/>
    <x v="375"/>
    <x v="345"/>
  </r>
  <r>
    <s v="AD01-9364"/>
    <x v="0"/>
    <x v="11"/>
    <x v="1"/>
    <x v="1"/>
    <x v="1"/>
    <x v="1"/>
    <x v="1"/>
    <x v="2"/>
    <x v="294"/>
    <x v="7"/>
  </r>
  <r>
    <s v="AD01-9362"/>
    <x v="0"/>
    <x v="11"/>
    <x v="1"/>
    <x v="1"/>
    <x v="1"/>
    <x v="1"/>
    <x v="1"/>
    <x v="2"/>
    <x v="376"/>
    <x v="7"/>
  </r>
  <r>
    <s v="AD01-9362"/>
    <x v="0"/>
    <x v="11"/>
    <x v="1"/>
    <x v="1"/>
    <x v="1"/>
    <x v="1"/>
    <x v="1"/>
    <x v="2"/>
    <x v="13"/>
    <x v="11"/>
  </r>
  <r>
    <s v="AD01-9364"/>
    <x v="0"/>
    <x v="11"/>
    <x v="1"/>
    <x v="1"/>
    <x v="1"/>
    <x v="1"/>
    <x v="1"/>
    <x v="2"/>
    <x v="325"/>
    <x v="294"/>
  </r>
  <r>
    <s v="AD01-9361"/>
    <x v="0"/>
    <x v="11"/>
    <x v="1"/>
    <x v="1"/>
    <x v="1"/>
    <x v="1"/>
    <x v="1"/>
    <x v="2"/>
    <x v="231"/>
    <x v="184"/>
  </r>
  <r>
    <s v="AD01-9362"/>
    <x v="0"/>
    <x v="11"/>
    <x v="1"/>
    <x v="1"/>
    <x v="1"/>
    <x v="1"/>
    <x v="1"/>
    <x v="2"/>
    <x v="261"/>
    <x v="213"/>
  </r>
  <r>
    <s v="AD01-9364"/>
    <x v="0"/>
    <x v="11"/>
    <x v="1"/>
    <x v="1"/>
    <x v="1"/>
    <x v="1"/>
    <x v="1"/>
    <x v="2"/>
    <x v="288"/>
    <x v="244"/>
  </r>
  <r>
    <s v="AD01-9363"/>
    <x v="0"/>
    <x v="11"/>
    <x v="1"/>
    <x v="1"/>
    <x v="1"/>
    <x v="1"/>
    <x v="1"/>
    <x v="2"/>
    <x v="248"/>
    <x v="199"/>
  </r>
  <r>
    <s v="AD01-9361"/>
    <x v="0"/>
    <x v="7"/>
    <x v="0"/>
    <x v="1"/>
    <x v="0"/>
    <x v="1"/>
    <x v="1"/>
    <x v="1"/>
    <x v="285"/>
    <x v="301"/>
  </r>
  <r>
    <s v="AD01-9362"/>
    <x v="0"/>
    <x v="7"/>
    <x v="0"/>
    <x v="1"/>
    <x v="0"/>
    <x v="1"/>
    <x v="1"/>
    <x v="0"/>
    <x v="272"/>
    <x v="225"/>
  </r>
  <r>
    <s v="AD01-9361"/>
    <x v="0"/>
    <x v="7"/>
    <x v="0"/>
    <x v="1"/>
    <x v="0"/>
    <x v="1"/>
    <x v="1"/>
    <x v="1"/>
    <x v="355"/>
    <x v="324"/>
  </r>
  <r>
    <s v="AD01-9365"/>
    <x v="0"/>
    <x v="7"/>
    <x v="0"/>
    <x v="1"/>
    <x v="0"/>
    <x v="1"/>
    <x v="1"/>
    <x v="0"/>
    <x v="350"/>
    <x v="319"/>
  </r>
  <r>
    <s v="AD01-9361"/>
    <x v="0"/>
    <x v="7"/>
    <x v="0"/>
    <x v="1"/>
    <x v="1"/>
    <x v="1"/>
    <x v="1"/>
    <x v="0"/>
    <x v="261"/>
    <x v="213"/>
  </r>
  <r>
    <s v="AD01-9363"/>
    <x v="0"/>
    <x v="3"/>
    <x v="1"/>
    <x v="1"/>
    <x v="0"/>
    <x v="0"/>
    <x v="1"/>
    <x v="1"/>
    <x v="377"/>
    <x v="346"/>
  </r>
  <r>
    <s v="AD01-9364"/>
    <x v="0"/>
    <x v="3"/>
    <x v="1"/>
    <x v="1"/>
    <x v="0"/>
    <x v="0"/>
    <x v="1"/>
    <x v="1"/>
    <x v="378"/>
    <x v="347"/>
  </r>
  <r>
    <s v="AD01-9361"/>
    <x v="0"/>
    <x v="3"/>
    <x v="1"/>
    <x v="1"/>
    <x v="0"/>
    <x v="0"/>
    <x v="1"/>
    <x v="1"/>
    <x v="379"/>
    <x v="348"/>
  </r>
  <r>
    <s v="AD01-9362"/>
    <x v="0"/>
    <x v="3"/>
    <x v="1"/>
    <x v="1"/>
    <x v="0"/>
    <x v="0"/>
    <x v="1"/>
    <x v="1"/>
    <x v="360"/>
    <x v="7"/>
  </r>
  <r>
    <s v="AD01-9362"/>
    <x v="0"/>
    <x v="3"/>
    <x v="1"/>
    <x v="1"/>
    <x v="0"/>
    <x v="0"/>
    <x v="1"/>
    <x v="1"/>
    <x v="326"/>
    <x v="7"/>
  </r>
  <r>
    <s v="AD01-9364"/>
    <x v="0"/>
    <x v="4"/>
    <x v="1"/>
    <x v="1"/>
    <x v="0"/>
    <x v="0"/>
    <x v="1"/>
    <x v="0"/>
    <x v="147"/>
    <x v="121"/>
  </r>
  <r>
    <s v="AD01-9364"/>
    <x v="0"/>
    <x v="4"/>
    <x v="1"/>
    <x v="1"/>
    <x v="0"/>
    <x v="0"/>
    <x v="1"/>
    <x v="0"/>
    <x v="73"/>
    <x v="59"/>
  </r>
  <r>
    <s v="AD01-9363"/>
    <x v="0"/>
    <x v="4"/>
    <x v="1"/>
    <x v="1"/>
    <x v="0"/>
    <x v="0"/>
    <x v="1"/>
    <x v="0"/>
    <x v="332"/>
    <x v="7"/>
  </r>
  <r>
    <s v="AD01-9363"/>
    <x v="0"/>
    <x v="4"/>
    <x v="1"/>
    <x v="1"/>
    <x v="0"/>
    <x v="0"/>
    <x v="1"/>
    <x v="0"/>
    <x v="350"/>
    <x v="319"/>
  </r>
  <r>
    <s v="AD01-9362"/>
    <x v="0"/>
    <x v="7"/>
    <x v="1"/>
    <x v="1"/>
    <x v="0"/>
    <x v="0"/>
    <x v="1"/>
    <x v="1"/>
    <x v="367"/>
    <x v="7"/>
  </r>
  <r>
    <s v="AD01-9362"/>
    <x v="1"/>
    <x v="2"/>
    <x v="0"/>
    <x v="0"/>
    <x v="0"/>
    <x v="1"/>
    <x v="0"/>
    <x v="0"/>
    <x v="28"/>
    <x v="24"/>
  </r>
  <r>
    <s v="AD01-9361"/>
    <x v="1"/>
    <x v="2"/>
    <x v="0"/>
    <x v="0"/>
    <x v="0"/>
    <x v="1"/>
    <x v="0"/>
    <x v="0"/>
    <x v="128"/>
    <x v="106"/>
  </r>
  <r>
    <s v="AD01-9361"/>
    <x v="1"/>
    <x v="2"/>
    <x v="0"/>
    <x v="0"/>
    <x v="0"/>
    <x v="1"/>
    <x v="0"/>
    <x v="0"/>
    <x v="106"/>
    <x v="89"/>
  </r>
  <r>
    <s v="AD01-9364"/>
    <x v="1"/>
    <x v="2"/>
    <x v="0"/>
    <x v="0"/>
    <x v="0"/>
    <x v="1"/>
    <x v="0"/>
    <x v="0"/>
    <x v="37"/>
    <x v="7"/>
  </r>
  <r>
    <s v="AD01-9362"/>
    <x v="1"/>
    <x v="2"/>
    <x v="0"/>
    <x v="0"/>
    <x v="0"/>
    <x v="1"/>
    <x v="0"/>
    <x v="0"/>
    <x v="220"/>
    <x v="7"/>
  </r>
  <r>
    <s v="AD01-9362"/>
    <x v="1"/>
    <x v="2"/>
    <x v="0"/>
    <x v="0"/>
    <x v="0"/>
    <x v="1"/>
    <x v="0"/>
    <x v="0"/>
    <x v="41"/>
    <x v="34"/>
  </r>
  <r>
    <s v="AD01-9362"/>
    <x v="1"/>
    <x v="2"/>
    <x v="0"/>
    <x v="0"/>
    <x v="0"/>
    <x v="1"/>
    <x v="0"/>
    <x v="0"/>
    <x v="225"/>
    <x v="180"/>
  </r>
  <r>
    <s v="AD01-9361"/>
    <x v="1"/>
    <x v="2"/>
    <x v="0"/>
    <x v="0"/>
    <x v="0"/>
    <x v="1"/>
    <x v="0"/>
    <x v="0"/>
    <x v="226"/>
    <x v="181"/>
  </r>
  <r>
    <s v="AD01-9362"/>
    <x v="1"/>
    <x v="2"/>
    <x v="0"/>
    <x v="0"/>
    <x v="0"/>
    <x v="1"/>
    <x v="0"/>
    <x v="0"/>
    <x v="49"/>
    <x v="40"/>
  </r>
  <r>
    <s v="AD01-9362"/>
    <x v="1"/>
    <x v="2"/>
    <x v="0"/>
    <x v="0"/>
    <x v="0"/>
    <x v="1"/>
    <x v="0"/>
    <x v="0"/>
    <x v="123"/>
    <x v="101"/>
  </r>
  <r>
    <s v="AD01-9364"/>
    <x v="1"/>
    <x v="9"/>
    <x v="0"/>
    <x v="0"/>
    <x v="0"/>
    <x v="1"/>
    <x v="0"/>
    <x v="0"/>
    <x v="89"/>
    <x v="74"/>
  </r>
  <r>
    <s v="AD01-9362"/>
    <x v="1"/>
    <x v="9"/>
    <x v="0"/>
    <x v="0"/>
    <x v="0"/>
    <x v="1"/>
    <x v="0"/>
    <x v="0"/>
    <x v="27"/>
    <x v="23"/>
  </r>
  <r>
    <s v="AD01-9363"/>
    <x v="1"/>
    <x v="9"/>
    <x v="0"/>
    <x v="0"/>
    <x v="0"/>
    <x v="1"/>
    <x v="0"/>
    <x v="0"/>
    <x v="3"/>
    <x v="3"/>
  </r>
  <r>
    <s v="AD01-9365"/>
    <x v="1"/>
    <x v="9"/>
    <x v="0"/>
    <x v="0"/>
    <x v="0"/>
    <x v="1"/>
    <x v="0"/>
    <x v="0"/>
    <x v="110"/>
    <x v="7"/>
  </r>
  <r>
    <s v="AD01-9361"/>
    <x v="1"/>
    <x v="9"/>
    <x v="0"/>
    <x v="0"/>
    <x v="0"/>
    <x v="1"/>
    <x v="0"/>
    <x v="0"/>
    <x v="35"/>
    <x v="7"/>
  </r>
  <r>
    <s v="AD01-9361"/>
    <x v="1"/>
    <x v="9"/>
    <x v="0"/>
    <x v="0"/>
    <x v="0"/>
    <x v="1"/>
    <x v="0"/>
    <x v="0"/>
    <x v="36"/>
    <x v="7"/>
  </r>
  <r>
    <s v="AD01-9361"/>
    <x v="1"/>
    <x v="9"/>
    <x v="0"/>
    <x v="0"/>
    <x v="0"/>
    <x v="1"/>
    <x v="0"/>
    <x v="0"/>
    <x v="116"/>
    <x v="96"/>
  </r>
  <r>
    <s v="AD01-9365"/>
    <x v="1"/>
    <x v="9"/>
    <x v="0"/>
    <x v="0"/>
    <x v="0"/>
    <x v="1"/>
    <x v="0"/>
    <x v="0"/>
    <x v="40"/>
    <x v="33"/>
  </r>
  <r>
    <s v="AD01-9363"/>
    <x v="1"/>
    <x v="9"/>
    <x v="0"/>
    <x v="0"/>
    <x v="0"/>
    <x v="1"/>
    <x v="0"/>
    <x v="0"/>
    <x v="87"/>
    <x v="72"/>
  </r>
  <r>
    <s v="AD01-9364"/>
    <x v="1"/>
    <x v="9"/>
    <x v="0"/>
    <x v="0"/>
    <x v="0"/>
    <x v="1"/>
    <x v="0"/>
    <x v="0"/>
    <x v="48"/>
    <x v="39"/>
  </r>
  <r>
    <s v="AD01-9361"/>
    <x v="1"/>
    <x v="9"/>
    <x v="0"/>
    <x v="0"/>
    <x v="0"/>
    <x v="1"/>
    <x v="0"/>
    <x v="0"/>
    <x v="25"/>
    <x v="21"/>
  </r>
  <r>
    <s v="AD01-9364"/>
    <x v="1"/>
    <x v="10"/>
    <x v="0"/>
    <x v="0"/>
    <x v="0"/>
    <x v="1"/>
    <x v="0"/>
    <x v="0"/>
    <x v="127"/>
    <x v="105"/>
  </r>
  <r>
    <s v="AD01-9362"/>
    <x v="1"/>
    <x v="10"/>
    <x v="0"/>
    <x v="0"/>
    <x v="0"/>
    <x v="1"/>
    <x v="0"/>
    <x v="0"/>
    <x v="105"/>
    <x v="88"/>
  </r>
  <r>
    <s v="AD01-9362"/>
    <x v="1"/>
    <x v="10"/>
    <x v="0"/>
    <x v="0"/>
    <x v="0"/>
    <x v="1"/>
    <x v="0"/>
    <x v="0"/>
    <x v="108"/>
    <x v="7"/>
  </r>
  <r>
    <s v="AD01-9363"/>
    <x v="1"/>
    <x v="10"/>
    <x v="0"/>
    <x v="0"/>
    <x v="0"/>
    <x v="1"/>
    <x v="0"/>
    <x v="0"/>
    <x v="109"/>
    <x v="7"/>
  </r>
  <r>
    <s v="AD01-9364"/>
    <x v="1"/>
    <x v="10"/>
    <x v="0"/>
    <x v="0"/>
    <x v="0"/>
    <x v="1"/>
    <x v="0"/>
    <x v="0"/>
    <x v="138"/>
    <x v="114"/>
  </r>
  <r>
    <s v="AD01-9364"/>
    <x v="1"/>
    <x v="10"/>
    <x v="0"/>
    <x v="0"/>
    <x v="0"/>
    <x v="1"/>
    <x v="0"/>
    <x v="0"/>
    <x v="114"/>
    <x v="94"/>
  </r>
  <r>
    <s v="AD01-9364"/>
    <x v="1"/>
    <x v="10"/>
    <x v="0"/>
    <x v="0"/>
    <x v="0"/>
    <x v="1"/>
    <x v="0"/>
    <x v="0"/>
    <x v="115"/>
    <x v="95"/>
  </r>
  <r>
    <s v="AD01-9361"/>
    <x v="1"/>
    <x v="10"/>
    <x v="0"/>
    <x v="0"/>
    <x v="0"/>
    <x v="1"/>
    <x v="0"/>
    <x v="0"/>
    <x v="296"/>
    <x v="253"/>
  </r>
  <r>
    <s v="AD01-9361"/>
    <x v="1"/>
    <x v="10"/>
    <x v="0"/>
    <x v="0"/>
    <x v="0"/>
    <x v="1"/>
    <x v="0"/>
    <x v="0"/>
    <x v="103"/>
    <x v="86"/>
  </r>
  <r>
    <s v="AD01-9361"/>
    <x v="1"/>
    <x v="0"/>
    <x v="0"/>
    <x v="0"/>
    <x v="0"/>
    <x v="0"/>
    <x v="0"/>
    <x v="0"/>
    <x v="319"/>
    <x v="7"/>
  </r>
  <r>
    <s v="AD01-9361"/>
    <x v="1"/>
    <x v="0"/>
    <x v="0"/>
    <x v="0"/>
    <x v="0"/>
    <x v="0"/>
    <x v="0"/>
    <x v="0"/>
    <x v="352"/>
    <x v="7"/>
  </r>
  <r>
    <s v="AD01-9362"/>
    <x v="1"/>
    <x v="0"/>
    <x v="0"/>
    <x v="0"/>
    <x v="0"/>
    <x v="0"/>
    <x v="0"/>
    <x v="1"/>
    <x v="190"/>
    <x v="156"/>
  </r>
  <r>
    <s v="AD01-9362"/>
    <x v="1"/>
    <x v="0"/>
    <x v="0"/>
    <x v="0"/>
    <x v="0"/>
    <x v="0"/>
    <x v="0"/>
    <x v="1"/>
    <x v="54"/>
    <x v="61"/>
  </r>
  <r>
    <s v="AD01-9361"/>
    <x v="1"/>
    <x v="0"/>
    <x v="0"/>
    <x v="0"/>
    <x v="0"/>
    <x v="0"/>
    <x v="0"/>
    <x v="1"/>
    <x v="271"/>
    <x v="224"/>
  </r>
  <r>
    <s v="AD01-9364"/>
    <x v="1"/>
    <x v="0"/>
    <x v="0"/>
    <x v="0"/>
    <x v="0"/>
    <x v="0"/>
    <x v="0"/>
    <x v="1"/>
    <x v="191"/>
    <x v="157"/>
  </r>
  <r>
    <s v="AD01-9361"/>
    <x v="1"/>
    <x v="0"/>
    <x v="0"/>
    <x v="0"/>
    <x v="0"/>
    <x v="0"/>
    <x v="0"/>
    <x v="1"/>
    <x v="77"/>
    <x v="64"/>
  </r>
  <r>
    <s v="AD01-9361"/>
    <x v="1"/>
    <x v="0"/>
    <x v="0"/>
    <x v="0"/>
    <x v="0"/>
    <x v="0"/>
    <x v="0"/>
    <x v="1"/>
    <x v="380"/>
    <x v="7"/>
  </r>
  <r>
    <s v="AD01-9362"/>
    <x v="1"/>
    <x v="0"/>
    <x v="0"/>
    <x v="0"/>
    <x v="0"/>
    <x v="0"/>
    <x v="0"/>
    <x v="1"/>
    <x v="381"/>
    <x v="7"/>
  </r>
  <r>
    <s v="AD01-9362"/>
    <x v="1"/>
    <x v="0"/>
    <x v="0"/>
    <x v="0"/>
    <x v="0"/>
    <x v="0"/>
    <x v="0"/>
    <x v="1"/>
    <x v="382"/>
    <x v="7"/>
  </r>
  <r>
    <s v="AD01-9362"/>
    <x v="1"/>
    <x v="0"/>
    <x v="0"/>
    <x v="0"/>
    <x v="0"/>
    <x v="0"/>
    <x v="0"/>
    <x v="1"/>
    <x v="383"/>
    <x v="349"/>
  </r>
  <r>
    <s v="AD01-9361"/>
    <x v="1"/>
    <x v="0"/>
    <x v="0"/>
    <x v="0"/>
    <x v="0"/>
    <x v="0"/>
    <x v="0"/>
    <x v="1"/>
    <x v="384"/>
    <x v="350"/>
  </r>
  <r>
    <s v="AD01-9362"/>
    <x v="1"/>
    <x v="0"/>
    <x v="0"/>
    <x v="0"/>
    <x v="0"/>
    <x v="0"/>
    <x v="0"/>
    <x v="1"/>
    <x v="145"/>
    <x v="120"/>
  </r>
  <r>
    <s v="AD01-9361"/>
    <x v="1"/>
    <x v="0"/>
    <x v="0"/>
    <x v="0"/>
    <x v="0"/>
    <x v="0"/>
    <x v="0"/>
    <x v="1"/>
    <x v="385"/>
    <x v="351"/>
  </r>
  <r>
    <s v="AD01-9362"/>
    <x v="1"/>
    <x v="0"/>
    <x v="0"/>
    <x v="0"/>
    <x v="0"/>
    <x v="0"/>
    <x v="0"/>
    <x v="1"/>
    <x v="386"/>
    <x v="352"/>
  </r>
  <r>
    <s v="AD01-9361"/>
    <x v="1"/>
    <x v="0"/>
    <x v="0"/>
    <x v="0"/>
    <x v="0"/>
    <x v="0"/>
    <x v="0"/>
    <x v="1"/>
    <x v="277"/>
    <x v="229"/>
  </r>
  <r>
    <s v="AD01-9362"/>
    <x v="1"/>
    <x v="0"/>
    <x v="0"/>
    <x v="0"/>
    <x v="0"/>
    <x v="0"/>
    <x v="0"/>
    <x v="1"/>
    <x v="369"/>
    <x v="353"/>
  </r>
  <r>
    <s v="AD01-9362"/>
    <x v="1"/>
    <x v="0"/>
    <x v="0"/>
    <x v="0"/>
    <x v="0"/>
    <x v="0"/>
    <x v="0"/>
    <x v="1"/>
    <x v="387"/>
    <x v="7"/>
  </r>
  <r>
    <s v="AD01-9362"/>
    <x v="1"/>
    <x v="0"/>
    <x v="0"/>
    <x v="0"/>
    <x v="0"/>
    <x v="0"/>
    <x v="0"/>
    <x v="1"/>
    <x v="362"/>
    <x v="7"/>
  </r>
  <r>
    <s v="AD01-9362"/>
    <x v="1"/>
    <x v="0"/>
    <x v="0"/>
    <x v="0"/>
    <x v="0"/>
    <x v="0"/>
    <x v="0"/>
    <x v="1"/>
    <x v="45"/>
    <x v="36"/>
  </r>
  <r>
    <s v="AD01-9364"/>
    <x v="1"/>
    <x v="0"/>
    <x v="0"/>
    <x v="0"/>
    <x v="0"/>
    <x v="0"/>
    <x v="0"/>
    <x v="1"/>
    <x v="340"/>
    <x v="309"/>
  </r>
  <r>
    <s v="AD01-9362"/>
    <x v="1"/>
    <x v="0"/>
    <x v="0"/>
    <x v="0"/>
    <x v="0"/>
    <x v="0"/>
    <x v="0"/>
    <x v="0"/>
    <x v="388"/>
    <x v="354"/>
  </r>
  <r>
    <s v="AD01-9363"/>
    <x v="1"/>
    <x v="0"/>
    <x v="0"/>
    <x v="0"/>
    <x v="0"/>
    <x v="0"/>
    <x v="0"/>
    <x v="0"/>
    <x v="389"/>
    <x v="355"/>
  </r>
  <r>
    <s v="AD01-9362"/>
    <x v="1"/>
    <x v="0"/>
    <x v="0"/>
    <x v="0"/>
    <x v="0"/>
    <x v="0"/>
    <x v="0"/>
    <x v="0"/>
    <x v="345"/>
    <x v="315"/>
  </r>
  <r>
    <s v="AD01-9361"/>
    <x v="1"/>
    <x v="0"/>
    <x v="0"/>
    <x v="0"/>
    <x v="0"/>
    <x v="0"/>
    <x v="0"/>
    <x v="1"/>
    <x v="390"/>
    <x v="356"/>
  </r>
  <r>
    <s v="AD01-9361"/>
    <x v="1"/>
    <x v="0"/>
    <x v="0"/>
    <x v="0"/>
    <x v="0"/>
    <x v="0"/>
    <x v="0"/>
    <x v="1"/>
    <x v="70"/>
    <x v="56"/>
  </r>
  <r>
    <s v="AD01-9362"/>
    <x v="1"/>
    <x v="0"/>
    <x v="0"/>
    <x v="0"/>
    <x v="0"/>
    <x v="0"/>
    <x v="0"/>
    <x v="1"/>
    <x v="391"/>
    <x v="357"/>
  </r>
  <r>
    <s v="AD01-9361"/>
    <x v="1"/>
    <x v="1"/>
    <x v="0"/>
    <x v="0"/>
    <x v="0"/>
    <x v="0"/>
    <x v="0"/>
    <x v="0"/>
    <x v="1"/>
    <x v="1"/>
  </r>
  <r>
    <s v="AD01-9361"/>
    <x v="1"/>
    <x v="1"/>
    <x v="0"/>
    <x v="0"/>
    <x v="0"/>
    <x v="0"/>
    <x v="0"/>
    <x v="0"/>
    <x v="164"/>
    <x v="135"/>
  </r>
  <r>
    <s v="AD01-9361"/>
    <x v="1"/>
    <x v="1"/>
    <x v="0"/>
    <x v="0"/>
    <x v="0"/>
    <x v="0"/>
    <x v="0"/>
    <x v="0"/>
    <x v="165"/>
    <x v="136"/>
  </r>
  <r>
    <s v="AD01-9364"/>
    <x v="1"/>
    <x v="1"/>
    <x v="0"/>
    <x v="0"/>
    <x v="0"/>
    <x v="0"/>
    <x v="0"/>
    <x v="1"/>
    <x v="352"/>
    <x v="358"/>
  </r>
  <r>
    <s v="AD01-9364"/>
    <x v="1"/>
    <x v="1"/>
    <x v="0"/>
    <x v="0"/>
    <x v="0"/>
    <x v="0"/>
    <x v="0"/>
    <x v="1"/>
    <x v="146"/>
    <x v="7"/>
  </r>
  <r>
    <s v="AD01-9365"/>
    <x v="1"/>
    <x v="1"/>
    <x v="0"/>
    <x v="0"/>
    <x v="0"/>
    <x v="0"/>
    <x v="0"/>
    <x v="1"/>
    <x v="273"/>
    <x v="310"/>
  </r>
  <r>
    <s v="AD01-9361"/>
    <x v="1"/>
    <x v="1"/>
    <x v="0"/>
    <x v="0"/>
    <x v="0"/>
    <x v="0"/>
    <x v="0"/>
    <x v="1"/>
    <x v="131"/>
    <x v="109"/>
  </r>
  <r>
    <s v="AD01-9361"/>
    <x v="1"/>
    <x v="1"/>
    <x v="0"/>
    <x v="0"/>
    <x v="0"/>
    <x v="0"/>
    <x v="0"/>
    <x v="1"/>
    <x v="90"/>
    <x v="76"/>
  </r>
  <r>
    <s v="AD01-9364"/>
    <x v="1"/>
    <x v="1"/>
    <x v="0"/>
    <x v="0"/>
    <x v="0"/>
    <x v="0"/>
    <x v="0"/>
    <x v="0"/>
    <x v="9"/>
    <x v="7"/>
  </r>
  <r>
    <s v="AD01-9362"/>
    <x v="1"/>
    <x v="1"/>
    <x v="0"/>
    <x v="0"/>
    <x v="0"/>
    <x v="0"/>
    <x v="0"/>
    <x v="0"/>
    <x v="171"/>
    <x v="7"/>
  </r>
  <r>
    <s v="AD01-9361"/>
    <x v="1"/>
    <x v="1"/>
    <x v="0"/>
    <x v="0"/>
    <x v="0"/>
    <x v="0"/>
    <x v="0"/>
    <x v="0"/>
    <x v="172"/>
    <x v="7"/>
  </r>
  <r>
    <s v="AD01-9361"/>
    <x v="1"/>
    <x v="1"/>
    <x v="0"/>
    <x v="0"/>
    <x v="0"/>
    <x v="0"/>
    <x v="0"/>
    <x v="1"/>
    <x v="392"/>
    <x v="359"/>
  </r>
  <r>
    <s v="AD01-9361"/>
    <x v="1"/>
    <x v="1"/>
    <x v="0"/>
    <x v="0"/>
    <x v="0"/>
    <x v="0"/>
    <x v="0"/>
    <x v="1"/>
    <x v="393"/>
    <x v="360"/>
  </r>
  <r>
    <s v="AD01-9362"/>
    <x v="1"/>
    <x v="1"/>
    <x v="0"/>
    <x v="0"/>
    <x v="0"/>
    <x v="0"/>
    <x v="0"/>
    <x v="1"/>
    <x v="216"/>
    <x v="172"/>
  </r>
  <r>
    <s v="AD01-9361"/>
    <x v="1"/>
    <x v="1"/>
    <x v="0"/>
    <x v="0"/>
    <x v="0"/>
    <x v="0"/>
    <x v="0"/>
    <x v="0"/>
    <x v="15"/>
    <x v="13"/>
  </r>
  <r>
    <s v="AD01-9361"/>
    <x v="1"/>
    <x v="1"/>
    <x v="0"/>
    <x v="0"/>
    <x v="0"/>
    <x v="0"/>
    <x v="0"/>
    <x v="0"/>
    <x v="177"/>
    <x v="145"/>
  </r>
  <r>
    <s v="AD01-9362"/>
    <x v="1"/>
    <x v="1"/>
    <x v="0"/>
    <x v="0"/>
    <x v="0"/>
    <x v="0"/>
    <x v="0"/>
    <x v="1"/>
    <x v="386"/>
    <x v="352"/>
  </r>
  <r>
    <s v="AD01-9361"/>
    <x v="1"/>
    <x v="1"/>
    <x v="0"/>
    <x v="0"/>
    <x v="0"/>
    <x v="0"/>
    <x v="0"/>
    <x v="1"/>
    <x v="176"/>
    <x v="7"/>
  </r>
  <r>
    <s v="AD01-9361"/>
    <x v="1"/>
    <x v="1"/>
    <x v="0"/>
    <x v="0"/>
    <x v="0"/>
    <x v="0"/>
    <x v="0"/>
    <x v="1"/>
    <x v="374"/>
    <x v="7"/>
  </r>
  <r>
    <s v="AD01-9361"/>
    <x v="1"/>
    <x v="1"/>
    <x v="0"/>
    <x v="0"/>
    <x v="0"/>
    <x v="0"/>
    <x v="0"/>
    <x v="1"/>
    <x v="344"/>
    <x v="313"/>
  </r>
  <r>
    <s v="AD01-9364"/>
    <x v="1"/>
    <x v="1"/>
    <x v="0"/>
    <x v="0"/>
    <x v="0"/>
    <x v="0"/>
    <x v="0"/>
    <x v="1"/>
    <x v="141"/>
    <x v="116"/>
  </r>
  <r>
    <s v="AD01-9365"/>
    <x v="1"/>
    <x v="1"/>
    <x v="0"/>
    <x v="0"/>
    <x v="0"/>
    <x v="0"/>
    <x v="0"/>
    <x v="1"/>
    <x v="355"/>
    <x v="324"/>
  </r>
  <r>
    <s v="AD01-9361"/>
    <x v="1"/>
    <x v="1"/>
    <x v="0"/>
    <x v="0"/>
    <x v="0"/>
    <x v="0"/>
    <x v="0"/>
    <x v="0"/>
    <x v="268"/>
    <x v="221"/>
  </r>
  <r>
    <s v="AD01-9365"/>
    <x v="1"/>
    <x v="1"/>
    <x v="0"/>
    <x v="0"/>
    <x v="0"/>
    <x v="0"/>
    <x v="0"/>
    <x v="0"/>
    <x v="253"/>
    <x v="204"/>
  </r>
  <r>
    <s v="AD01-9362"/>
    <x v="1"/>
    <x v="1"/>
    <x v="0"/>
    <x v="0"/>
    <x v="0"/>
    <x v="0"/>
    <x v="0"/>
    <x v="0"/>
    <x v="241"/>
    <x v="192"/>
  </r>
  <r>
    <s v="AD01-9364"/>
    <x v="1"/>
    <x v="1"/>
    <x v="0"/>
    <x v="0"/>
    <x v="0"/>
    <x v="0"/>
    <x v="0"/>
    <x v="1"/>
    <x v="345"/>
    <x v="315"/>
  </r>
  <r>
    <s v="AD01-9362"/>
    <x v="1"/>
    <x v="1"/>
    <x v="0"/>
    <x v="0"/>
    <x v="0"/>
    <x v="0"/>
    <x v="0"/>
    <x v="1"/>
    <x v="201"/>
    <x v="162"/>
  </r>
  <r>
    <s v="AD01-9364"/>
    <x v="1"/>
    <x v="1"/>
    <x v="0"/>
    <x v="0"/>
    <x v="0"/>
    <x v="0"/>
    <x v="0"/>
    <x v="1"/>
    <x v="394"/>
    <x v="361"/>
  </r>
  <r>
    <s v="AD01-9361"/>
    <x v="1"/>
    <x v="2"/>
    <x v="0"/>
    <x v="0"/>
    <x v="0"/>
    <x v="0"/>
    <x v="0"/>
    <x v="1"/>
    <x v="233"/>
    <x v="362"/>
  </r>
  <r>
    <s v="AD01-9362"/>
    <x v="1"/>
    <x v="2"/>
    <x v="0"/>
    <x v="0"/>
    <x v="0"/>
    <x v="0"/>
    <x v="0"/>
    <x v="1"/>
    <x v="203"/>
    <x v="164"/>
  </r>
  <r>
    <s v="AD01-9361"/>
    <x v="1"/>
    <x v="2"/>
    <x v="0"/>
    <x v="0"/>
    <x v="0"/>
    <x v="0"/>
    <x v="0"/>
    <x v="1"/>
    <x v="235"/>
    <x v="330"/>
  </r>
  <r>
    <s v="AD01-9362"/>
    <x v="1"/>
    <x v="2"/>
    <x v="0"/>
    <x v="0"/>
    <x v="0"/>
    <x v="0"/>
    <x v="0"/>
    <x v="1"/>
    <x v="204"/>
    <x v="165"/>
  </r>
  <r>
    <s v="AD01-9361"/>
    <x v="1"/>
    <x v="2"/>
    <x v="0"/>
    <x v="0"/>
    <x v="0"/>
    <x v="0"/>
    <x v="0"/>
    <x v="1"/>
    <x v="395"/>
    <x v="363"/>
  </r>
  <r>
    <s v="AD01-9363"/>
    <x v="1"/>
    <x v="2"/>
    <x v="0"/>
    <x v="0"/>
    <x v="0"/>
    <x v="0"/>
    <x v="0"/>
    <x v="1"/>
    <x v="239"/>
    <x v="190"/>
  </r>
  <r>
    <s v="AD01-9364"/>
    <x v="1"/>
    <x v="2"/>
    <x v="0"/>
    <x v="0"/>
    <x v="0"/>
    <x v="0"/>
    <x v="0"/>
    <x v="1"/>
    <x v="39"/>
    <x v="7"/>
  </r>
  <r>
    <s v="AD01-9362"/>
    <x v="1"/>
    <x v="2"/>
    <x v="0"/>
    <x v="0"/>
    <x v="0"/>
    <x v="0"/>
    <x v="0"/>
    <x v="1"/>
    <x v="366"/>
    <x v="335"/>
  </r>
  <r>
    <s v="AD01-9362"/>
    <x v="1"/>
    <x v="2"/>
    <x v="0"/>
    <x v="0"/>
    <x v="0"/>
    <x v="0"/>
    <x v="0"/>
    <x v="1"/>
    <x v="213"/>
    <x v="169"/>
  </r>
  <r>
    <s v="AD01-9361"/>
    <x v="1"/>
    <x v="2"/>
    <x v="0"/>
    <x v="0"/>
    <x v="0"/>
    <x v="0"/>
    <x v="0"/>
    <x v="1"/>
    <x v="242"/>
    <x v="193"/>
  </r>
  <r>
    <s v="AD01-9361"/>
    <x v="1"/>
    <x v="3"/>
    <x v="0"/>
    <x v="0"/>
    <x v="0"/>
    <x v="0"/>
    <x v="0"/>
    <x v="0"/>
    <x v="55"/>
    <x v="7"/>
  </r>
  <r>
    <s v="AD01-9362"/>
    <x v="1"/>
    <x v="3"/>
    <x v="0"/>
    <x v="0"/>
    <x v="0"/>
    <x v="0"/>
    <x v="0"/>
    <x v="0"/>
    <x v="31"/>
    <x v="7"/>
  </r>
  <r>
    <s v="AD01-9361"/>
    <x v="1"/>
    <x v="3"/>
    <x v="0"/>
    <x v="0"/>
    <x v="0"/>
    <x v="0"/>
    <x v="0"/>
    <x v="0"/>
    <x v="217"/>
    <x v="7"/>
  </r>
  <r>
    <s v="AD01-9361"/>
    <x v="1"/>
    <x v="3"/>
    <x v="0"/>
    <x v="0"/>
    <x v="0"/>
    <x v="0"/>
    <x v="0"/>
    <x v="1"/>
    <x v="217"/>
    <x v="174"/>
  </r>
  <r>
    <s v="AD01-9364"/>
    <x v="1"/>
    <x v="3"/>
    <x v="0"/>
    <x v="0"/>
    <x v="0"/>
    <x v="0"/>
    <x v="0"/>
    <x v="1"/>
    <x v="167"/>
    <x v="138"/>
  </r>
  <r>
    <s v="AD01-9365"/>
    <x v="1"/>
    <x v="3"/>
    <x v="0"/>
    <x v="0"/>
    <x v="0"/>
    <x v="0"/>
    <x v="0"/>
    <x v="1"/>
    <x v="319"/>
    <x v="288"/>
  </r>
  <r>
    <s v="AD01-9362"/>
    <x v="1"/>
    <x v="3"/>
    <x v="0"/>
    <x v="0"/>
    <x v="0"/>
    <x v="0"/>
    <x v="0"/>
    <x v="1"/>
    <x v="219"/>
    <x v="176"/>
  </r>
  <r>
    <s v="AD01-9361"/>
    <x v="1"/>
    <x v="3"/>
    <x v="0"/>
    <x v="0"/>
    <x v="0"/>
    <x v="0"/>
    <x v="0"/>
    <x v="1"/>
    <x v="361"/>
    <x v="329"/>
  </r>
  <r>
    <s v="AD01-9362"/>
    <x v="1"/>
    <x v="3"/>
    <x v="0"/>
    <x v="0"/>
    <x v="0"/>
    <x v="0"/>
    <x v="0"/>
    <x v="0"/>
    <x v="396"/>
    <x v="7"/>
  </r>
  <r>
    <s v="AD01-9365"/>
    <x v="1"/>
    <x v="3"/>
    <x v="0"/>
    <x v="0"/>
    <x v="0"/>
    <x v="0"/>
    <x v="0"/>
    <x v="0"/>
    <x v="397"/>
    <x v="7"/>
  </r>
  <r>
    <s v="AD01-9363"/>
    <x v="1"/>
    <x v="3"/>
    <x v="0"/>
    <x v="0"/>
    <x v="0"/>
    <x v="0"/>
    <x v="0"/>
    <x v="0"/>
    <x v="398"/>
    <x v="7"/>
  </r>
  <r>
    <s v="AD01-9361"/>
    <x v="1"/>
    <x v="3"/>
    <x v="0"/>
    <x v="0"/>
    <x v="0"/>
    <x v="0"/>
    <x v="0"/>
    <x v="1"/>
    <x v="399"/>
    <x v="364"/>
  </r>
  <r>
    <s v="AD01-9363"/>
    <x v="1"/>
    <x v="3"/>
    <x v="0"/>
    <x v="0"/>
    <x v="0"/>
    <x v="0"/>
    <x v="0"/>
    <x v="1"/>
    <x v="400"/>
    <x v="365"/>
  </r>
  <r>
    <s v="AD01-9362"/>
    <x v="1"/>
    <x v="3"/>
    <x v="0"/>
    <x v="0"/>
    <x v="0"/>
    <x v="0"/>
    <x v="0"/>
    <x v="1"/>
    <x v="26"/>
    <x v="22"/>
  </r>
  <r>
    <s v="AD01-9364"/>
    <x v="1"/>
    <x v="3"/>
    <x v="0"/>
    <x v="0"/>
    <x v="0"/>
    <x v="0"/>
    <x v="0"/>
    <x v="0"/>
    <x v="349"/>
    <x v="366"/>
  </r>
  <r>
    <s v="AD01-9363"/>
    <x v="1"/>
    <x v="3"/>
    <x v="0"/>
    <x v="0"/>
    <x v="0"/>
    <x v="0"/>
    <x v="0"/>
    <x v="0"/>
    <x v="376"/>
    <x v="367"/>
  </r>
  <r>
    <s v="AD01-9362"/>
    <x v="1"/>
    <x v="3"/>
    <x v="0"/>
    <x v="0"/>
    <x v="0"/>
    <x v="0"/>
    <x v="0"/>
    <x v="1"/>
    <x v="376"/>
    <x v="367"/>
  </r>
  <r>
    <s v="AD01-9362"/>
    <x v="1"/>
    <x v="3"/>
    <x v="0"/>
    <x v="0"/>
    <x v="0"/>
    <x v="0"/>
    <x v="0"/>
    <x v="1"/>
    <x v="401"/>
    <x v="7"/>
  </r>
  <r>
    <s v="AD01-9361"/>
    <x v="1"/>
    <x v="3"/>
    <x v="0"/>
    <x v="0"/>
    <x v="0"/>
    <x v="0"/>
    <x v="0"/>
    <x v="1"/>
    <x v="321"/>
    <x v="7"/>
  </r>
  <r>
    <s v="AD01-9361"/>
    <x v="1"/>
    <x v="3"/>
    <x v="0"/>
    <x v="0"/>
    <x v="0"/>
    <x v="0"/>
    <x v="0"/>
    <x v="1"/>
    <x v="231"/>
    <x v="184"/>
  </r>
  <r>
    <s v="AD01-9365"/>
    <x v="1"/>
    <x v="3"/>
    <x v="0"/>
    <x v="0"/>
    <x v="0"/>
    <x v="0"/>
    <x v="0"/>
    <x v="1"/>
    <x v="182"/>
    <x v="148"/>
  </r>
  <r>
    <s v="AD01-9362"/>
    <x v="1"/>
    <x v="3"/>
    <x v="0"/>
    <x v="0"/>
    <x v="0"/>
    <x v="0"/>
    <x v="0"/>
    <x v="1"/>
    <x v="365"/>
    <x v="334"/>
  </r>
  <r>
    <s v="AD01-9362"/>
    <x v="1"/>
    <x v="3"/>
    <x v="0"/>
    <x v="0"/>
    <x v="0"/>
    <x v="0"/>
    <x v="0"/>
    <x v="0"/>
    <x v="71"/>
    <x v="57"/>
  </r>
  <r>
    <s v="AD01-9362"/>
    <x v="1"/>
    <x v="3"/>
    <x v="0"/>
    <x v="0"/>
    <x v="0"/>
    <x v="0"/>
    <x v="0"/>
    <x v="0"/>
    <x v="402"/>
    <x v="368"/>
  </r>
  <r>
    <s v="AD01-9362"/>
    <x v="1"/>
    <x v="3"/>
    <x v="0"/>
    <x v="0"/>
    <x v="0"/>
    <x v="0"/>
    <x v="0"/>
    <x v="0"/>
    <x v="403"/>
    <x v="369"/>
  </r>
  <r>
    <s v="AD01-9365"/>
    <x v="1"/>
    <x v="3"/>
    <x v="0"/>
    <x v="0"/>
    <x v="0"/>
    <x v="0"/>
    <x v="0"/>
    <x v="1"/>
    <x v="402"/>
    <x v="368"/>
  </r>
  <r>
    <s v="AD01-9363"/>
    <x v="1"/>
    <x v="3"/>
    <x v="0"/>
    <x v="0"/>
    <x v="0"/>
    <x v="0"/>
    <x v="0"/>
    <x v="1"/>
    <x v="144"/>
    <x v="119"/>
  </r>
  <r>
    <s v="AD01-9361"/>
    <x v="1"/>
    <x v="3"/>
    <x v="0"/>
    <x v="0"/>
    <x v="0"/>
    <x v="0"/>
    <x v="0"/>
    <x v="1"/>
    <x v="378"/>
    <x v="347"/>
  </r>
  <r>
    <s v="AD01-9364"/>
    <x v="1"/>
    <x v="4"/>
    <x v="0"/>
    <x v="0"/>
    <x v="0"/>
    <x v="0"/>
    <x v="0"/>
    <x v="0"/>
    <x v="168"/>
    <x v="7"/>
  </r>
  <r>
    <s v="AD01-9362"/>
    <x v="1"/>
    <x v="4"/>
    <x v="0"/>
    <x v="0"/>
    <x v="0"/>
    <x v="0"/>
    <x v="0"/>
    <x v="0"/>
    <x v="129"/>
    <x v="7"/>
  </r>
  <r>
    <s v="AD01-9364"/>
    <x v="1"/>
    <x v="4"/>
    <x v="0"/>
    <x v="0"/>
    <x v="0"/>
    <x v="0"/>
    <x v="0"/>
    <x v="1"/>
    <x v="31"/>
    <x v="27"/>
  </r>
  <r>
    <s v="AD01-9362"/>
    <x v="1"/>
    <x v="4"/>
    <x v="0"/>
    <x v="0"/>
    <x v="0"/>
    <x v="0"/>
    <x v="0"/>
    <x v="1"/>
    <x v="2"/>
    <x v="2"/>
  </r>
  <r>
    <s v="AD01-9364"/>
    <x v="1"/>
    <x v="4"/>
    <x v="0"/>
    <x v="0"/>
    <x v="0"/>
    <x v="0"/>
    <x v="0"/>
    <x v="1"/>
    <x v="34"/>
    <x v="30"/>
  </r>
  <r>
    <s v="AD01-9361"/>
    <x v="1"/>
    <x v="4"/>
    <x v="0"/>
    <x v="0"/>
    <x v="0"/>
    <x v="0"/>
    <x v="0"/>
    <x v="1"/>
    <x v="169"/>
    <x v="140"/>
  </r>
  <r>
    <s v="AD01-9362"/>
    <x v="1"/>
    <x v="4"/>
    <x v="0"/>
    <x v="0"/>
    <x v="0"/>
    <x v="0"/>
    <x v="0"/>
    <x v="1"/>
    <x v="320"/>
    <x v="289"/>
  </r>
  <r>
    <s v="AD01-9361"/>
    <x v="1"/>
    <x v="4"/>
    <x v="0"/>
    <x v="0"/>
    <x v="0"/>
    <x v="0"/>
    <x v="0"/>
    <x v="0"/>
    <x v="404"/>
    <x v="7"/>
  </r>
  <r>
    <s v="AD01-9362"/>
    <x v="1"/>
    <x v="4"/>
    <x v="0"/>
    <x v="0"/>
    <x v="0"/>
    <x v="0"/>
    <x v="0"/>
    <x v="0"/>
    <x v="405"/>
    <x v="7"/>
  </r>
  <r>
    <s v="AD01-9364"/>
    <x v="1"/>
    <x v="4"/>
    <x v="0"/>
    <x v="0"/>
    <x v="0"/>
    <x v="0"/>
    <x v="0"/>
    <x v="0"/>
    <x v="406"/>
    <x v="7"/>
  </r>
  <r>
    <s v="AD01-9361"/>
    <x v="1"/>
    <x v="4"/>
    <x v="0"/>
    <x v="0"/>
    <x v="0"/>
    <x v="0"/>
    <x v="0"/>
    <x v="1"/>
    <x v="407"/>
    <x v="370"/>
  </r>
  <r>
    <s v="AD01-9361"/>
    <x v="1"/>
    <x v="4"/>
    <x v="0"/>
    <x v="0"/>
    <x v="0"/>
    <x v="0"/>
    <x v="0"/>
    <x v="1"/>
    <x v="408"/>
    <x v="371"/>
  </r>
  <r>
    <s v="AD01-9362"/>
    <x v="1"/>
    <x v="4"/>
    <x v="0"/>
    <x v="0"/>
    <x v="0"/>
    <x v="0"/>
    <x v="0"/>
    <x v="1"/>
    <x v="163"/>
    <x v="134"/>
  </r>
  <r>
    <s v="AD01-9362"/>
    <x v="1"/>
    <x v="4"/>
    <x v="0"/>
    <x v="0"/>
    <x v="0"/>
    <x v="0"/>
    <x v="0"/>
    <x v="0"/>
    <x v="228"/>
    <x v="183"/>
  </r>
  <r>
    <s v="AD01-9361"/>
    <x v="1"/>
    <x v="4"/>
    <x v="0"/>
    <x v="0"/>
    <x v="0"/>
    <x v="0"/>
    <x v="0"/>
    <x v="0"/>
    <x v="197"/>
    <x v="160"/>
  </r>
  <r>
    <s v="AD01-9361"/>
    <x v="1"/>
    <x v="4"/>
    <x v="0"/>
    <x v="0"/>
    <x v="0"/>
    <x v="0"/>
    <x v="0"/>
    <x v="0"/>
    <x v="66"/>
    <x v="53"/>
  </r>
  <r>
    <s v="AD01-9362"/>
    <x v="1"/>
    <x v="4"/>
    <x v="0"/>
    <x v="0"/>
    <x v="0"/>
    <x v="0"/>
    <x v="0"/>
    <x v="1"/>
    <x v="349"/>
    <x v="366"/>
  </r>
  <r>
    <s v="AD01-9361"/>
    <x v="1"/>
    <x v="4"/>
    <x v="0"/>
    <x v="0"/>
    <x v="0"/>
    <x v="0"/>
    <x v="0"/>
    <x v="1"/>
    <x v="409"/>
    <x v="7"/>
  </r>
  <r>
    <s v="AD01-9361"/>
    <x v="1"/>
    <x v="4"/>
    <x v="0"/>
    <x v="0"/>
    <x v="0"/>
    <x v="0"/>
    <x v="0"/>
    <x v="1"/>
    <x v="251"/>
    <x v="7"/>
  </r>
  <r>
    <s v="AD01-9362"/>
    <x v="1"/>
    <x v="4"/>
    <x v="0"/>
    <x v="0"/>
    <x v="0"/>
    <x v="0"/>
    <x v="0"/>
    <x v="1"/>
    <x v="47"/>
    <x v="38"/>
  </r>
  <r>
    <s v="AD01-9362"/>
    <x v="1"/>
    <x v="4"/>
    <x v="0"/>
    <x v="0"/>
    <x v="0"/>
    <x v="0"/>
    <x v="0"/>
    <x v="1"/>
    <x v="19"/>
    <x v="15"/>
  </r>
  <r>
    <s v="AD01-9364"/>
    <x v="1"/>
    <x v="4"/>
    <x v="0"/>
    <x v="0"/>
    <x v="0"/>
    <x v="0"/>
    <x v="0"/>
    <x v="1"/>
    <x v="324"/>
    <x v="293"/>
  </r>
  <r>
    <s v="AD01-9363"/>
    <x v="1"/>
    <x v="4"/>
    <x v="0"/>
    <x v="0"/>
    <x v="0"/>
    <x v="0"/>
    <x v="0"/>
    <x v="0"/>
    <x v="232"/>
    <x v="185"/>
  </r>
  <r>
    <s v="AD01-9362"/>
    <x v="1"/>
    <x v="4"/>
    <x v="0"/>
    <x v="0"/>
    <x v="0"/>
    <x v="0"/>
    <x v="0"/>
    <x v="0"/>
    <x v="215"/>
    <x v="171"/>
  </r>
  <r>
    <s v="AD01-9361"/>
    <x v="1"/>
    <x v="4"/>
    <x v="0"/>
    <x v="0"/>
    <x v="0"/>
    <x v="0"/>
    <x v="0"/>
    <x v="0"/>
    <x v="201"/>
    <x v="162"/>
  </r>
  <r>
    <s v="AD01-9364"/>
    <x v="1"/>
    <x v="4"/>
    <x v="0"/>
    <x v="0"/>
    <x v="0"/>
    <x v="0"/>
    <x v="0"/>
    <x v="1"/>
    <x v="188"/>
    <x v="154"/>
  </r>
  <r>
    <s v="AD01-9364"/>
    <x v="1"/>
    <x v="4"/>
    <x v="0"/>
    <x v="0"/>
    <x v="0"/>
    <x v="0"/>
    <x v="0"/>
    <x v="1"/>
    <x v="377"/>
    <x v="346"/>
  </r>
  <r>
    <s v="AD01-9361"/>
    <x v="1"/>
    <x v="5"/>
    <x v="0"/>
    <x v="0"/>
    <x v="0"/>
    <x v="0"/>
    <x v="0"/>
    <x v="0"/>
    <x v="148"/>
    <x v="122"/>
  </r>
  <r>
    <s v="AD01-9361"/>
    <x v="1"/>
    <x v="5"/>
    <x v="0"/>
    <x v="0"/>
    <x v="0"/>
    <x v="0"/>
    <x v="0"/>
    <x v="0"/>
    <x v="0"/>
    <x v="0"/>
  </r>
  <r>
    <s v="AD01-9364"/>
    <x v="1"/>
    <x v="5"/>
    <x v="0"/>
    <x v="0"/>
    <x v="0"/>
    <x v="0"/>
    <x v="0"/>
    <x v="1"/>
    <x v="319"/>
    <x v="372"/>
  </r>
  <r>
    <s v="AD01-9362"/>
    <x v="1"/>
    <x v="5"/>
    <x v="0"/>
    <x v="0"/>
    <x v="0"/>
    <x v="0"/>
    <x v="0"/>
    <x v="1"/>
    <x v="129"/>
    <x v="107"/>
  </r>
  <r>
    <s v="AD01-9362"/>
    <x v="1"/>
    <x v="5"/>
    <x v="0"/>
    <x v="0"/>
    <x v="0"/>
    <x v="0"/>
    <x v="0"/>
    <x v="1"/>
    <x v="233"/>
    <x v="186"/>
  </r>
  <r>
    <s v="AD01-9363"/>
    <x v="1"/>
    <x v="5"/>
    <x v="0"/>
    <x v="0"/>
    <x v="0"/>
    <x v="0"/>
    <x v="0"/>
    <x v="1"/>
    <x v="361"/>
    <x v="329"/>
  </r>
  <r>
    <s v="AD01-9362"/>
    <x v="1"/>
    <x v="5"/>
    <x v="0"/>
    <x v="0"/>
    <x v="0"/>
    <x v="0"/>
    <x v="0"/>
    <x v="1"/>
    <x v="170"/>
    <x v="141"/>
  </r>
  <r>
    <s v="AD01-9364"/>
    <x v="1"/>
    <x v="5"/>
    <x v="0"/>
    <x v="0"/>
    <x v="0"/>
    <x v="0"/>
    <x v="0"/>
    <x v="1"/>
    <x v="235"/>
    <x v="330"/>
  </r>
  <r>
    <s v="AD01-9362"/>
    <x v="1"/>
    <x v="5"/>
    <x v="0"/>
    <x v="0"/>
    <x v="0"/>
    <x v="0"/>
    <x v="0"/>
    <x v="1"/>
    <x v="151"/>
    <x v="7"/>
  </r>
  <r>
    <s v="AD01-9361"/>
    <x v="1"/>
    <x v="5"/>
    <x v="0"/>
    <x v="0"/>
    <x v="0"/>
    <x v="0"/>
    <x v="0"/>
    <x v="1"/>
    <x v="7"/>
    <x v="7"/>
  </r>
  <r>
    <s v="AD01-9361"/>
    <x v="1"/>
    <x v="5"/>
    <x v="0"/>
    <x v="0"/>
    <x v="0"/>
    <x v="0"/>
    <x v="0"/>
    <x v="1"/>
    <x v="8"/>
    <x v="7"/>
  </r>
  <r>
    <s v="AD01-9361"/>
    <x v="1"/>
    <x v="5"/>
    <x v="0"/>
    <x v="0"/>
    <x v="0"/>
    <x v="0"/>
    <x v="0"/>
    <x v="1"/>
    <x v="410"/>
    <x v="373"/>
  </r>
  <r>
    <s v="AD01-9362"/>
    <x v="1"/>
    <x v="5"/>
    <x v="0"/>
    <x v="0"/>
    <x v="0"/>
    <x v="0"/>
    <x v="0"/>
    <x v="1"/>
    <x v="411"/>
    <x v="374"/>
  </r>
  <r>
    <s v="AD01-9362"/>
    <x v="1"/>
    <x v="5"/>
    <x v="0"/>
    <x v="0"/>
    <x v="0"/>
    <x v="0"/>
    <x v="0"/>
    <x v="1"/>
    <x v="157"/>
    <x v="129"/>
  </r>
  <r>
    <s v="AD01-9362"/>
    <x v="1"/>
    <x v="5"/>
    <x v="0"/>
    <x v="0"/>
    <x v="0"/>
    <x v="0"/>
    <x v="0"/>
    <x v="1"/>
    <x v="13"/>
    <x v="11"/>
  </r>
  <r>
    <s v="AD01-9362"/>
    <x v="1"/>
    <x v="5"/>
    <x v="0"/>
    <x v="0"/>
    <x v="0"/>
    <x v="0"/>
    <x v="0"/>
    <x v="1"/>
    <x v="14"/>
    <x v="12"/>
  </r>
  <r>
    <s v="AD01-9361"/>
    <x v="1"/>
    <x v="5"/>
    <x v="0"/>
    <x v="0"/>
    <x v="0"/>
    <x v="0"/>
    <x v="0"/>
    <x v="1"/>
    <x v="12"/>
    <x v="7"/>
  </r>
  <r>
    <s v="AD01-9361"/>
    <x v="1"/>
    <x v="5"/>
    <x v="0"/>
    <x v="0"/>
    <x v="0"/>
    <x v="0"/>
    <x v="0"/>
    <x v="1"/>
    <x v="327"/>
    <x v="7"/>
  </r>
  <r>
    <s v="AD01-9364"/>
    <x v="1"/>
    <x v="5"/>
    <x v="0"/>
    <x v="0"/>
    <x v="0"/>
    <x v="0"/>
    <x v="0"/>
    <x v="1"/>
    <x v="365"/>
    <x v="334"/>
  </r>
  <r>
    <s v="AD01-9362"/>
    <x v="1"/>
    <x v="5"/>
    <x v="0"/>
    <x v="0"/>
    <x v="0"/>
    <x v="0"/>
    <x v="0"/>
    <x v="1"/>
    <x v="184"/>
    <x v="150"/>
  </r>
  <r>
    <s v="AD01-9363"/>
    <x v="1"/>
    <x v="5"/>
    <x v="0"/>
    <x v="0"/>
    <x v="0"/>
    <x v="0"/>
    <x v="0"/>
    <x v="1"/>
    <x v="366"/>
    <x v="335"/>
  </r>
  <r>
    <s v="AD01-9361"/>
    <x v="1"/>
    <x v="5"/>
    <x v="0"/>
    <x v="0"/>
    <x v="0"/>
    <x v="0"/>
    <x v="0"/>
    <x v="0"/>
    <x v="284"/>
    <x v="239"/>
  </r>
  <r>
    <s v="AD01-9361"/>
    <x v="1"/>
    <x v="5"/>
    <x v="0"/>
    <x v="0"/>
    <x v="0"/>
    <x v="0"/>
    <x v="0"/>
    <x v="0"/>
    <x v="248"/>
    <x v="199"/>
  </r>
  <r>
    <s v="AD01-9365"/>
    <x v="1"/>
    <x v="5"/>
    <x v="0"/>
    <x v="0"/>
    <x v="0"/>
    <x v="0"/>
    <x v="0"/>
    <x v="0"/>
    <x v="280"/>
    <x v="233"/>
  </r>
  <r>
    <s v="AD01-9362"/>
    <x v="1"/>
    <x v="5"/>
    <x v="0"/>
    <x v="0"/>
    <x v="0"/>
    <x v="0"/>
    <x v="0"/>
    <x v="1"/>
    <x v="389"/>
    <x v="355"/>
  </r>
  <r>
    <s v="AD01-9361"/>
    <x v="1"/>
    <x v="5"/>
    <x v="0"/>
    <x v="0"/>
    <x v="0"/>
    <x v="0"/>
    <x v="0"/>
    <x v="1"/>
    <x v="215"/>
    <x v="171"/>
  </r>
  <r>
    <s v="AD01-9364"/>
    <x v="1"/>
    <x v="5"/>
    <x v="0"/>
    <x v="0"/>
    <x v="0"/>
    <x v="0"/>
    <x v="0"/>
    <x v="1"/>
    <x v="412"/>
    <x v="375"/>
  </r>
  <r>
    <s v="AD01-9362"/>
    <x v="1"/>
    <x v="6"/>
    <x v="0"/>
    <x v="0"/>
    <x v="0"/>
    <x v="0"/>
    <x v="0"/>
    <x v="0"/>
    <x v="233"/>
    <x v="7"/>
  </r>
  <r>
    <s v="AD01-9364"/>
    <x v="1"/>
    <x v="6"/>
    <x v="0"/>
    <x v="0"/>
    <x v="0"/>
    <x v="0"/>
    <x v="0"/>
    <x v="0"/>
    <x v="146"/>
    <x v="7"/>
  </r>
  <r>
    <s v="AD01-9362"/>
    <x v="1"/>
    <x v="6"/>
    <x v="0"/>
    <x v="0"/>
    <x v="0"/>
    <x v="0"/>
    <x v="0"/>
    <x v="0"/>
    <x v="147"/>
    <x v="121"/>
  </r>
  <r>
    <s v="AD01-9361"/>
    <x v="1"/>
    <x v="6"/>
    <x v="0"/>
    <x v="0"/>
    <x v="0"/>
    <x v="0"/>
    <x v="0"/>
    <x v="1"/>
    <x v="168"/>
    <x v="139"/>
  </r>
  <r>
    <s v="AD01-9361"/>
    <x v="1"/>
    <x v="6"/>
    <x v="0"/>
    <x v="0"/>
    <x v="0"/>
    <x v="0"/>
    <x v="0"/>
    <x v="1"/>
    <x v="290"/>
    <x v="246"/>
  </r>
  <r>
    <s v="AD01-9361"/>
    <x v="1"/>
    <x v="6"/>
    <x v="0"/>
    <x v="0"/>
    <x v="0"/>
    <x v="0"/>
    <x v="0"/>
    <x v="1"/>
    <x v="320"/>
    <x v="289"/>
  </r>
  <r>
    <s v="AD01-9362"/>
    <x v="1"/>
    <x v="6"/>
    <x v="0"/>
    <x v="0"/>
    <x v="0"/>
    <x v="0"/>
    <x v="0"/>
    <x v="1"/>
    <x v="6"/>
    <x v="6"/>
  </r>
  <r>
    <s v="AD01-9361"/>
    <x v="1"/>
    <x v="6"/>
    <x v="0"/>
    <x v="0"/>
    <x v="0"/>
    <x v="0"/>
    <x v="0"/>
    <x v="1"/>
    <x v="291"/>
    <x v="290"/>
  </r>
  <r>
    <s v="AD01-9362"/>
    <x v="1"/>
    <x v="6"/>
    <x v="0"/>
    <x v="0"/>
    <x v="0"/>
    <x v="0"/>
    <x v="0"/>
    <x v="1"/>
    <x v="94"/>
    <x v="7"/>
  </r>
  <r>
    <s v="AD01-9362"/>
    <x v="1"/>
    <x v="6"/>
    <x v="0"/>
    <x v="0"/>
    <x v="0"/>
    <x v="0"/>
    <x v="0"/>
    <x v="1"/>
    <x v="150"/>
    <x v="7"/>
  </r>
  <r>
    <s v="AD01-9361"/>
    <x v="1"/>
    <x v="6"/>
    <x v="0"/>
    <x v="0"/>
    <x v="0"/>
    <x v="0"/>
    <x v="0"/>
    <x v="1"/>
    <x v="413"/>
    <x v="376"/>
  </r>
  <r>
    <s v="AD01-9364"/>
    <x v="1"/>
    <x v="6"/>
    <x v="0"/>
    <x v="0"/>
    <x v="0"/>
    <x v="0"/>
    <x v="0"/>
    <x v="1"/>
    <x v="414"/>
    <x v="377"/>
  </r>
  <r>
    <s v="AD01-9362"/>
    <x v="1"/>
    <x v="6"/>
    <x v="0"/>
    <x v="0"/>
    <x v="0"/>
    <x v="0"/>
    <x v="0"/>
    <x v="1"/>
    <x v="52"/>
    <x v="43"/>
  </r>
  <r>
    <s v="AD01-9364"/>
    <x v="1"/>
    <x v="6"/>
    <x v="0"/>
    <x v="0"/>
    <x v="0"/>
    <x v="0"/>
    <x v="0"/>
    <x v="1"/>
    <x v="239"/>
    <x v="190"/>
  </r>
  <r>
    <s v="AD01-9362"/>
    <x v="1"/>
    <x v="6"/>
    <x v="0"/>
    <x v="0"/>
    <x v="0"/>
    <x v="0"/>
    <x v="0"/>
    <x v="1"/>
    <x v="155"/>
    <x v="127"/>
  </r>
  <r>
    <s v="AD01-9361"/>
    <x v="1"/>
    <x v="6"/>
    <x v="0"/>
    <x v="0"/>
    <x v="0"/>
    <x v="0"/>
    <x v="0"/>
    <x v="1"/>
    <x v="156"/>
    <x v="128"/>
  </r>
  <r>
    <s v="AD01-9362"/>
    <x v="1"/>
    <x v="6"/>
    <x v="0"/>
    <x v="0"/>
    <x v="0"/>
    <x v="0"/>
    <x v="0"/>
    <x v="1"/>
    <x v="385"/>
    <x v="351"/>
  </r>
  <r>
    <s v="AD01-9362"/>
    <x v="1"/>
    <x v="6"/>
    <x v="0"/>
    <x v="0"/>
    <x v="0"/>
    <x v="0"/>
    <x v="0"/>
    <x v="1"/>
    <x v="154"/>
    <x v="7"/>
  </r>
  <r>
    <s v="AD01-9361"/>
    <x v="1"/>
    <x v="6"/>
    <x v="0"/>
    <x v="0"/>
    <x v="0"/>
    <x v="0"/>
    <x v="0"/>
    <x v="1"/>
    <x v="346"/>
    <x v="7"/>
  </r>
  <r>
    <s v="AD01-9361"/>
    <x v="1"/>
    <x v="6"/>
    <x v="0"/>
    <x v="0"/>
    <x v="0"/>
    <x v="0"/>
    <x v="0"/>
    <x v="1"/>
    <x v="324"/>
    <x v="293"/>
  </r>
  <r>
    <s v="AD01-9361"/>
    <x v="1"/>
    <x v="6"/>
    <x v="0"/>
    <x v="0"/>
    <x v="0"/>
    <x v="0"/>
    <x v="0"/>
    <x v="1"/>
    <x v="325"/>
    <x v="294"/>
  </r>
  <r>
    <s v="AD01-9361"/>
    <x v="1"/>
    <x v="6"/>
    <x v="0"/>
    <x v="0"/>
    <x v="0"/>
    <x v="0"/>
    <x v="0"/>
    <x v="0"/>
    <x v="302"/>
    <x v="259"/>
  </r>
  <r>
    <s v="AD01-9364"/>
    <x v="1"/>
    <x v="6"/>
    <x v="0"/>
    <x v="0"/>
    <x v="0"/>
    <x v="0"/>
    <x v="0"/>
    <x v="0"/>
    <x v="289"/>
    <x v="245"/>
  </r>
  <r>
    <s v="AD01-9361"/>
    <x v="1"/>
    <x v="6"/>
    <x v="0"/>
    <x v="0"/>
    <x v="0"/>
    <x v="0"/>
    <x v="0"/>
    <x v="1"/>
    <x v="388"/>
    <x v="354"/>
  </r>
  <r>
    <s v="AD01-9362"/>
    <x v="1"/>
    <x v="6"/>
    <x v="0"/>
    <x v="0"/>
    <x v="0"/>
    <x v="0"/>
    <x v="0"/>
    <x v="1"/>
    <x v="232"/>
    <x v="185"/>
  </r>
  <r>
    <s v="AD01-9364"/>
    <x v="1"/>
    <x v="7"/>
    <x v="0"/>
    <x v="0"/>
    <x v="0"/>
    <x v="0"/>
    <x v="0"/>
    <x v="0"/>
    <x v="203"/>
    <x v="7"/>
  </r>
  <r>
    <s v="AD01-9361"/>
    <x v="1"/>
    <x v="7"/>
    <x v="0"/>
    <x v="0"/>
    <x v="0"/>
    <x v="0"/>
    <x v="0"/>
    <x v="0"/>
    <x v="190"/>
    <x v="7"/>
  </r>
  <r>
    <s v="AD01-9364"/>
    <x v="1"/>
    <x v="7"/>
    <x v="0"/>
    <x v="0"/>
    <x v="0"/>
    <x v="0"/>
    <x v="0"/>
    <x v="0"/>
    <x v="57"/>
    <x v="7"/>
  </r>
  <r>
    <s v="AD01-9361"/>
    <x v="1"/>
    <x v="7"/>
    <x v="0"/>
    <x v="0"/>
    <x v="0"/>
    <x v="0"/>
    <x v="0"/>
    <x v="1"/>
    <x v="203"/>
    <x v="164"/>
  </r>
  <r>
    <s v="AD01-9361"/>
    <x v="1"/>
    <x v="7"/>
    <x v="0"/>
    <x v="0"/>
    <x v="0"/>
    <x v="0"/>
    <x v="0"/>
    <x v="1"/>
    <x v="53"/>
    <x v="75"/>
  </r>
  <r>
    <s v="AD01-9361"/>
    <x v="1"/>
    <x v="7"/>
    <x v="0"/>
    <x v="0"/>
    <x v="0"/>
    <x v="0"/>
    <x v="0"/>
    <x v="1"/>
    <x v="352"/>
    <x v="321"/>
  </r>
  <r>
    <s v="AD01-9362"/>
    <x v="1"/>
    <x v="7"/>
    <x v="0"/>
    <x v="0"/>
    <x v="0"/>
    <x v="0"/>
    <x v="0"/>
    <x v="1"/>
    <x v="204"/>
    <x v="165"/>
  </r>
  <r>
    <s v="AD01-9361"/>
    <x v="1"/>
    <x v="7"/>
    <x v="0"/>
    <x v="0"/>
    <x v="0"/>
    <x v="0"/>
    <x v="0"/>
    <x v="1"/>
    <x v="93"/>
    <x v="79"/>
  </r>
  <r>
    <s v="AD01-9364"/>
    <x v="1"/>
    <x v="7"/>
    <x v="0"/>
    <x v="0"/>
    <x v="0"/>
    <x v="0"/>
    <x v="0"/>
    <x v="1"/>
    <x v="273"/>
    <x v="310"/>
  </r>
  <r>
    <s v="AD01-9362"/>
    <x v="1"/>
    <x v="7"/>
    <x v="0"/>
    <x v="0"/>
    <x v="0"/>
    <x v="0"/>
    <x v="0"/>
    <x v="0"/>
    <x v="415"/>
    <x v="7"/>
  </r>
  <r>
    <s v="AD01-9362"/>
    <x v="1"/>
    <x v="7"/>
    <x v="0"/>
    <x v="0"/>
    <x v="0"/>
    <x v="0"/>
    <x v="0"/>
    <x v="0"/>
    <x v="416"/>
    <x v="7"/>
  </r>
  <r>
    <s v="AD01-9362"/>
    <x v="1"/>
    <x v="7"/>
    <x v="0"/>
    <x v="0"/>
    <x v="0"/>
    <x v="0"/>
    <x v="0"/>
    <x v="1"/>
    <x v="417"/>
    <x v="378"/>
  </r>
  <r>
    <s v="AD01-9362"/>
    <x v="1"/>
    <x v="7"/>
    <x v="0"/>
    <x v="0"/>
    <x v="0"/>
    <x v="0"/>
    <x v="0"/>
    <x v="1"/>
    <x v="189"/>
    <x v="155"/>
  </r>
  <r>
    <s v="AD01-9361"/>
    <x v="1"/>
    <x v="7"/>
    <x v="0"/>
    <x v="0"/>
    <x v="0"/>
    <x v="0"/>
    <x v="0"/>
    <x v="0"/>
    <x v="372"/>
    <x v="379"/>
  </r>
  <r>
    <s v="AD01-9361"/>
    <x v="1"/>
    <x v="7"/>
    <x v="0"/>
    <x v="0"/>
    <x v="0"/>
    <x v="0"/>
    <x v="0"/>
    <x v="0"/>
    <x v="369"/>
    <x v="353"/>
  </r>
  <r>
    <s v="AD01-9362"/>
    <x v="1"/>
    <x v="7"/>
    <x v="0"/>
    <x v="0"/>
    <x v="0"/>
    <x v="0"/>
    <x v="0"/>
    <x v="0"/>
    <x v="335"/>
    <x v="380"/>
  </r>
  <r>
    <s v="AD01-9362"/>
    <x v="1"/>
    <x v="7"/>
    <x v="0"/>
    <x v="0"/>
    <x v="0"/>
    <x v="0"/>
    <x v="0"/>
    <x v="1"/>
    <x v="372"/>
    <x v="379"/>
  </r>
  <r>
    <s v="AD01-9362"/>
    <x v="1"/>
    <x v="7"/>
    <x v="0"/>
    <x v="0"/>
    <x v="0"/>
    <x v="0"/>
    <x v="0"/>
    <x v="1"/>
    <x v="418"/>
    <x v="7"/>
  </r>
  <r>
    <s v="AD01-9364"/>
    <x v="1"/>
    <x v="7"/>
    <x v="0"/>
    <x v="0"/>
    <x v="0"/>
    <x v="0"/>
    <x v="0"/>
    <x v="1"/>
    <x v="213"/>
    <x v="169"/>
  </r>
  <r>
    <s v="AD01-9362"/>
    <x v="1"/>
    <x v="7"/>
    <x v="0"/>
    <x v="0"/>
    <x v="0"/>
    <x v="0"/>
    <x v="0"/>
    <x v="1"/>
    <x v="100"/>
    <x v="83"/>
  </r>
  <r>
    <s v="AD01-9362"/>
    <x v="1"/>
    <x v="7"/>
    <x v="0"/>
    <x v="0"/>
    <x v="0"/>
    <x v="0"/>
    <x v="0"/>
    <x v="1"/>
    <x v="344"/>
    <x v="313"/>
  </r>
  <r>
    <s v="AD01-9364"/>
    <x v="1"/>
    <x v="7"/>
    <x v="0"/>
    <x v="0"/>
    <x v="0"/>
    <x v="0"/>
    <x v="0"/>
    <x v="0"/>
    <x v="390"/>
    <x v="356"/>
  </r>
  <r>
    <s v="AD01-9362"/>
    <x v="1"/>
    <x v="7"/>
    <x v="0"/>
    <x v="0"/>
    <x v="0"/>
    <x v="0"/>
    <x v="0"/>
    <x v="0"/>
    <x v="419"/>
    <x v="381"/>
  </r>
  <r>
    <s v="AD01-9361"/>
    <x v="1"/>
    <x v="7"/>
    <x v="0"/>
    <x v="0"/>
    <x v="0"/>
    <x v="0"/>
    <x v="0"/>
    <x v="1"/>
    <x v="403"/>
    <x v="369"/>
  </r>
  <r>
    <s v="AD01-9361"/>
    <x v="1"/>
    <x v="7"/>
    <x v="0"/>
    <x v="0"/>
    <x v="0"/>
    <x v="0"/>
    <x v="0"/>
    <x v="1"/>
    <x v="379"/>
    <x v="348"/>
  </r>
  <r>
    <s v="AD01-9364"/>
    <x v="1"/>
    <x v="8"/>
    <x v="0"/>
    <x v="0"/>
    <x v="0"/>
    <x v="0"/>
    <x v="0"/>
    <x v="0"/>
    <x v="271"/>
    <x v="7"/>
  </r>
  <r>
    <s v="AD01-9361"/>
    <x v="1"/>
    <x v="8"/>
    <x v="0"/>
    <x v="0"/>
    <x v="0"/>
    <x v="0"/>
    <x v="0"/>
    <x v="0"/>
    <x v="254"/>
    <x v="7"/>
  </r>
  <r>
    <s v="AD01-9361"/>
    <x v="1"/>
    <x v="8"/>
    <x v="0"/>
    <x v="0"/>
    <x v="0"/>
    <x v="0"/>
    <x v="0"/>
    <x v="0"/>
    <x v="290"/>
    <x v="7"/>
  </r>
  <r>
    <s v="AD01-9361"/>
    <x v="1"/>
    <x v="8"/>
    <x v="0"/>
    <x v="0"/>
    <x v="0"/>
    <x v="0"/>
    <x v="0"/>
    <x v="1"/>
    <x v="57"/>
    <x v="46"/>
  </r>
  <r>
    <s v="AD01-9363"/>
    <x v="1"/>
    <x v="8"/>
    <x v="0"/>
    <x v="0"/>
    <x v="0"/>
    <x v="0"/>
    <x v="0"/>
    <x v="1"/>
    <x v="29"/>
    <x v="25"/>
  </r>
  <r>
    <s v="AD01-9362"/>
    <x v="1"/>
    <x v="8"/>
    <x v="0"/>
    <x v="0"/>
    <x v="0"/>
    <x v="0"/>
    <x v="0"/>
    <x v="1"/>
    <x v="254"/>
    <x v="205"/>
  </r>
  <r>
    <s v="AD01-9362"/>
    <x v="1"/>
    <x v="8"/>
    <x v="0"/>
    <x v="0"/>
    <x v="0"/>
    <x v="0"/>
    <x v="0"/>
    <x v="1"/>
    <x v="58"/>
    <x v="47"/>
  </r>
  <r>
    <s v="AD01-9362"/>
    <x v="1"/>
    <x v="8"/>
    <x v="0"/>
    <x v="0"/>
    <x v="0"/>
    <x v="0"/>
    <x v="0"/>
    <x v="1"/>
    <x v="32"/>
    <x v="28"/>
  </r>
  <r>
    <s v="AD01-9363"/>
    <x v="1"/>
    <x v="8"/>
    <x v="0"/>
    <x v="0"/>
    <x v="0"/>
    <x v="0"/>
    <x v="0"/>
    <x v="1"/>
    <x v="257"/>
    <x v="306"/>
  </r>
  <r>
    <s v="AD01-9362"/>
    <x v="1"/>
    <x v="8"/>
    <x v="0"/>
    <x v="0"/>
    <x v="0"/>
    <x v="0"/>
    <x v="0"/>
    <x v="1"/>
    <x v="420"/>
    <x v="7"/>
  </r>
  <r>
    <s v="AD01-9362"/>
    <x v="1"/>
    <x v="8"/>
    <x v="0"/>
    <x v="0"/>
    <x v="0"/>
    <x v="0"/>
    <x v="0"/>
    <x v="1"/>
    <x v="421"/>
    <x v="7"/>
  </r>
  <r>
    <s v="AD01-9365"/>
    <x v="1"/>
    <x v="8"/>
    <x v="0"/>
    <x v="0"/>
    <x v="0"/>
    <x v="0"/>
    <x v="0"/>
    <x v="1"/>
    <x v="422"/>
    <x v="7"/>
  </r>
  <r>
    <s v="AD01-9361"/>
    <x v="1"/>
    <x v="8"/>
    <x v="0"/>
    <x v="0"/>
    <x v="0"/>
    <x v="0"/>
    <x v="0"/>
    <x v="1"/>
    <x v="423"/>
    <x v="382"/>
  </r>
  <r>
    <s v="AD01-9364"/>
    <x v="1"/>
    <x v="8"/>
    <x v="0"/>
    <x v="0"/>
    <x v="0"/>
    <x v="0"/>
    <x v="0"/>
    <x v="1"/>
    <x v="124"/>
    <x v="102"/>
  </r>
  <r>
    <s v="AD01-9362"/>
    <x v="1"/>
    <x v="8"/>
    <x v="0"/>
    <x v="0"/>
    <x v="0"/>
    <x v="0"/>
    <x v="0"/>
    <x v="1"/>
    <x v="260"/>
    <x v="212"/>
  </r>
  <r>
    <s v="AD01-9363"/>
    <x v="1"/>
    <x v="8"/>
    <x v="0"/>
    <x v="0"/>
    <x v="0"/>
    <x v="0"/>
    <x v="0"/>
    <x v="1"/>
    <x v="293"/>
    <x v="249"/>
  </r>
  <r>
    <s v="AD01-9364"/>
    <x v="1"/>
    <x v="8"/>
    <x v="0"/>
    <x v="0"/>
    <x v="0"/>
    <x v="0"/>
    <x v="0"/>
    <x v="1"/>
    <x v="335"/>
    <x v="380"/>
  </r>
  <r>
    <s v="AD01-9362"/>
    <x v="1"/>
    <x v="8"/>
    <x v="0"/>
    <x v="0"/>
    <x v="0"/>
    <x v="0"/>
    <x v="0"/>
    <x v="1"/>
    <x v="80"/>
    <x v="7"/>
  </r>
  <r>
    <s v="AD01-9361"/>
    <x v="1"/>
    <x v="8"/>
    <x v="0"/>
    <x v="0"/>
    <x v="0"/>
    <x v="0"/>
    <x v="0"/>
    <x v="1"/>
    <x v="353"/>
    <x v="7"/>
  </r>
  <r>
    <s v="AD01-9363"/>
    <x v="1"/>
    <x v="8"/>
    <x v="0"/>
    <x v="0"/>
    <x v="0"/>
    <x v="0"/>
    <x v="0"/>
    <x v="1"/>
    <x v="200"/>
    <x v="161"/>
  </r>
  <r>
    <s v="AD01-9365"/>
    <x v="1"/>
    <x v="8"/>
    <x v="0"/>
    <x v="0"/>
    <x v="0"/>
    <x v="0"/>
    <x v="0"/>
    <x v="1"/>
    <x v="21"/>
    <x v="17"/>
  </r>
  <r>
    <s v="AD01-9362"/>
    <x v="1"/>
    <x v="8"/>
    <x v="0"/>
    <x v="0"/>
    <x v="0"/>
    <x v="0"/>
    <x v="0"/>
    <x v="1"/>
    <x v="330"/>
    <x v="299"/>
  </r>
  <r>
    <s v="AD01-9361"/>
    <x v="1"/>
    <x v="8"/>
    <x v="0"/>
    <x v="0"/>
    <x v="0"/>
    <x v="0"/>
    <x v="0"/>
    <x v="0"/>
    <x v="269"/>
    <x v="222"/>
  </r>
  <r>
    <s v="AD01-9362"/>
    <x v="1"/>
    <x v="8"/>
    <x v="0"/>
    <x v="0"/>
    <x v="0"/>
    <x v="0"/>
    <x v="0"/>
    <x v="0"/>
    <x v="295"/>
    <x v="252"/>
  </r>
  <r>
    <s v="AD01-9363"/>
    <x v="1"/>
    <x v="8"/>
    <x v="0"/>
    <x v="0"/>
    <x v="0"/>
    <x v="0"/>
    <x v="0"/>
    <x v="0"/>
    <x v="242"/>
    <x v="193"/>
  </r>
  <r>
    <s v="AD01-9362"/>
    <x v="1"/>
    <x v="8"/>
    <x v="0"/>
    <x v="0"/>
    <x v="0"/>
    <x v="0"/>
    <x v="0"/>
    <x v="1"/>
    <x v="419"/>
    <x v="381"/>
  </r>
  <r>
    <s v="AD01-9362"/>
    <x v="1"/>
    <x v="8"/>
    <x v="0"/>
    <x v="0"/>
    <x v="0"/>
    <x v="0"/>
    <x v="0"/>
    <x v="1"/>
    <x v="50"/>
    <x v="41"/>
  </r>
  <r>
    <s v="AD01-9361"/>
    <x v="1"/>
    <x v="8"/>
    <x v="0"/>
    <x v="0"/>
    <x v="0"/>
    <x v="0"/>
    <x v="0"/>
    <x v="1"/>
    <x v="424"/>
    <x v="383"/>
  </r>
  <r>
    <s v="AD01-9362"/>
    <x v="1"/>
    <x v="9"/>
    <x v="0"/>
    <x v="0"/>
    <x v="0"/>
    <x v="0"/>
    <x v="0"/>
    <x v="1"/>
    <x v="290"/>
    <x v="384"/>
  </r>
  <r>
    <s v="AD01-9361"/>
    <x v="1"/>
    <x v="9"/>
    <x v="0"/>
    <x v="0"/>
    <x v="0"/>
    <x v="0"/>
    <x v="0"/>
    <x v="1"/>
    <x v="217"/>
    <x v="174"/>
  </r>
  <r>
    <s v="AD01-9361"/>
    <x v="1"/>
    <x v="9"/>
    <x v="0"/>
    <x v="0"/>
    <x v="0"/>
    <x v="0"/>
    <x v="0"/>
    <x v="1"/>
    <x v="291"/>
    <x v="290"/>
  </r>
  <r>
    <s v="AD01-9361"/>
    <x v="1"/>
    <x v="9"/>
    <x v="0"/>
    <x v="0"/>
    <x v="0"/>
    <x v="0"/>
    <x v="0"/>
    <x v="1"/>
    <x v="425"/>
    <x v="385"/>
  </r>
  <r>
    <s v="AD01-9365"/>
    <x v="1"/>
    <x v="9"/>
    <x v="0"/>
    <x v="0"/>
    <x v="0"/>
    <x v="0"/>
    <x v="0"/>
    <x v="1"/>
    <x v="426"/>
    <x v="386"/>
  </r>
  <r>
    <s v="AD01-9362"/>
    <x v="1"/>
    <x v="9"/>
    <x v="0"/>
    <x v="0"/>
    <x v="0"/>
    <x v="0"/>
    <x v="0"/>
    <x v="1"/>
    <x v="293"/>
    <x v="249"/>
  </r>
  <r>
    <s v="AD01-9365"/>
    <x v="1"/>
    <x v="9"/>
    <x v="0"/>
    <x v="0"/>
    <x v="0"/>
    <x v="0"/>
    <x v="0"/>
    <x v="1"/>
    <x v="113"/>
    <x v="7"/>
  </r>
  <r>
    <s v="AD01-9361"/>
    <x v="1"/>
    <x v="9"/>
    <x v="0"/>
    <x v="0"/>
    <x v="0"/>
    <x v="0"/>
    <x v="0"/>
    <x v="1"/>
    <x v="325"/>
    <x v="294"/>
  </r>
  <r>
    <s v="AD01-9361"/>
    <x v="1"/>
    <x v="9"/>
    <x v="0"/>
    <x v="0"/>
    <x v="0"/>
    <x v="0"/>
    <x v="0"/>
    <x v="1"/>
    <x v="231"/>
    <x v="184"/>
  </r>
  <r>
    <s v="AD01-9362"/>
    <x v="1"/>
    <x v="9"/>
    <x v="0"/>
    <x v="0"/>
    <x v="0"/>
    <x v="0"/>
    <x v="0"/>
    <x v="1"/>
    <x v="295"/>
    <x v="252"/>
  </r>
  <r>
    <s v="AD01-9361"/>
    <x v="1"/>
    <x v="9"/>
    <x v="0"/>
    <x v="0"/>
    <x v="0"/>
    <x v="0"/>
    <x v="0"/>
    <x v="1"/>
    <x v="403"/>
    <x v="369"/>
  </r>
  <r>
    <s v="AD01-9362"/>
    <x v="1"/>
    <x v="10"/>
    <x v="0"/>
    <x v="0"/>
    <x v="0"/>
    <x v="0"/>
    <x v="0"/>
    <x v="1"/>
    <x v="254"/>
    <x v="387"/>
  </r>
  <r>
    <s v="AD01-9364"/>
    <x v="1"/>
    <x v="10"/>
    <x v="0"/>
    <x v="0"/>
    <x v="0"/>
    <x v="0"/>
    <x v="0"/>
    <x v="1"/>
    <x v="31"/>
    <x v="27"/>
  </r>
  <r>
    <s v="AD01-9362"/>
    <x v="1"/>
    <x v="10"/>
    <x v="0"/>
    <x v="0"/>
    <x v="0"/>
    <x v="0"/>
    <x v="0"/>
    <x v="1"/>
    <x v="257"/>
    <x v="306"/>
  </r>
  <r>
    <s v="AD01-9364"/>
    <x v="1"/>
    <x v="10"/>
    <x v="0"/>
    <x v="0"/>
    <x v="0"/>
    <x v="0"/>
    <x v="0"/>
    <x v="1"/>
    <x v="219"/>
    <x v="176"/>
  </r>
  <r>
    <s v="AD01-9362"/>
    <x v="1"/>
    <x v="10"/>
    <x v="0"/>
    <x v="0"/>
    <x v="0"/>
    <x v="0"/>
    <x v="0"/>
    <x v="0"/>
    <x v="133"/>
    <x v="7"/>
  </r>
  <r>
    <s v="AD01-9365"/>
    <x v="1"/>
    <x v="10"/>
    <x v="0"/>
    <x v="0"/>
    <x v="0"/>
    <x v="0"/>
    <x v="0"/>
    <x v="1"/>
    <x v="427"/>
    <x v="388"/>
  </r>
  <r>
    <s v="AD01-9364"/>
    <x v="1"/>
    <x v="10"/>
    <x v="0"/>
    <x v="0"/>
    <x v="0"/>
    <x v="0"/>
    <x v="0"/>
    <x v="1"/>
    <x v="428"/>
    <x v="389"/>
  </r>
  <r>
    <s v="AD01-9364"/>
    <x v="1"/>
    <x v="10"/>
    <x v="0"/>
    <x v="0"/>
    <x v="0"/>
    <x v="0"/>
    <x v="0"/>
    <x v="1"/>
    <x v="260"/>
    <x v="212"/>
  </r>
  <r>
    <s v="AD01-9362"/>
    <x v="1"/>
    <x v="10"/>
    <x v="0"/>
    <x v="0"/>
    <x v="0"/>
    <x v="0"/>
    <x v="0"/>
    <x v="1"/>
    <x v="135"/>
    <x v="7"/>
  </r>
  <r>
    <s v="AD01-9362"/>
    <x v="1"/>
    <x v="10"/>
    <x v="0"/>
    <x v="0"/>
    <x v="0"/>
    <x v="0"/>
    <x v="0"/>
    <x v="1"/>
    <x v="330"/>
    <x v="299"/>
  </r>
  <r>
    <s v="AD01-9362"/>
    <x v="1"/>
    <x v="10"/>
    <x v="0"/>
    <x v="0"/>
    <x v="0"/>
    <x v="0"/>
    <x v="0"/>
    <x v="1"/>
    <x v="47"/>
    <x v="38"/>
  </r>
  <r>
    <s v="AD01-9362"/>
    <x v="1"/>
    <x v="10"/>
    <x v="0"/>
    <x v="0"/>
    <x v="0"/>
    <x v="0"/>
    <x v="0"/>
    <x v="0"/>
    <x v="270"/>
    <x v="223"/>
  </r>
  <r>
    <s v="AD01-9363"/>
    <x v="1"/>
    <x v="10"/>
    <x v="0"/>
    <x v="0"/>
    <x v="0"/>
    <x v="0"/>
    <x v="0"/>
    <x v="1"/>
    <x v="402"/>
    <x v="368"/>
  </r>
  <r>
    <s v="AD01-9361"/>
    <x v="1"/>
    <x v="11"/>
    <x v="0"/>
    <x v="0"/>
    <x v="0"/>
    <x v="0"/>
    <x v="0"/>
    <x v="0"/>
    <x v="166"/>
    <x v="137"/>
  </r>
  <r>
    <s v="AD01-9364"/>
    <x v="1"/>
    <x v="11"/>
    <x v="0"/>
    <x v="0"/>
    <x v="0"/>
    <x v="0"/>
    <x v="0"/>
    <x v="0"/>
    <x v="125"/>
    <x v="103"/>
  </r>
  <r>
    <s v="AD01-9361"/>
    <x v="1"/>
    <x v="11"/>
    <x v="0"/>
    <x v="0"/>
    <x v="0"/>
    <x v="0"/>
    <x v="0"/>
    <x v="0"/>
    <x v="126"/>
    <x v="104"/>
  </r>
  <r>
    <s v="AD01-9364"/>
    <x v="1"/>
    <x v="11"/>
    <x v="0"/>
    <x v="0"/>
    <x v="0"/>
    <x v="0"/>
    <x v="0"/>
    <x v="1"/>
    <x v="271"/>
    <x v="390"/>
  </r>
  <r>
    <s v="AD01-9361"/>
    <x v="1"/>
    <x v="11"/>
    <x v="0"/>
    <x v="0"/>
    <x v="0"/>
    <x v="0"/>
    <x v="0"/>
    <x v="1"/>
    <x v="55"/>
    <x v="44"/>
  </r>
  <r>
    <s v="AD01-9361"/>
    <x v="1"/>
    <x v="11"/>
    <x v="0"/>
    <x v="0"/>
    <x v="0"/>
    <x v="0"/>
    <x v="0"/>
    <x v="1"/>
    <x v="34"/>
    <x v="30"/>
  </r>
  <r>
    <s v="AD01-9361"/>
    <x v="1"/>
    <x v="11"/>
    <x v="0"/>
    <x v="0"/>
    <x v="0"/>
    <x v="0"/>
    <x v="0"/>
    <x v="1"/>
    <x v="285"/>
    <x v="301"/>
  </r>
  <r>
    <s v="AD01-9361"/>
    <x v="1"/>
    <x v="11"/>
    <x v="0"/>
    <x v="0"/>
    <x v="0"/>
    <x v="0"/>
    <x v="0"/>
    <x v="0"/>
    <x v="173"/>
    <x v="7"/>
  </r>
  <r>
    <s v="AD01-9361"/>
    <x v="1"/>
    <x v="11"/>
    <x v="0"/>
    <x v="0"/>
    <x v="0"/>
    <x v="0"/>
    <x v="0"/>
    <x v="0"/>
    <x v="132"/>
    <x v="7"/>
  </r>
  <r>
    <s v="AD01-9362"/>
    <x v="1"/>
    <x v="11"/>
    <x v="0"/>
    <x v="0"/>
    <x v="0"/>
    <x v="0"/>
    <x v="0"/>
    <x v="1"/>
    <x v="429"/>
    <x v="391"/>
  </r>
  <r>
    <s v="AD01-9364"/>
    <x v="1"/>
    <x v="11"/>
    <x v="0"/>
    <x v="0"/>
    <x v="0"/>
    <x v="0"/>
    <x v="0"/>
    <x v="1"/>
    <x v="430"/>
    <x v="392"/>
  </r>
  <r>
    <s v="AD01-9362"/>
    <x v="1"/>
    <x v="11"/>
    <x v="0"/>
    <x v="0"/>
    <x v="0"/>
    <x v="0"/>
    <x v="0"/>
    <x v="1"/>
    <x v="202"/>
    <x v="163"/>
  </r>
  <r>
    <s v="AD01-9361"/>
    <x v="1"/>
    <x v="11"/>
    <x v="0"/>
    <x v="0"/>
    <x v="0"/>
    <x v="0"/>
    <x v="0"/>
    <x v="0"/>
    <x v="178"/>
    <x v="146"/>
  </r>
  <r>
    <s v="AD01-9364"/>
    <x v="1"/>
    <x v="11"/>
    <x v="0"/>
    <x v="0"/>
    <x v="0"/>
    <x v="0"/>
    <x v="0"/>
    <x v="0"/>
    <x v="136"/>
    <x v="112"/>
  </r>
  <r>
    <s v="AD01-9361"/>
    <x v="1"/>
    <x v="11"/>
    <x v="0"/>
    <x v="0"/>
    <x v="0"/>
    <x v="0"/>
    <x v="0"/>
    <x v="0"/>
    <x v="137"/>
    <x v="113"/>
  </r>
  <r>
    <s v="AD01-9362"/>
    <x v="1"/>
    <x v="11"/>
    <x v="0"/>
    <x v="0"/>
    <x v="0"/>
    <x v="0"/>
    <x v="0"/>
    <x v="1"/>
    <x v="277"/>
    <x v="229"/>
  </r>
  <r>
    <s v="AD01-9361"/>
    <x v="1"/>
    <x v="11"/>
    <x v="0"/>
    <x v="0"/>
    <x v="0"/>
    <x v="0"/>
    <x v="0"/>
    <x v="1"/>
    <x v="340"/>
    <x v="309"/>
  </r>
  <r>
    <s v="AD01-9361"/>
    <x v="1"/>
    <x v="11"/>
    <x v="0"/>
    <x v="0"/>
    <x v="0"/>
    <x v="0"/>
    <x v="0"/>
    <x v="1"/>
    <x v="68"/>
    <x v="54"/>
  </r>
  <r>
    <s v="AD01-9364"/>
    <x v="1"/>
    <x v="11"/>
    <x v="0"/>
    <x v="0"/>
    <x v="0"/>
    <x v="0"/>
    <x v="0"/>
    <x v="0"/>
    <x v="301"/>
    <x v="258"/>
  </r>
  <r>
    <s v="AD01-9361"/>
    <x v="1"/>
    <x v="11"/>
    <x v="0"/>
    <x v="0"/>
    <x v="0"/>
    <x v="0"/>
    <x v="0"/>
    <x v="0"/>
    <x v="281"/>
    <x v="234"/>
  </r>
  <r>
    <s v="AD01-9364"/>
    <x v="1"/>
    <x v="11"/>
    <x v="0"/>
    <x v="0"/>
    <x v="0"/>
    <x v="0"/>
    <x v="0"/>
    <x v="1"/>
    <x v="269"/>
    <x v="222"/>
  </r>
  <r>
    <s v="AD01-9361"/>
    <x v="1"/>
    <x v="11"/>
    <x v="0"/>
    <x v="0"/>
    <x v="0"/>
    <x v="0"/>
    <x v="0"/>
    <x v="1"/>
    <x v="71"/>
    <x v="57"/>
  </r>
  <r>
    <s v="AD01-9364"/>
    <x v="1"/>
    <x v="11"/>
    <x v="0"/>
    <x v="0"/>
    <x v="0"/>
    <x v="0"/>
    <x v="0"/>
    <x v="1"/>
    <x v="431"/>
    <x v="393"/>
  </r>
  <r>
    <s v="AD01-9362"/>
    <x v="1"/>
    <x v="0"/>
    <x v="1"/>
    <x v="0"/>
    <x v="0"/>
    <x v="0"/>
    <x v="0"/>
    <x v="0"/>
    <x v="106"/>
    <x v="89"/>
  </r>
  <r>
    <s v="AD01-9362"/>
    <x v="1"/>
    <x v="0"/>
    <x v="1"/>
    <x v="0"/>
    <x v="0"/>
    <x v="0"/>
    <x v="0"/>
    <x v="0"/>
    <x v="126"/>
    <x v="104"/>
  </r>
  <r>
    <s v="AD01-9361"/>
    <x v="1"/>
    <x v="0"/>
    <x v="1"/>
    <x v="0"/>
    <x v="0"/>
    <x v="0"/>
    <x v="0"/>
    <x v="0"/>
    <x v="2"/>
    <x v="2"/>
  </r>
  <r>
    <s v="AD01-9362"/>
    <x v="1"/>
    <x v="0"/>
    <x v="1"/>
    <x v="0"/>
    <x v="0"/>
    <x v="0"/>
    <x v="0"/>
    <x v="0"/>
    <x v="243"/>
    <x v="7"/>
  </r>
  <r>
    <s v="AD01-9364"/>
    <x v="1"/>
    <x v="0"/>
    <x v="1"/>
    <x v="0"/>
    <x v="0"/>
    <x v="0"/>
    <x v="0"/>
    <x v="0"/>
    <x v="4"/>
    <x v="7"/>
  </r>
  <r>
    <s v="AD01-9361"/>
    <x v="1"/>
    <x v="0"/>
    <x v="1"/>
    <x v="0"/>
    <x v="0"/>
    <x v="0"/>
    <x v="0"/>
    <x v="0"/>
    <x v="432"/>
    <x v="394"/>
  </r>
  <r>
    <s v="AD01-9363"/>
    <x v="1"/>
    <x v="0"/>
    <x v="1"/>
    <x v="0"/>
    <x v="0"/>
    <x v="0"/>
    <x v="0"/>
    <x v="0"/>
    <x v="433"/>
    <x v="395"/>
  </r>
  <r>
    <s v="AD01-9364"/>
    <x v="1"/>
    <x v="0"/>
    <x v="1"/>
    <x v="0"/>
    <x v="0"/>
    <x v="0"/>
    <x v="0"/>
    <x v="0"/>
    <x v="192"/>
    <x v="396"/>
  </r>
  <r>
    <s v="AD01-9364"/>
    <x v="1"/>
    <x v="0"/>
    <x v="1"/>
    <x v="0"/>
    <x v="0"/>
    <x v="0"/>
    <x v="0"/>
    <x v="0"/>
    <x v="226"/>
    <x v="181"/>
  </r>
  <r>
    <s v="AD01-9361"/>
    <x v="1"/>
    <x v="0"/>
    <x v="1"/>
    <x v="0"/>
    <x v="0"/>
    <x v="0"/>
    <x v="0"/>
    <x v="0"/>
    <x v="16"/>
    <x v="14"/>
  </r>
  <r>
    <s v="AD01-9364"/>
    <x v="1"/>
    <x v="0"/>
    <x v="1"/>
    <x v="0"/>
    <x v="0"/>
    <x v="0"/>
    <x v="0"/>
    <x v="0"/>
    <x v="378"/>
    <x v="347"/>
  </r>
  <r>
    <s v="AD01-9361"/>
    <x v="1"/>
    <x v="0"/>
    <x v="1"/>
    <x v="0"/>
    <x v="0"/>
    <x v="0"/>
    <x v="0"/>
    <x v="0"/>
    <x v="353"/>
    <x v="322"/>
  </r>
  <r>
    <s v="AD01-9361"/>
    <x v="1"/>
    <x v="0"/>
    <x v="1"/>
    <x v="0"/>
    <x v="0"/>
    <x v="0"/>
    <x v="0"/>
    <x v="0"/>
    <x v="51"/>
    <x v="42"/>
  </r>
  <r>
    <s v="AD01-9361"/>
    <x v="1"/>
    <x v="0"/>
    <x v="1"/>
    <x v="0"/>
    <x v="0"/>
    <x v="0"/>
    <x v="0"/>
    <x v="0"/>
    <x v="270"/>
    <x v="223"/>
  </r>
  <r>
    <s v="AD01-9362"/>
    <x v="1"/>
    <x v="0"/>
    <x v="1"/>
    <x v="0"/>
    <x v="0"/>
    <x v="0"/>
    <x v="0"/>
    <x v="0"/>
    <x v="72"/>
    <x v="58"/>
  </r>
  <r>
    <s v="AD01-9361"/>
    <x v="1"/>
    <x v="1"/>
    <x v="1"/>
    <x v="0"/>
    <x v="0"/>
    <x v="0"/>
    <x v="0"/>
    <x v="0"/>
    <x v="56"/>
    <x v="45"/>
  </r>
  <r>
    <s v="AD01-9365"/>
    <x v="1"/>
    <x v="1"/>
    <x v="1"/>
    <x v="0"/>
    <x v="0"/>
    <x v="0"/>
    <x v="0"/>
    <x v="0"/>
    <x v="27"/>
    <x v="23"/>
  </r>
  <r>
    <s v="AD01-9362"/>
    <x v="1"/>
    <x v="1"/>
    <x v="0"/>
    <x v="0"/>
    <x v="0"/>
    <x v="0"/>
    <x v="0"/>
    <x v="0"/>
    <x v="54"/>
    <x v="61"/>
  </r>
  <r>
    <s v="AD01-9362"/>
    <x v="1"/>
    <x v="1"/>
    <x v="0"/>
    <x v="0"/>
    <x v="0"/>
    <x v="0"/>
    <x v="0"/>
    <x v="0"/>
    <x v="75"/>
    <x v="7"/>
  </r>
  <r>
    <s v="AD01-9361"/>
    <x v="1"/>
    <x v="1"/>
    <x v="0"/>
    <x v="0"/>
    <x v="0"/>
    <x v="0"/>
    <x v="0"/>
    <x v="0"/>
    <x v="76"/>
    <x v="7"/>
  </r>
  <r>
    <s v="AD01-9362"/>
    <x v="1"/>
    <x v="1"/>
    <x v="0"/>
    <x v="0"/>
    <x v="0"/>
    <x v="0"/>
    <x v="0"/>
    <x v="0"/>
    <x v="434"/>
    <x v="397"/>
  </r>
  <r>
    <s v="AD01-9362"/>
    <x v="1"/>
    <x v="1"/>
    <x v="0"/>
    <x v="0"/>
    <x v="0"/>
    <x v="0"/>
    <x v="0"/>
    <x v="0"/>
    <x v="435"/>
    <x v="398"/>
  </r>
  <r>
    <s v="AD01-9361"/>
    <x v="1"/>
    <x v="1"/>
    <x v="0"/>
    <x v="0"/>
    <x v="0"/>
    <x v="0"/>
    <x v="0"/>
    <x v="0"/>
    <x v="60"/>
    <x v="399"/>
  </r>
  <r>
    <s v="AD01-9361"/>
    <x v="1"/>
    <x v="1"/>
    <x v="0"/>
    <x v="0"/>
    <x v="0"/>
    <x v="0"/>
    <x v="0"/>
    <x v="0"/>
    <x v="158"/>
    <x v="130"/>
  </r>
  <r>
    <s v="AD01-9361"/>
    <x v="1"/>
    <x v="1"/>
    <x v="0"/>
    <x v="0"/>
    <x v="0"/>
    <x v="0"/>
    <x v="0"/>
    <x v="0"/>
    <x v="116"/>
    <x v="96"/>
  </r>
  <r>
    <s v="AD01-9362"/>
    <x v="1"/>
    <x v="1"/>
    <x v="0"/>
    <x v="0"/>
    <x v="0"/>
    <x v="0"/>
    <x v="0"/>
    <x v="0"/>
    <x v="65"/>
    <x v="52"/>
  </r>
  <r>
    <s v="AD01-9361"/>
    <x v="1"/>
    <x v="1"/>
    <x v="0"/>
    <x v="0"/>
    <x v="0"/>
    <x v="0"/>
    <x v="0"/>
    <x v="0"/>
    <x v="343"/>
    <x v="339"/>
  </r>
  <r>
    <s v="AD01-9362"/>
    <x v="1"/>
    <x v="1"/>
    <x v="0"/>
    <x v="0"/>
    <x v="0"/>
    <x v="0"/>
    <x v="0"/>
    <x v="0"/>
    <x v="436"/>
    <x v="400"/>
  </r>
  <r>
    <s v="AD01-9362"/>
    <x v="1"/>
    <x v="1"/>
    <x v="0"/>
    <x v="0"/>
    <x v="0"/>
    <x v="0"/>
    <x v="0"/>
    <x v="0"/>
    <x v="86"/>
    <x v="71"/>
  </r>
  <r>
    <s v="AD01-9361"/>
    <x v="1"/>
    <x v="1"/>
    <x v="0"/>
    <x v="0"/>
    <x v="0"/>
    <x v="0"/>
    <x v="0"/>
    <x v="0"/>
    <x v="87"/>
    <x v="72"/>
  </r>
  <r>
    <s v="AD01-9361"/>
    <x v="1"/>
    <x v="1"/>
    <x v="0"/>
    <x v="0"/>
    <x v="0"/>
    <x v="0"/>
    <x v="0"/>
    <x v="0"/>
    <x v="50"/>
    <x v="41"/>
  </r>
  <r>
    <s v="AD01-9361"/>
    <x v="1"/>
    <x v="2"/>
    <x v="0"/>
    <x v="0"/>
    <x v="0"/>
    <x v="0"/>
    <x v="0"/>
    <x v="1"/>
    <x v="74"/>
    <x v="60"/>
  </r>
  <r>
    <s v="AD01-9363"/>
    <x v="1"/>
    <x v="2"/>
    <x v="0"/>
    <x v="0"/>
    <x v="0"/>
    <x v="0"/>
    <x v="0"/>
    <x v="1"/>
    <x v="56"/>
    <x v="45"/>
  </r>
  <r>
    <s v="AD01-9362"/>
    <x v="1"/>
    <x v="2"/>
    <x v="0"/>
    <x v="0"/>
    <x v="0"/>
    <x v="0"/>
    <x v="0"/>
    <x v="1"/>
    <x v="2"/>
    <x v="2"/>
  </r>
  <r>
    <s v="AD01-9362"/>
    <x v="1"/>
    <x v="2"/>
    <x v="0"/>
    <x v="0"/>
    <x v="0"/>
    <x v="0"/>
    <x v="0"/>
    <x v="0"/>
    <x v="53"/>
    <x v="75"/>
  </r>
  <r>
    <s v="AD01-9361"/>
    <x v="1"/>
    <x v="2"/>
    <x v="0"/>
    <x v="0"/>
    <x v="0"/>
    <x v="0"/>
    <x v="0"/>
    <x v="0"/>
    <x v="91"/>
    <x v="77"/>
  </r>
  <r>
    <s v="AD01-9364"/>
    <x v="1"/>
    <x v="2"/>
    <x v="0"/>
    <x v="0"/>
    <x v="0"/>
    <x v="0"/>
    <x v="0"/>
    <x v="0"/>
    <x v="75"/>
    <x v="62"/>
  </r>
  <r>
    <s v="AD01-9364"/>
    <x v="1"/>
    <x v="2"/>
    <x v="0"/>
    <x v="0"/>
    <x v="0"/>
    <x v="0"/>
    <x v="0"/>
    <x v="0"/>
    <x v="4"/>
    <x v="4"/>
  </r>
  <r>
    <s v="AD01-9362"/>
    <x v="1"/>
    <x v="2"/>
    <x v="0"/>
    <x v="0"/>
    <x v="0"/>
    <x v="0"/>
    <x v="0"/>
    <x v="0"/>
    <x v="77"/>
    <x v="7"/>
  </r>
  <r>
    <s v="AD01-9362"/>
    <x v="1"/>
    <x v="2"/>
    <x v="0"/>
    <x v="0"/>
    <x v="0"/>
    <x v="0"/>
    <x v="0"/>
    <x v="0"/>
    <x v="107"/>
    <x v="7"/>
  </r>
  <r>
    <s v="AD01-9362"/>
    <x v="1"/>
    <x v="2"/>
    <x v="0"/>
    <x v="0"/>
    <x v="0"/>
    <x v="0"/>
    <x v="0"/>
    <x v="0"/>
    <x v="437"/>
    <x v="401"/>
  </r>
  <r>
    <s v="AD01-9362"/>
    <x v="1"/>
    <x v="2"/>
    <x v="0"/>
    <x v="0"/>
    <x v="0"/>
    <x v="0"/>
    <x v="0"/>
    <x v="0"/>
    <x v="438"/>
    <x v="402"/>
  </r>
  <r>
    <s v="AD01-9361"/>
    <x v="1"/>
    <x v="2"/>
    <x v="0"/>
    <x v="0"/>
    <x v="0"/>
    <x v="0"/>
    <x v="0"/>
    <x v="0"/>
    <x v="64"/>
    <x v="51"/>
  </r>
  <r>
    <s v="AD01-9361"/>
    <x v="1"/>
    <x v="2"/>
    <x v="0"/>
    <x v="0"/>
    <x v="0"/>
    <x v="0"/>
    <x v="0"/>
    <x v="0"/>
    <x v="226"/>
    <x v="181"/>
  </r>
  <r>
    <s v="AD01-9362"/>
    <x v="1"/>
    <x v="2"/>
    <x v="0"/>
    <x v="0"/>
    <x v="0"/>
    <x v="0"/>
    <x v="0"/>
    <x v="0"/>
    <x v="84"/>
    <x v="69"/>
  </r>
  <r>
    <s v="AD01-9362"/>
    <x v="1"/>
    <x v="2"/>
    <x v="0"/>
    <x v="0"/>
    <x v="0"/>
    <x v="0"/>
    <x v="0"/>
    <x v="0"/>
    <x v="69"/>
    <x v="55"/>
  </r>
  <r>
    <s v="AD01-9362"/>
    <x v="1"/>
    <x v="2"/>
    <x v="0"/>
    <x v="0"/>
    <x v="0"/>
    <x v="0"/>
    <x v="0"/>
    <x v="0"/>
    <x v="19"/>
    <x v="15"/>
  </r>
  <r>
    <s v="AD01-9364"/>
    <x v="1"/>
    <x v="2"/>
    <x v="0"/>
    <x v="0"/>
    <x v="0"/>
    <x v="0"/>
    <x v="0"/>
    <x v="0"/>
    <x v="279"/>
    <x v="232"/>
  </r>
  <r>
    <s v="AD01-9362"/>
    <x v="1"/>
    <x v="2"/>
    <x v="0"/>
    <x v="0"/>
    <x v="0"/>
    <x v="0"/>
    <x v="0"/>
    <x v="0"/>
    <x v="326"/>
    <x v="295"/>
  </r>
  <r>
    <s v="AD01-9361"/>
    <x v="1"/>
    <x v="2"/>
    <x v="0"/>
    <x v="0"/>
    <x v="0"/>
    <x v="0"/>
    <x v="0"/>
    <x v="1"/>
    <x v="86"/>
    <x v="71"/>
  </r>
  <r>
    <s v="AD01-9361"/>
    <x v="1"/>
    <x v="2"/>
    <x v="0"/>
    <x v="0"/>
    <x v="0"/>
    <x v="0"/>
    <x v="0"/>
    <x v="1"/>
    <x v="72"/>
    <x v="58"/>
  </r>
  <r>
    <s v="AD01-9364"/>
    <x v="1"/>
    <x v="2"/>
    <x v="0"/>
    <x v="0"/>
    <x v="0"/>
    <x v="0"/>
    <x v="0"/>
    <x v="0"/>
    <x v="70"/>
    <x v="56"/>
  </r>
  <r>
    <s v="AD01-9361"/>
    <x v="1"/>
    <x v="2"/>
    <x v="0"/>
    <x v="0"/>
    <x v="0"/>
    <x v="0"/>
    <x v="0"/>
    <x v="0"/>
    <x v="123"/>
    <x v="101"/>
  </r>
  <r>
    <s v="AD01-9361"/>
    <x v="1"/>
    <x v="3"/>
    <x v="0"/>
    <x v="0"/>
    <x v="0"/>
    <x v="0"/>
    <x v="0"/>
    <x v="0"/>
    <x v="28"/>
    <x v="24"/>
  </r>
  <r>
    <s v="AD01-9362"/>
    <x v="1"/>
    <x v="3"/>
    <x v="0"/>
    <x v="0"/>
    <x v="0"/>
    <x v="0"/>
    <x v="0"/>
    <x v="0"/>
    <x v="125"/>
    <x v="103"/>
  </r>
  <r>
    <s v="AD01-9362"/>
    <x v="1"/>
    <x v="3"/>
    <x v="0"/>
    <x v="0"/>
    <x v="0"/>
    <x v="0"/>
    <x v="0"/>
    <x v="0"/>
    <x v="74"/>
    <x v="60"/>
  </r>
  <r>
    <s v="AD01-9361"/>
    <x v="1"/>
    <x v="3"/>
    <x v="0"/>
    <x v="0"/>
    <x v="0"/>
    <x v="0"/>
    <x v="0"/>
    <x v="0"/>
    <x v="130"/>
    <x v="7"/>
  </r>
  <r>
    <s v="AD01-9362"/>
    <x v="1"/>
    <x v="3"/>
    <x v="0"/>
    <x v="0"/>
    <x v="0"/>
    <x v="0"/>
    <x v="0"/>
    <x v="0"/>
    <x v="297"/>
    <x v="7"/>
  </r>
  <r>
    <s v="AD01-9362"/>
    <x v="1"/>
    <x v="3"/>
    <x v="0"/>
    <x v="0"/>
    <x v="0"/>
    <x v="0"/>
    <x v="0"/>
    <x v="0"/>
    <x v="91"/>
    <x v="7"/>
  </r>
  <r>
    <s v="AD01-9365"/>
    <x v="1"/>
    <x v="3"/>
    <x v="0"/>
    <x v="0"/>
    <x v="0"/>
    <x v="0"/>
    <x v="0"/>
    <x v="0"/>
    <x v="439"/>
    <x v="403"/>
  </r>
  <r>
    <s v="AD01-9362"/>
    <x v="1"/>
    <x v="3"/>
    <x v="0"/>
    <x v="0"/>
    <x v="0"/>
    <x v="0"/>
    <x v="0"/>
    <x v="0"/>
    <x v="440"/>
    <x v="404"/>
  </r>
  <r>
    <s v="AD01-9361"/>
    <x v="1"/>
    <x v="3"/>
    <x v="0"/>
    <x v="0"/>
    <x v="0"/>
    <x v="0"/>
    <x v="0"/>
    <x v="0"/>
    <x v="136"/>
    <x v="112"/>
  </r>
  <r>
    <s v="AD01-9365"/>
    <x v="1"/>
    <x v="3"/>
    <x v="0"/>
    <x v="0"/>
    <x v="0"/>
    <x v="0"/>
    <x v="0"/>
    <x v="0"/>
    <x v="81"/>
    <x v="68"/>
  </r>
  <r>
    <s v="AD01-9362"/>
    <x v="1"/>
    <x v="3"/>
    <x v="0"/>
    <x v="0"/>
    <x v="0"/>
    <x v="0"/>
    <x v="0"/>
    <x v="0"/>
    <x v="73"/>
    <x v="59"/>
  </r>
  <r>
    <s v="AD01-9361"/>
    <x v="1"/>
    <x v="3"/>
    <x v="0"/>
    <x v="0"/>
    <x v="0"/>
    <x v="0"/>
    <x v="0"/>
    <x v="0"/>
    <x v="321"/>
    <x v="291"/>
  </r>
  <r>
    <s v="AD01-9361"/>
    <x v="1"/>
    <x v="3"/>
    <x v="0"/>
    <x v="0"/>
    <x v="0"/>
    <x v="0"/>
    <x v="0"/>
    <x v="0"/>
    <x v="441"/>
    <x v="405"/>
  </r>
  <r>
    <s v="AD01-9362"/>
    <x v="1"/>
    <x v="3"/>
    <x v="0"/>
    <x v="0"/>
    <x v="0"/>
    <x v="0"/>
    <x v="0"/>
    <x v="0"/>
    <x v="49"/>
    <x v="40"/>
  </r>
  <r>
    <s v="AD01-9362"/>
    <x v="1"/>
    <x v="3"/>
    <x v="0"/>
    <x v="0"/>
    <x v="0"/>
    <x v="0"/>
    <x v="0"/>
    <x v="0"/>
    <x v="301"/>
    <x v="258"/>
  </r>
  <r>
    <s v="AD01-9361"/>
    <x v="1"/>
    <x v="3"/>
    <x v="0"/>
    <x v="0"/>
    <x v="0"/>
    <x v="0"/>
    <x v="0"/>
    <x v="0"/>
    <x v="102"/>
    <x v="85"/>
  </r>
  <r>
    <s v="AD01-9361"/>
    <x v="1"/>
    <x v="4"/>
    <x v="0"/>
    <x v="0"/>
    <x v="0"/>
    <x v="0"/>
    <x v="0"/>
    <x v="0"/>
    <x v="166"/>
    <x v="137"/>
  </r>
  <r>
    <s v="AD01-9361"/>
    <x v="1"/>
    <x v="4"/>
    <x v="0"/>
    <x v="0"/>
    <x v="0"/>
    <x v="0"/>
    <x v="0"/>
    <x v="0"/>
    <x v="88"/>
    <x v="173"/>
  </r>
  <r>
    <s v="AD01-9364"/>
    <x v="1"/>
    <x v="4"/>
    <x v="0"/>
    <x v="0"/>
    <x v="0"/>
    <x v="0"/>
    <x v="0"/>
    <x v="0"/>
    <x v="5"/>
    <x v="7"/>
  </r>
  <r>
    <s v="AD01-9362"/>
    <x v="1"/>
    <x v="4"/>
    <x v="0"/>
    <x v="0"/>
    <x v="0"/>
    <x v="0"/>
    <x v="0"/>
    <x v="0"/>
    <x v="234"/>
    <x v="7"/>
  </r>
  <r>
    <s v="AD01-9364"/>
    <x v="1"/>
    <x v="4"/>
    <x v="0"/>
    <x v="0"/>
    <x v="0"/>
    <x v="0"/>
    <x v="0"/>
    <x v="0"/>
    <x v="218"/>
    <x v="7"/>
  </r>
  <r>
    <s v="AD01-9364"/>
    <x v="1"/>
    <x v="4"/>
    <x v="0"/>
    <x v="0"/>
    <x v="0"/>
    <x v="0"/>
    <x v="0"/>
    <x v="0"/>
    <x v="442"/>
    <x v="406"/>
  </r>
  <r>
    <s v="AD01-9363"/>
    <x v="1"/>
    <x v="4"/>
    <x v="0"/>
    <x v="0"/>
    <x v="0"/>
    <x v="0"/>
    <x v="0"/>
    <x v="0"/>
    <x v="443"/>
    <x v="407"/>
  </r>
  <r>
    <s v="AD01-9363"/>
    <x v="1"/>
    <x v="4"/>
    <x v="0"/>
    <x v="0"/>
    <x v="0"/>
    <x v="0"/>
    <x v="0"/>
    <x v="0"/>
    <x v="206"/>
    <x v="408"/>
  </r>
  <r>
    <s v="AD01-9363"/>
    <x v="1"/>
    <x v="4"/>
    <x v="0"/>
    <x v="0"/>
    <x v="0"/>
    <x v="0"/>
    <x v="0"/>
    <x v="0"/>
    <x v="41"/>
    <x v="34"/>
  </r>
  <r>
    <s v="AD01-9362"/>
    <x v="1"/>
    <x v="4"/>
    <x v="0"/>
    <x v="0"/>
    <x v="0"/>
    <x v="0"/>
    <x v="0"/>
    <x v="0"/>
    <x v="178"/>
    <x v="146"/>
  </r>
  <r>
    <s v="AD01-9364"/>
    <x v="1"/>
    <x v="4"/>
    <x v="0"/>
    <x v="0"/>
    <x v="0"/>
    <x v="0"/>
    <x v="0"/>
    <x v="0"/>
    <x v="210"/>
    <x v="168"/>
  </r>
  <r>
    <s v="AD01-9364"/>
    <x v="1"/>
    <x v="4"/>
    <x v="0"/>
    <x v="0"/>
    <x v="0"/>
    <x v="0"/>
    <x v="0"/>
    <x v="0"/>
    <x v="202"/>
    <x v="163"/>
  </r>
  <r>
    <s v="AD01-9364"/>
    <x v="1"/>
    <x v="4"/>
    <x v="0"/>
    <x v="0"/>
    <x v="0"/>
    <x v="0"/>
    <x v="0"/>
    <x v="0"/>
    <x v="444"/>
    <x v="409"/>
  </r>
  <r>
    <s v="AD01-9361"/>
    <x v="1"/>
    <x v="4"/>
    <x v="0"/>
    <x v="0"/>
    <x v="0"/>
    <x v="0"/>
    <x v="0"/>
    <x v="0"/>
    <x v="25"/>
    <x v="21"/>
  </r>
  <r>
    <s v="AD01-9364"/>
    <x v="1"/>
    <x v="4"/>
    <x v="0"/>
    <x v="0"/>
    <x v="0"/>
    <x v="0"/>
    <x v="0"/>
    <x v="0"/>
    <x v="241"/>
    <x v="192"/>
  </r>
  <r>
    <s v="AD01-9361"/>
    <x v="1"/>
    <x v="5"/>
    <x v="0"/>
    <x v="0"/>
    <x v="0"/>
    <x v="0"/>
    <x v="0"/>
    <x v="0"/>
    <x v="74"/>
    <x v="60"/>
  </r>
  <r>
    <s v="AD01-9361"/>
    <x v="1"/>
    <x v="5"/>
    <x v="0"/>
    <x v="0"/>
    <x v="0"/>
    <x v="0"/>
    <x v="0"/>
    <x v="0"/>
    <x v="89"/>
    <x v="74"/>
  </r>
  <r>
    <s v="AD01-9361"/>
    <x v="1"/>
    <x v="5"/>
    <x v="0"/>
    <x v="0"/>
    <x v="0"/>
    <x v="0"/>
    <x v="0"/>
    <x v="0"/>
    <x v="53"/>
    <x v="75"/>
  </r>
  <r>
    <s v="AD01-9361"/>
    <x v="1"/>
    <x v="5"/>
    <x v="0"/>
    <x v="0"/>
    <x v="0"/>
    <x v="0"/>
    <x v="0"/>
    <x v="0"/>
    <x v="91"/>
    <x v="7"/>
  </r>
  <r>
    <s v="AD01-9361"/>
    <x v="1"/>
    <x v="5"/>
    <x v="0"/>
    <x v="0"/>
    <x v="0"/>
    <x v="0"/>
    <x v="0"/>
    <x v="0"/>
    <x v="92"/>
    <x v="7"/>
  </r>
  <r>
    <s v="AD01-9362"/>
    <x v="1"/>
    <x v="5"/>
    <x v="0"/>
    <x v="0"/>
    <x v="0"/>
    <x v="0"/>
    <x v="0"/>
    <x v="0"/>
    <x v="77"/>
    <x v="7"/>
  </r>
  <r>
    <s v="AD01-9365"/>
    <x v="1"/>
    <x v="5"/>
    <x v="0"/>
    <x v="0"/>
    <x v="0"/>
    <x v="0"/>
    <x v="0"/>
    <x v="0"/>
    <x v="445"/>
    <x v="410"/>
  </r>
  <r>
    <s v="AD01-9363"/>
    <x v="1"/>
    <x v="5"/>
    <x v="0"/>
    <x v="0"/>
    <x v="0"/>
    <x v="0"/>
    <x v="0"/>
    <x v="0"/>
    <x v="59"/>
    <x v="411"/>
  </r>
  <r>
    <s v="AD01-9363"/>
    <x v="1"/>
    <x v="5"/>
    <x v="0"/>
    <x v="0"/>
    <x v="0"/>
    <x v="0"/>
    <x v="0"/>
    <x v="0"/>
    <x v="81"/>
    <x v="68"/>
  </r>
  <r>
    <s v="AD01-9361"/>
    <x v="1"/>
    <x v="5"/>
    <x v="0"/>
    <x v="0"/>
    <x v="0"/>
    <x v="0"/>
    <x v="0"/>
    <x v="0"/>
    <x v="115"/>
    <x v="95"/>
  </r>
  <r>
    <s v="AD01-9362"/>
    <x v="1"/>
    <x v="5"/>
    <x v="0"/>
    <x v="0"/>
    <x v="0"/>
    <x v="0"/>
    <x v="0"/>
    <x v="0"/>
    <x v="424"/>
    <x v="383"/>
  </r>
  <r>
    <s v="AD01-9361"/>
    <x v="1"/>
    <x v="5"/>
    <x v="0"/>
    <x v="0"/>
    <x v="0"/>
    <x v="0"/>
    <x v="0"/>
    <x v="0"/>
    <x v="374"/>
    <x v="343"/>
  </r>
  <r>
    <s v="AD01-9361"/>
    <x v="1"/>
    <x v="5"/>
    <x v="0"/>
    <x v="0"/>
    <x v="0"/>
    <x v="0"/>
    <x v="0"/>
    <x v="0"/>
    <x v="446"/>
    <x v="412"/>
  </r>
  <r>
    <s v="AD01-9361"/>
    <x v="1"/>
    <x v="5"/>
    <x v="0"/>
    <x v="0"/>
    <x v="0"/>
    <x v="0"/>
    <x v="0"/>
    <x v="0"/>
    <x v="102"/>
    <x v="85"/>
  </r>
  <r>
    <s v="AD01-9361"/>
    <x v="1"/>
    <x v="5"/>
    <x v="0"/>
    <x v="0"/>
    <x v="0"/>
    <x v="0"/>
    <x v="0"/>
    <x v="0"/>
    <x v="70"/>
    <x v="56"/>
  </r>
  <r>
    <s v="AD01-9362"/>
    <x v="1"/>
    <x v="6"/>
    <x v="0"/>
    <x v="0"/>
    <x v="0"/>
    <x v="0"/>
    <x v="0"/>
    <x v="0"/>
    <x v="88"/>
    <x v="173"/>
  </r>
  <r>
    <s v="AD01-9361"/>
    <x v="1"/>
    <x v="6"/>
    <x v="0"/>
    <x v="0"/>
    <x v="0"/>
    <x v="0"/>
    <x v="0"/>
    <x v="0"/>
    <x v="105"/>
    <x v="88"/>
  </r>
  <r>
    <s v="AD01-9365"/>
    <x v="1"/>
    <x v="6"/>
    <x v="0"/>
    <x v="0"/>
    <x v="0"/>
    <x v="0"/>
    <x v="0"/>
    <x v="0"/>
    <x v="167"/>
    <x v="138"/>
  </r>
  <r>
    <s v="AD01-9362"/>
    <x v="1"/>
    <x v="6"/>
    <x v="0"/>
    <x v="0"/>
    <x v="0"/>
    <x v="0"/>
    <x v="0"/>
    <x v="0"/>
    <x v="218"/>
    <x v="7"/>
  </r>
  <r>
    <s v="AD01-9361"/>
    <x v="1"/>
    <x v="6"/>
    <x v="0"/>
    <x v="0"/>
    <x v="0"/>
    <x v="0"/>
    <x v="0"/>
    <x v="0"/>
    <x v="93"/>
    <x v="7"/>
  </r>
  <r>
    <s v="AD01-9361"/>
    <x v="1"/>
    <x v="6"/>
    <x v="0"/>
    <x v="0"/>
    <x v="0"/>
    <x v="0"/>
    <x v="0"/>
    <x v="0"/>
    <x v="447"/>
    <x v="413"/>
  </r>
  <r>
    <s v="AD01-9364"/>
    <x v="1"/>
    <x v="6"/>
    <x v="0"/>
    <x v="0"/>
    <x v="0"/>
    <x v="0"/>
    <x v="0"/>
    <x v="0"/>
    <x v="448"/>
    <x v="414"/>
  </r>
  <r>
    <s v="AD01-9361"/>
    <x v="1"/>
    <x v="6"/>
    <x v="0"/>
    <x v="0"/>
    <x v="0"/>
    <x v="0"/>
    <x v="0"/>
    <x v="0"/>
    <x v="194"/>
    <x v="415"/>
  </r>
  <r>
    <s v="AD01-9361"/>
    <x v="1"/>
    <x v="6"/>
    <x v="0"/>
    <x v="0"/>
    <x v="0"/>
    <x v="0"/>
    <x v="0"/>
    <x v="0"/>
    <x v="210"/>
    <x v="168"/>
  </r>
  <r>
    <s v="AD01-9362"/>
    <x v="1"/>
    <x v="6"/>
    <x v="0"/>
    <x v="0"/>
    <x v="0"/>
    <x v="0"/>
    <x v="0"/>
    <x v="0"/>
    <x v="114"/>
    <x v="94"/>
  </r>
  <r>
    <s v="AD01-9361"/>
    <x v="1"/>
    <x v="6"/>
    <x v="0"/>
    <x v="0"/>
    <x v="0"/>
    <x v="0"/>
    <x v="0"/>
    <x v="0"/>
    <x v="64"/>
    <x v="51"/>
  </r>
  <r>
    <s v="AD01-9361"/>
    <x v="1"/>
    <x v="6"/>
    <x v="0"/>
    <x v="0"/>
    <x v="0"/>
    <x v="0"/>
    <x v="0"/>
    <x v="0"/>
    <x v="391"/>
    <x v="357"/>
  </r>
  <r>
    <s v="AD01-9364"/>
    <x v="1"/>
    <x v="6"/>
    <x v="0"/>
    <x v="0"/>
    <x v="0"/>
    <x v="0"/>
    <x v="0"/>
    <x v="0"/>
    <x v="327"/>
    <x v="296"/>
  </r>
  <r>
    <s v="AD01-9362"/>
    <x v="1"/>
    <x v="6"/>
    <x v="0"/>
    <x v="0"/>
    <x v="0"/>
    <x v="0"/>
    <x v="0"/>
    <x v="0"/>
    <x v="449"/>
    <x v="416"/>
  </r>
  <r>
    <s v="AD01-9365"/>
    <x v="1"/>
    <x v="6"/>
    <x v="0"/>
    <x v="0"/>
    <x v="0"/>
    <x v="0"/>
    <x v="0"/>
    <x v="0"/>
    <x v="214"/>
    <x v="170"/>
  </r>
  <r>
    <s v="AD01-9362"/>
    <x v="1"/>
    <x v="6"/>
    <x v="0"/>
    <x v="0"/>
    <x v="0"/>
    <x v="0"/>
    <x v="0"/>
    <x v="0"/>
    <x v="103"/>
    <x v="86"/>
  </r>
  <r>
    <s v="AD01-9362"/>
    <x v="1"/>
    <x v="6"/>
    <x v="0"/>
    <x v="0"/>
    <x v="0"/>
    <x v="0"/>
    <x v="0"/>
    <x v="0"/>
    <x v="144"/>
    <x v="119"/>
  </r>
  <r>
    <s v="AD01-9361"/>
    <x v="1"/>
    <x v="7"/>
    <x v="0"/>
    <x v="0"/>
    <x v="0"/>
    <x v="0"/>
    <x v="0"/>
    <x v="0"/>
    <x v="128"/>
    <x v="106"/>
  </r>
  <r>
    <s v="AD01-9362"/>
    <x v="1"/>
    <x v="7"/>
    <x v="0"/>
    <x v="0"/>
    <x v="0"/>
    <x v="0"/>
    <x v="0"/>
    <x v="0"/>
    <x v="56"/>
    <x v="45"/>
  </r>
  <r>
    <s v="AD01-9362"/>
    <x v="1"/>
    <x v="7"/>
    <x v="0"/>
    <x v="0"/>
    <x v="0"/>
    <x v="0"/>
    <x v="0"/>
    <x v="0"/>
    <x v="107"/>
    <x v="7"/>
  </r>
  <r>
    <s v="AD01-9362"/>
    <x v="1"/>
    <x v="7"/>
    <x v="0"/>
    <x v="0"/>
    <x v="0"/>
    <x v="0"/>
    <x v="0"/>
    <x v="0"/>
    <x v="274"/>
    <x v="7"/>
  </r>
  <r>
    <s v="AD01-9361"/>
    <x v="1"/>
    <x v="7"/>
    <x v="0"/>
    <x v="0"/>
    <x v="0"/>
    <x v="0"/>
    <x v="0"/>
    <x v="0"/>
    <x v="75"/>
    <x v="7"/>
  </r>
  <r>
    <s v="AD01-9362"/>
    <x v="1"/>
    <x v="7"/>
    <x v="0"/>
    <x v="0"/>
    <x v="0"/>
    <x v="0"/>
    <x v="0"/>
    <x v="0"/>
    <x v="450"/>
    <x v="417"/>
  </r>
  <r>
    <s v="AD01-9364"/>
    <x v="1"/>
    <x v="7"/>
    <x v="0"/>
    <x v="0"/>
    <x v="0"/>
    <x v="0"/>
    <x v="0"/>
    <x v="0"/>
    <x v="451"/>
    <x v="418"/>
  </r>
  <r>
    <s v="AD01-9362"/>
    <x v="1"/>
    <x v="7"/>
    <x v="0"/>
    <x v="0"/>
    <x v="0"/>
    <x v="0"/>
    <x v="0"/>
    <x v="0"/>
    <x v="207"/>
    <x v="419"/>
  </r>
  <r>
    <s v="AD01-9362"/>
    <x v="1"/>
    <x v="7"/>
    <x v="0"/>
    <x v="0"/>
    <x v="0"/>
    <x v="0"/>
    <x v="0"/>
    <x v="0"/>
    <x v="225"/>
    <x v="180"/>
  </r>
  <r>
    <s v="AD01-9364"/>
    <x v="1"/>
    <x v="7"/>
    <x v="0"/>
    <x v="0"/>
    <x v="0"/>
    <x v="0"/>
    <x v="0"/>
    <x v="0"/>
    <x v="137"/>
    <x v="113"/>
  </r>
  <r>
    <s v="AD01-9362"/>
    <x v="1"/>
    <x v="7"/>
    <x v="0"/>
    <x v="0"/>
    <x v="0"/>
    <x v="0"/>
    <x v="0"/>
    <x v="0"/>
    <x v="158"/>
    <x v="130"/>
  </r>
  <r>
    <s v="AD01-9361"/>
    <x v="1"/>
    <x v="7"/>
    <x v="0"/>
    <x v="0"/>
    <x v="0"/>
    <x v="0"/>
    <x v="0"/>
    <x v="0"/>
    <x v="377"/>
    <x v="346"/>
  </r>
  <r>
    <s v="AD01-9364"/>
    <x v="1"/>
    <x v="7"/>
    <x v="0"/>
    <x v="0"/>
    <x v="0"/>
    <x v="0"/>
    <x v="0"/>
    <x v="0"/>
    <x v="362"/>
    <x v="331"/>
  </r>
  <r>
    <s v="AD01-9362"/>
    <x v="1"/>
    <x v="7"/>
    <x v="0"/>
    <x v="0"/>
    <x v="0"/>
    <x v="0"/>
    <x v="0"/>
    <x v="0"/>
    <x v="452"/>
    <x v="420"/>
  </r>
  <r>
    <s v="AD01-9362"/>
    <x v="1"/>
    <x v="7"/>
    <x v="0"/>
    <x v="0"/>
    <x v="0"/>
    <x v="0"/>
    <x v="0"/>
    <x v="0"/>
    <x v="123"/>
    <x v="101"/>
  </r>
  <r>
    <s v="AD01-9361"/>
    <x v="1"/>
    <x v="7"/>
    <x v="0"/>
    <x v="0"/>
    <x v="0"/>
    <x v="0"/>
    <x v="0"/>
    <x v="0"/>
    <x v="281"/>
    <x v="234"/>
  </r>
  <r>
    <s v="AD01-9361"/>
    <x v="1"/>
    <x v="7"/>
    <x v="0"/>
    <x v="0"/>
    <x v="0"/>
    <x v="0"/>
    <x v="0"/>
    <x v="0"/>
    <x v="86"/>
    <x v="71"/>
  </r>
  <r>
    <s v="AD01-9361"/>
    <x v="1"/>
    <x v="8"/>
    <x v="0"/>
    <x v="0"/>
    <x v="0"/>
    <x v="0"/>
    <x v="0"/>
    <x v="0"/>
    <x v="30"/>
    <x v="26"/>
  </r>
  <r>
    <s v="AD01-9361"/>
    <x v="1"/>
    <x v="8"/>
    <x v="0"/>
    <x v="0"/>
    <x v="0"/>
    <x v="0"/>
    <x v="0"/>
    <x v="0"/>
    <x v="127"/>
    <x v="105"/>
  </r>
  <r>
    <s v="AD01-9364"/>
    <x v="1"/>
    <x v="8"/>
    <x v="0"/>
    <x v="0"/>
    <x v="0"/>
    <x v="0"/>
    <x v="0"/>
    <x v="0"/>
    <x v="33"/>
    <x v="7"/>
  </r>
  <r>
    <s v="AD01-9363"/>
    <x v="1"/>
    <x v="8"/>
    <x v="0"/>
    <x v="0"/>
    <x v="0"/>
    <x v="0"/>
    <x v="0"/>
    <x v="0"/>
    <x v="236"/>
    <x v="7"/>
  </r>
  <r>
    <s v="AD01-9362"/>
    <x v="1"/>
    <x v="8"/>
    <x v="0"/>
    <x v="0"/>
    <x v="0"/>
    <x v="0"/>
    <x v="0"/>
    <x v="0"/>
    <x v="169"/>
    <x v="7"/>
  </r>
  <r>
    <s v="AD01-9362"/>
    <x v="1"/>
    <x v="8"/>
    <x v="0"/>
    <x v="0"/>
    <x v="0"/>
    <x v="0"/>
    <x v="0"/>
    <x v="0"/>
    <x v="453"/>
    <x v="421"/>
  </r>
  <r>
    <s v="AD01-9362"/>
    <x v="1"/>
    <x v="8"/>
    <x v="0"/>
    <x v="0"/>
    <x v="0"/>
    <x v="0"/>
    <x v="0"/>
    <x v="0"/>
    <x v="454"/>
    <x v="422"/>
  </r>
  <r>
    <s v="AD01-9361"/>
    <x v="1"/>
    <x v="8"/>
    <x v="0"/>
    <x v="0"/>
    <x v="0"/>
    <x v="0"/>
    <x v="0"/>
    <x v="0"/>
    <x v="193"/>
    <x v="423"/>
  </r>
  <r>
    <s v="AD01-9361"/>
    <x v="1"/>
    <x v="8"/>
    <x v="0"/>
    <x v="0"/>
    <x v="0"/>
    <x v="0"/>
    <x v="0"/>
    <x v="0"/>
    <x v="227"/>
    <x v="182"/>
  </r>
  <r>
    <s v="AD01-9364"/>
    <x v="1"/>
    <x v="8"/>
    <x v="0"/>
    <x v="0"/>
    <x v="0"/>
    <x v="0"/>
    <x v="0"/>
    <x v="0"/>
    <x v="138"/>
    <x v="114"/>
  </r>
  <r>
    <s v="AD01-9362"/>
    <x v="1"/>
    <x v="8"/>
    <x v="0"/>
    <x v="0"/>
    <x v="0"/>
    <x v="0"/>
    <x v="0"/>
    <x v="0"/>
    <x v="179"/>
    <x v="147"/>
  </r>
  <r>
    <s v="AD01-9362"/>
    <x v="1"/>
    <x v="8"/>
    <x v="0"/>
    <x v="0"/>
    <x v="0"/>
    <x v="0"/>
    <x v="0"/>
    <x v="0"/>
    <x v="379"/>
    <x v="348"/>
  </r>
  <r>
    <s v="AD01-9361"/>
    <x v="1"/>
    <x v="8"/>
    <x v="0"/>
    <x v="0"/>
    <x v="0"/>
    <x v="0"/>
    <x v="0"/>
    <x v="0"/>
    <x v="346"/>
    <x v="316"/>
  </r>
  <r>
    <s v="AD01-9364"/>
    <x v="1"/>
    <x v="8"/>
    <x v="0"/>
    <x v="0"/>
    <x v="0"/>
    <x v="0"/>
    <x v="0"/>
    <x v="0"/>
    <x v="455"/>
    <x v="424"/>
  </r>
  <r>
    <s v="AD01-9361"/>
    <x v="1"/>
    <x v="8"/>
    <x v="0"/>
    <x v="0"/>
    <x v="0"/>
    <x v="0"/>
    <x v="0"/>
    <x v="0"/>
    <x v="296"/>
    <x v="253"/>
  </r>
  <r>
    <s v="AD01-9361"/>
    <x v="1"/>
    <x v="8"/>
    <x v="0"/>
    <x v="0"/>
    <x v="0"/>
    <x v="0"/>
    <x v="0"/>
    <x v="0"/>
    <x v="188"/>
    <x v="154"/>
  </r>
  <r>
    <s v="AD01-9362"/>
    <x v="1"/>
    <x v="9"/>
    <x v="1"/>
    <x v="0"/>
    <x v="0"/>
    <x v="0"/>
    <x v="0"/>
    <x v="1"/>
    <x v="106"/>
    <x v="89"/>
  </r>
  <r>
    <s v="AD01-9362"/>
    <x v="1"/>
    <x v="9"/>
    <x v="1"/>
    <x v="0"/>
    <x v="0"/>
    <x v="0"/>
    <x v="0"/>
    <x v="1"/>
    <x v="30"/>
    <x v="26"/>
  </r>
  <r>
    <s v="AD01-9361"/>
    <x v="1"/>
    <x v="9"/>
    <x v="1"/>
    <x v="0"/>
    <x v="0"/>
    <x v="0"/>
    <x v="0"/>
    <x v="1"/>
    <x v="88"/>
    <x v="173"/>
  </r>
  <r>
    <s v="AD01-9361"/>
    <x v="1"/>
    <x v="9"/>
    <x v="1"/>
    <x v="0"/>
    <x v="0"/>
    <x v="0"/>
    <x v="0"/>
    <x v="0"/>
    <x v="167"/>
    <x v="138"/>
  </r>
  <r>
    <s v="AD01-9361"/>
    <x v="1"/>
    <x v="9"/>
    <x v="1"/>
    <x v="0"/>
    <x v="0"/>
    <x v="0"/>
    <x v="0"/>
    <x v="0"/>
    <x v="128"/>
    <x v="106"/>
  </r>
  <r>
    <s v="AD01-9364"/>
    <x v="1"/>
    <x v="9"/>
    <x v="1"/>
    <x v="0"/>
    <x v="0"/>
    <x v="0"/>
    <x v="0"/>
    <x v="0"/>
    <x v="33"/>
    <x v="29"/>
  </r>
  <r>
    <s v="AD01-9362"/>
    <x v="1"/>
    <x v="9"/>
    <x v="1"/>
    <x v="0"/>
    <x v="0"/>
    <x v="0"/>
    <x v="0"/>
    <x v="0"/>
    <x v="218"/>
    <x v="175"/>
  </r>
  <r>
    <s v="AD01-9364"/>
    <x v="1"/>
    <x v="9"/>
    <x v="1"/>
    <x v="0"/>
    <x v="0"/>
    <x v="0"/>
    <x v="0"/>
    <x v="0"/>
    <x v="93"/>
    <x v="7"/>
  </r>
  <r>
    <s v="AD01-9364"/>
    <x v="1"/>
    <x v="9"/>
    <x v="1"/>
    <x v="0"/>
    <x v="0"/>
    <x v="0"/>
    <x v="0"/>
    <x v="0"/>
    <x v="130"/>
    <x v="7"/>
  </r>
  <r>
    <s v="AD01-9365"/>
    <x v="1"/>
    <x v="9"/>
    <x v="1"/>
    <x v="0"/>
    <x v="0"/>
    <x v="0"/>
    <x v="0"/>
    <x v="0"/>
    <x v="456"/>
    <x v="425"/>
  </r>
  <r>
    <s v="AD01-9363"/>
    <x v="1"/>
    <x v="9"/>
    <x v="1"/>
    <x v="0"/>
    <x v="0"/>
    <x v="0"/>
    <x v="0"/>
    <x v="0"/>
    <x v="457"/>
    <x v="426"/>
  </r>
  <r>
    <s v="AD01-9363"/>
    <x v="1"/>
    <x v="9"/>
    <x v="1"/>
    <x v="0"/>
    <x v="0"/>
    <x v="0"/>
    <x v="0"/>
    <x v="0"/>
    <x v="225"/>
    <x v="180"/>
  </r>
  <r>
    <s v="AD01-9361"/>
    <x v="1"/>
    <x v="9"/>
    <x v="1"/>
    <x v="0"/>
    <x v="0"/>
    <x v="0"/>
    <x v="0"/>
    <x v="0"/>
    <x v="119"/>
    <x v="97"/>
  </r>
  <r>
    <s v="AD01-9365"/>
    <x v="1"/>
    <x v="9"/>
    <x v="1"/>
    <x v="0"/>
    <x v="0"/>
    <x v="0"/>
    <x v="0"/>
    <x v="0"/>
    <x v="46"/>
    <x v="37"/>
  </r>
  <r>
    <s v="AD01-9364"/>
    <x v="1"/>
    <x v="9"/>
    <x v="1"/>
    <x v="0"/>
    <x v="0"/>
    <x v="0"/>
    <x v="0"/>
    <x v="0"/>
    <x v="99"/>
    <x v="82"/>
  </r>
  <r>
    <s v="AD01-9364"/>
    <x v="1"/>
    <x v="9"/>
    <x v="1"/>
    <x v="0"/>
    <x v="0"/>
    <x v="0"/>
    <x v="0"/>
    <x v="0"/>
    <x v="431"/>
    <x v="393"/>
  </r>
  <r>
    <s v="AD01-9364"/>
    <x v="1"/>
    <x v="9"/>
    <x v="1"/>
    <x v="0"/>
    <x v="0"/>
    <x v="0"/>
    <x v="0"/>
    <x v="0"/>
    <x v="360"/>
    <x v="328"/>
  </r>
  <r>
    <s v="AD01-9361"/>
    <x v="1"/>
    <x v="9"/>
    <x v="1"/>
    <x v="0"/>
    <x v="0"/>
    <x v="0"/>
    <x v="0"/>
    <x v="1"/>
    <x v="51"/>
    <x v="42"/>
  </r>
  <r>
    <s v="AD01-9362"/>
    <x v="1"/>
    <x v="9"/>
    <x v="1"/>
    <x v="0"/>
    <x v="0"/>
    <x v="0"/>
    <x v="0"/>
    <x v="1"/>
    <x v="214"/>
    <x v="170"/>
  </r>
  <r>
    <s v="AD01-9361"/>
    <x v="1"/>
    <x v="9"/>
    <x v="1"/>
    <x v="0"/>
    <x v="0"/>
    <x v="0"/>
    <x v="0"/>
    <x v="1"/>
    <x v="102"/>
    <x v="85"/>
  </r>
  <r>
    <s v="AD01-9362"/>
    <x v="1"/>
    <x v="9"/>
    <x v="1"/>
    <x v="0"/>
    <x v="0"/>
    <x v="0"/>
    <x v="0"/>
    <x v="0"/>
    <x v="144"/>
    <x v="119"/>
  </r>
  <r>
    <s v="AD01-9362"/>
    <x v="1"/>
    <x v="9"/>
    <x v="1"/>
    <x v="0"/>
    <x v="0"/>
    <x v="0"/>
    <x v="0"/>
    <x v="0"/>
    <x v="49"/>
    <x v="40"/>
  </r>
  <r>
    <s v="AD01-9364"/>
    <x v="1"/>
    <x v="10"/>
    <x v="1"/>
    <x v="0"/>
    <x v="0"/>
    <x v="0"/>
    <x v="0"/>
    <x v="1"/>
    <x v="28"/>
    <x v="24"/>
  </r>
  <r>
    <s v="AD01-9362"/>
    <x v="1"/>
    <x v="10"/>
    <x v="1"/>
    <x v="0"/>
    <x v="0"/>
    <x v="0"/>
    <x v="0"/>
    <x v="1"/>
    <x v="128"/>
    <x v="106"/>
  </r>
  <r>
    <s v="AD01-9361"/>
    <x v="1"/>
    <x v="10"/>
    <x v="1"/>
    <x v="0"/>
    <x v="0"/>
    <x v="0"/>
    <x v="0"/>
    <x v="0"/>
    <x v="28"/>
    <x v="24"/>
  </r>
  <r>
    <s v="AD01-9362"/>
    <x v="1"/>
    <x v="10"/>
    <x v="1"/>
    <x v="0"/>
    <x v="0"/>
    <x v="0"/>
    <x v="0"/>
    <x v="0"/>
    <x v="5"/>
    <x v="5"/>
  </r>
  <r>
    <s v="AD01-9362"/>
    <x v="1"/>
    <x v="10"/>
    <x v="1"/>
    <x v="0"/>
    <x v="0"/>
    <x v="0"/>
    <x v="0"/>
    <x v="0"/>
    <x v="130"/>
    <x v="108"/>
  </r>
  <r>
    <s v="AD01-9361"/>
    <x v="1"/>
    <x v="10"/>
    <x v="1"/>
    <x v="0"/>
    <x v="0"/>
    <x v="0"/>
    <x v="0"/>
    <x v="0"/>
    <x v="107"/>
    <x v="90"/>
  </r>
  <r>
    <s v="AD01-9364"/>
    <x v="1"/>
    <x v="10"/>
    <x v="1"/>
    <x v="0"/>
    <x v="0"/>
    <x v="0"/>
    <x v="0"/>
    <x v="0"/>
    <x v="169"/>
    <x v="7"/>
  </r>
  <r>
    <s v="AD01-9361"/>
    <x v="1"/>
    <x v="10"/>
    <x v="1"/>
    <x v="0"/>
    <x v="0"/>
    <x v="0"/>
    <x v="0"/>
    <x v="0"/>
    <x v="5"/>
    <x v="7"/>
  </r>
  <r>
    <s v="AD01-9363"/>
    <x v="1"/>
    <x v="10"/>
    <x v="1"/>
    <x v="0"/>
    <x v="0"/>
    <x v="0"/>
    <x v="0"/>
    <x v="0"/>
    <x v="458"/>
    <x v="427"/>
  </r>
  <r>
    <s v="AD01-9362"/>
    <x v="1"/>
    <x v="10"/>
    <x v="1"/>
    <x v="0"/>
    <x v="0"/>
    <x v="0"/>
    <x v="0"/>
    <x v="0"/>
    <x v="459"/>
    <x v="428"/>
  </r>
  <r>
    <s v="AD01-9361"/>
    <x v="1"/>
    <x v="10"/>
    <x v="1"/>
    <x v="0"/>
    <x v="0"/>
    <x v="0"/>
    <x v="0"/>
    <x v="0"/>
    <x v="179"/>
    <x v="147"/>
  </r>
  <r>
    <s v="AD01-9362"/>
    <x v="1"/>
    <x v="10"/>
    <x v="1"/>
    <x v="0"/>
    <x v="0"/>
    <x v="0"/>
    <x v="0"/>
    <x v="0"/>
    <x v="41"/>
    <x v="34"/>
  </r>
  <r>
    <s v="AD01-9363"/>
    <x v="1"/>
    <x v="10"/>
    <x v="1"/>
    <x v="0"/>
    <x v="0"/>
    <x v="0"/>
    <x v="0"/>
    <x v="0"/>
    <x v="183"/>
    <x v="149"/>
  </r>
  <r>
    <s v="AD01-9364"/>
    <x v="1"/>
    <x v="10"/>
    <x v="1"/>
    <x v="0"/>
    <x v="0"/>
    <x v="0"/>
    <x v="0"/>
    <x v="0"/>
    <x v="140"/>
    <x v="115"/>
  </r>
  <r>
    <s v="AD01-9362"/>
    <x v="1"/>
    <x v="10"/>
    <x v="1"/>
    <x v="0"/>
    <x v="0"/>
    <x v="0"/>
    <x v="0"/>
    <x v="0"/>
    <x v="394"/>
    <x v="361"/>
  </r>
  <r>
    <s v="AD01-9362"/>
    <x v="1"/>
    <x v="10"/>
    <x v="1"/>
    <x v="0"/>
    <x v="0"/>
    <x v="0"/>
    <x v="0"/>
    <x v="1"/>
    <x v="25"/>
    <x v="21"/>
  </r>
  <r>
    <s v="AD01-9362"/>
    <x v="1"/>
    <x v="10"/>
    <x v="1"/>
    <x v="0"/>
    <x v="0"/>
    <x v="0"/>
    <x v="0"/>
    <x v="1"/>
    <x v="49"/>
    <x v="40"/>
  </r>
  <r>
    <s v="AD01-9365"/>
    <x v="1"/>
    <x v="10"/>
    <x v="1"/>
    <x v="0"/>
    <x v="0"/>
    <x v="0"/>
    <x v="0"/>
    <x v="1"/>
    <x v="123"/>
    <x v="101"/>
  </r>
  <r>
    <s v="AD01-9362"/>
    <x v="1"/>
    <x v="10"/>
    <x v="1"/>
    <x v="0"/>
    <x v="0"/>
    <x v="0"/>
    <x v="0"/>
    <x v="0"/>
    <x v="188"/>
    <x v="154"/>
  </r>
  <r>
    <s v="AD01-9364"/>
    <x v="1"/>
    <x v="10"/>
    <x v="1"/>
    <x v="0"/>
    <x v="0"/>
    <x v="0"/>
    <x v="0"/>
    <x v="0"/>
    <x v="25"/>
    <x v="21"/>
  </r>
  <r>
    <s v="AD01-9364"/>
    <x v="1"/>
    <x v="11"/>
    <x v="1"/>
    <x v="0"/>
    <x v="0"/>
    <x v="0"/>
    <x v="0"/>
    <x v="1"/>
    <x v="3"/>
    <x v="3"/>
  </r>
  <r>
    <s v="AD01-9361"/>
    <x v="1"/>
    <x v="11"/>
    <x v="1"/>
    <x v="0"/>
    <x v="0"/>
    <x v="0"/>
    <x v="0"/>
    <x v="0"/>
    <x v="2"/>
    <x v="2"/>
  </r>
  <r>
    <s v="AD01-9361"/>
    <x v="1"/>
    <x v="11"/>
    <x v="1"/>
    <x v="0"/>
    <x v="0"/>
    <x v="0"/>
    <x v="0"/>
    <x v="0"/>
    <x v="3"/>
    <x v="3"/>
  </r>
  <r>
    <s v="AD01-9362"/>
    <x v="1"/>
    <x v="11"/>
    <x v="1"/>
    <x v="0"/>
    <x v="0"/>
    <x v="0"/>
    <x v="0"/>
    <x v="0"/>
    <x v="29"/>
    <x v="25"/>
  </r>
  <r>
    <s v="AD01-9364"/>
    <x v="1"/>
    <x v="11"/>
    <x v="1"/>
    <x v="0"/>
    <x v="0"/>
    <x v="0"/>
    <x v="0"/>
    <x v="0"/>
    <x v="149"/>
    <x v="123"/>
  </r>
  <r>
    <s v="AD01-9364"/>
    <x v="1"/>
    <x v="11"/>
    <x v="1"/>
    <x v="0"/>
    <x v="0"/>
    <x v="0"/>
    <x v="0"/>
    <x v="0"/>
    <x v="4"/>
    <x v="7"/>
  </r>
  <r>
    <s v="AD01-9364"/>
    <x v="1"/>
    <x v="11"/>
    <x v="1"/>
    <x v="0"/>
    <x v="0"/>
    <x v="0"/>
    <x v="0"/>
    <x v="0"/>
    <x v="149"/>
    <x v="7"/>
  </r>
  <r>
    <s v="AD01-9361"/>
    <x v="1"/>
    <x v="11"/>
    <x v="1"/>
    <x v="0"/>
    <x v="0"/>
    <x v="0"/>
    <x v="0"/>
    <x v="0"/>
    <x v="32"/>
    <x v="7"/>
  </r>
  <r>
    <s v="AD01-9361"/>
    <x v="1"/>
    <x v="11"/>
    <x v="1"/>
    <x v="0"/>
    <x v="0"/>
    <x v="0"/>
    <x v="0"/>
    <x v="0"/>
    <x v="460"/>
    <x v="429"/>
  </r>
  <r>
    <s v="AD01-9364"/>
    <x v="1"/>
    <x v="11"/>
    <x v="1"/>
    <x v="0"/>
    <x v="0"/>
    <x v="0"/>
    <x v="0"/>
    <x v="0"/>
    <x v="16"/>
    <x v="14"/>
  </r>
  <r>
    <s v="AD01-9364"/>
    <x v="1"/>
    <x v="11"/>
    <x v="1"/>
    <x v="0"/>
    <x v="0"/>
    <x v="0"/>
    <x v="1"/>
    <x v="0"/>
    <x v="40"/>
    <x v="33"/>
  </r>
  <r>
    <s v="AD01-9361"/>
    <x v="1"/>
    <x v="11"/>
    <x v="1"/>
    <x v="0"/>
    <x v="0"/>
    <x v="0"/>
    <x v="1"/>
    <x v="0"/>
    <x v="42"/>
    <x v="35"/>
  </r>
  <r>
    <s v="AD01-9361"/>
    <x v="1"/>
    <x v="11"/>
    <x v="1"/>
    <x v="0"/>
    <x v="0"/>
    <x v="0"/>
    <x v="1"/>
    <x v="0"/>
    <x v="20"/>
    <x v="16"/>
  </r>
  <r>
    <s v="AD01-9361"/>
    <x v="1"/>
    <x v="11"/>
    <x v="1"/>
    <x v="0"/>
    <x v="0"/>
    <x v="0"/>
    <x v="1"/>
    <x v="0"/>
    <x v="412"/>
    <x v="375"/>
  </r>
  <r>
    <s v="AD01-9361"/>
    <x v="1"/>
    <x v="11"/>
    <x v="1"/>
    <x v="0"/>
    <x v="0"/>
    <x v="0"/>
    <x v="1"/>
    <x v="0"/>
    <x v="332"/>
    <x v="302"/>
  </r>
  <r>
    <s v="AD01-9364"/>
    <x v="1"/>
    <x v="11"/>
    <x v="1"/>
    <x v="0"/>
    <x v="0"/>
    <x v="0"/>
    <x v="1"/>
    <x v="0"/>
    <x v="461"/>
    <x v="430"/>
  </r>
  <r>
    <s v="AD01-9362"/>
    <x v="1"/>
    <x v="11"/>
    <x v="1"/>
    <x v="0"/>
    <x v="0"/>
    <x v="0"/>
    <x v="1"/>
    <x v="1"/>
    <x v="48"/>
    <x v="39"/>
  </r>
  <r>
    <s v="AD01-9362"/>
    <x v="1"/>
    <x v="11"/>
    <x v="1"/>
    <x v="0"/>
    <x v="0"/>
    <x v="0"/>
    <x v="1"/>
    <x v="0"/>
    <x v="72"/>
    <x v="58"/>
  </r>
  <r>
    <s v="AD01-9361"/>
    <x v="1"/>
    <x v="11"/>
    <x v="1"/>
    <x v="0"/>
    <x v="0"/>
    <x v="0"/>
    <x v="1"/>
    <x v="0"/>
    <x v="48"/>
    <x v="39"/>
  </r>
  <r>
    <s v="AD01-9362"/>
    <x v="1"/>
    <x v="0"/>
    <x v="0"/>
    <x v="1"/>
    <x v="1"/>
    <x v="1"/>
    <x v="1"/>
    <x v="2"/>
    <x v="320"/>
    <x v="289"/>
  </r>
  <r>
    <s v="AD01-9361"/>
    <x v="1"/>
    <x v="0"/>
    <x v="0"/>
    <x v="1"/>
    <x v="1"/>
    <x v="1"/>
    <x v="1"/>
    <x v="2"/>
    <x v="361"/>
    <x v="329"/>
  </r>
  <r>
    <s v="AD01-9362"/>
    <x v="1"/>
    <x v="0"/>
    <x v="0"/>
    <x v="1"/>
    <x v="1"/>
    <x v="1"/>
    <x v="1"/>
    <x v="2"/>
    <x v="273"/>
    <x v="310"/>
  </r>
  <r>
    <s v="AD01-9362"/>
    <x v="1"/>
    <x v="0"/>
    <x v="0"/>
    <x v="1"/>
    <x v="1"/>
    <x v="1"/>
    <x v="1"/>
    <x v="2"/>
    <x v="365"/>
    <x v="334"/>
  </r>
  <r>
    <s v="AD01-9362"/>
    <x v="1"/>
    <x v="0"/>
    <x v="0"/>
    <x v="1"/>
    <x v="1"/>
    <x v="1"/>
    <x v="1"/>
    <x v="2"/>
    <x v="344"/>
    <x v="313"/>
  </r>
  <r>
    <s v="AD01-9362"/>
    <x v="1"/>
    <x v="1"/>
    <x v="0"/>
    <x v="1"/>
    <x v="1"/>
    <x v="1"/>
    <x v="1"/>
    <x v="2"/>
    <x v="263"/>
    <x v="215"/>
  </r>
  <r>
    <s v="AD01-9364"/>
    <x v="1"/>
    <x v="2"/>
    <x v="0"/>
    <x v="1"/>
    <x v="1"/>
    <x v="1"/>
    <x v="1"/>
    <x v="0"/>
    <x v="5"/>
    <x v="5"/>
  </r>
  <r>
    <s v="AD01-9362"/>
    <x v="1"/>
    <x v="2"/>
    <x v="0"/>
    <x v="1"/>
    <x v="1"/>
    <x v="1"/>
    <x v="1"/>
    <x v="0"/>
    <x v="130"/>
    <x v="108"/>
  </r>
  <r>
    <s v="AD01-9362"/>
    <x v="1"/>
    <x v="2"/>
    <x v="0"/>
    <x v="1"/>
    <x v="1"/>
    <x v="1"/>
    <x v="1"/>
    <x v="0"/>
    <x v="107"/>
    <x v="90"/>
  </r>
  <r>
    <s v="AD01-9362"/>
    <x v="1"/>
    <x v="2"/>
    <x v="0"/>
    <x v="1"/>
    <x v="1"/>
    <x v="1"/>
    <x v="1"/>
    <x v="0"/>
    <x v="183"/>
    <x v="149"/>
  </r>
  <r>
    <s v="AD01-9362"/>
    <x v="1"/>
    <x v="2"/>
    <x v="0"/>
    <x v="1"/>
    <x v="1"/>
    <x v="1"/>
    <x v="1"/>
    <x v="0"/>
    <x v="140"/>
    <x v="115"/>
  </r>
  <r>
    <s v="AD01-9361"/>
    <x v="1"/>
    <x v="2"/>
    <x v="0"/>
    <x v="1"/>
    <x v="1"/>
    <x v="1"/>
    <x v="0"/>
    <x v="0"/>
    <x v="119"/>
    <x v="97"/>
  </r>
  <r>
    <s v="AD01-9364"/>
    <x v="1"/>
    <x v="3"/>
    <x v="0"/>
    <x v="1"/>
    <x v="1"/>
    <x v="1"/>
    <x v="0"/>
    <x v="0"/>
    <x v="34"/>
    <x v="30"/>
  </r>
  <r>
    <s v="AD01-9361"/>
    <x v="1"/>
    <x v="3"/>
    <x v="0"/>
    <x v="1"/>
    <x v="1"/>
    <x v="1"/>
    <x v="0"/>
    <x v="0"/>
    <x v="219"/>
    <x v="176"/>
  </r>
  <r>
    <s v="AD01-9364"/>
    <x v="1"/>
    <x v="3"/>
    <x v="0"/>
    <x v="1"/>
    <x v="1"/>
    <x v="1"/>
    <x v="0"/>
    <x v="0"/>
    <x v="68"/>
    <x v="54"/>
  </r>
  <r>
    <s v="AD01-9364"/>
    <x v="1"/>
    <x v="3"/>
    <x v="0"/>
    <x v="1"/>
    <x v="1"/>
    <x v="1"/>
    <x v="0"/>
    <x v="0"/>
    <x v="47"/>
    <x v="38"/>
  </r>
  <r>
    <s v="AD01-9361"/>
    <x v="1"/>
    <x v="3"/>
    <x v="0"/>
    <x v="1"/>
    <x v="1"/>
    <x v="1"/>
    <x v="0"/>
    <x v="0"/>
    <x v="231"/>
    <x v="184"/>
  </r>
  <r>
    <s v="AD01-9362"/>
    <x v="1"/>
    <x v="4"/>
    <x v="0"/>
    <x v="1"/>
    <x v="1"/>
    <x v="1"/>
    <x v="0"/>
    <x v="0"/>
    <x v="6"/>
    <x v="6"/>
  </r>
  <r>
    <s v="AD01-9361"/>
    <x v="1"/>
    <x v="4"/>
    <x v="0"/>
    <x v="1"/>
    <x v="1"/>
    <x v="1"/>
    <x v="0"/>
    <x v="0"/>
    <x v="170"/>
    <x v="141"/>
  </r>
  <r>
    <s v="AD01-9364"/>
    <x v="1"/>
    <x v="4"/>
    <x v="0"/>
    <x v="1"/>
    <x v="1"/>
    <x v="1"/>
    <x v="0"/>
    <x v="0"/>
    <x v="131"/>
    <x v="109"/>
  </r>
  <r>
    <s v="AD01-9362"/>
    <x v="1"/>
    <x v="4"/>
    <x v="0"/>
    <x v="1"/>
    <x v="1"/>
    <x v="1"/>
    <x v="0"/>
    <x v="0"/>
    <x v="184"/>
    <x v="150"/>
  </r>
  <r>
    <s v="AD01-9361"/>
    <x v="1"/>
    <x v="4"/>
    <x v="0"/>
    <x v="1"/>
    <x v="1"/>
    <x v="1"/>
    <x v="0"/>
    <x v="0"/>
    <x v="141"/>
    <x v="116"/>
  </r>
  <r>
    <s v="AD01-9363"/>
    <x v="1"/>
    <x v="5"/>
    <x v="0"/>
    <x v="1"/>
    <x v="1"/>
    <x v="1"/>
    <x v="0"/>
    <x v="2"/>
    <x v="272"/>
    <x v="225"/>
  </r>
  <r>
    <s v="AD01-9361"/>
    <x v="1"/>
    <x v="5"/>
    <x v="0"/>
    <x v="1"/>
    <x v="1"/>
    <x v="1"/>
    <x v="0"/>
    <x v="2"/>
    <x v="244"/>
    <x v="206"/>
  </r>
  <r>
    <s v="AD01-9362"/>
    <x v="1"/>
    <x v="5"/>
    <x v="0"/>
    <x v="1"/>
    <x v="1"/>
    <x v="1"/>
    <x v="0"/>
    <x v="2"/>
    <x v="255"/>
    <x v="207"/>
  </r>
  <r>
    <s v="AD01-9362"/>
    <x v="1"/>
    <x v="5"/>
    <x v="0"/>
    <x v="1"/>
    <x v="1"/>
    <x v="1"/>
    <x v="0"/>
    <x v="2"/>
    <x v="261"/>
    <x v="213"/>
  </r>
  <r>
    <s v="AD01-9364"/>
    <x v="1"/>
    <x v="5"/>
    <x v="0"/>
    <x v="1"/>
    <x v="1"/>
    <x v="1"/>
    <x v="0"/>
    <x v="2"/>
    <x v="262"/>
    <x v="214"/>
  </r>
  <r>
    <s v="AD01-9362"/>
    <x v="1"/>
    <x v="6"/>
    <x v="0"/>
    <x v="1"/>
    <x v="1"/>
    <x v="1"/>
    <x v="0"/>
    <x v="2"/>
    <x v="235"/>
    <x v="330"/>
  </r>
  <r>
    <s v="AD01-9362"/>
    <x v="1"/>
    <x v="6"/>
    <x v="0"/>
    <x v="1"/>
    <x v="1"/>
    <x v="1"/>
    <x v="0"/>
    <x v="2"/>
    <x v="90"/>
    <x v="76"/>
  </r>
  <r>
    <s v="AD01-9361"/>
    <x v="1"/>
    <x v="6"/>
    <x v="0"/>
    <x v="1"/>
    <x v="1"/>
    <x v="1"/>
    <x v="0"/>
    <x v="2"/>
    <x v="285"/>
    <x v="301"/>
  </r>
  <r>
    <s v="AD01-9361"/>
    <x v="1"/>
    <x v="6"/>
    <x v="0"/>
    <x v="1"/>
    <x v="1"/>
    <x v="1"/>
    <x v="0"/>
    <x v="2"/>
    <x v="366"/>
    <x v="335"/>
  </r>
  <r>
    <s v="AD01-9362"/>
    <x v="1"/>
    <x v="6"/>
    <x v="0"/>
    <x v="1"/>
    <x v="1"/>
    <x v="1"/>
    <x v="0"/>
    <x v="2"/>
    <x v="355"/>
    <x v="324"/>
  </r>
  <r>
    <s v="AD01-9361"/>
    <x v="1"/>
    <x v="6"/>
    <x v="0"/>
    <x v="1"/>
    <x v="1"/>
    <x v="1"/>
    <x v="0"/>
    <x v="2"/>
    <x v="350"/>
    <x v="319"/>
  </r>
  <r>
    <s v="AD01-9362"/>
    <x v="1"/>
    <x v="7"/>
    <x v="0"/>
    <x v="1"/>
    <x v="1"/>
    <x v="1"/>
    <x v="0"/>
    <x v="0"/>
    <x v="204"/>
    <x v="165"/>
  </r>
  <r>
    <s v="AD01-9362"/>
    <x v="1"/>
    <x v="7"/>
    <x v="0"/>
    <x v="1"/>
    <x v="1"/>
    <x v="1"/>
    <x v="0"/>
    <x v="0"/>
    <x v="191"/>
    <x v="157"/>
  </r>
  <r>
    <s v="AD01-9363"/>
    <x v="1"/>
    <x v="7"/>
    <x v="0"/>
    <x v="1"/>
    <x v="1"/>
    <x v="1"/>
    <x v="0"/>
    <x v="0"/>
    <x v="58"/>
    <x v="47"/>
  </r>
  <r>
    <s v="AD01-9362"/>
    <x v="1"/>
    <x v="7"/>
    <x v="0"/>
    <x v="1"/>
    <x v="1"/>
    <x v="1"/>
    <x v="0"/>
    <x v="0"/>
    <x v="213"/>
    <x v="169"/>
  </r>
  <r>
    <s v="AD01-9361"/>
    <x v="1"/>
    <x v="7"/>
    <x v="0"/>
    <x v="1"/>
    <x v="1"/>
    <x v="1"/>
    <x v="0"/>
    <x v="0"/>
    <x v="200"/>
    <x v="161"/>
  </r>
  <r>
    <s v="AD01-9362"/>
    <x v="1"/>
    <x v="7"/>
    <x v="0"/>
    <x v="1"/>
    <x v="1"/>
    <x v="1"/>
    <x v="0"/>
    <x v="2"/>
    <x v="324"/>
    <x v="293"/>
  </r>
  <r>
    <s v="AD01-9363"/>
    <x v="1"/>
    <x v="8"/>
    <x v="0"/>
    <x v="1"/>
    <x v="1"/>
    <x v="1"/>
    <x v="0"/>
    <x v="2"/>
    <x v="257"/>
    <x v="306"/>
  </r>
  <r>
    <s v="AD01-9362"/>
    <x v="1"/>
    <x v="8"/>
    <x v="0"/>
    <x v="1"/>
    <x v="1"/>
    <x v="1"/>
    <x v="0"/>
    <x v="2"/>
    <x v="291"/>
    <x v="290"/>
  </r>
  <r>
    <s v="AD01-9361"/>
    <x v="1"/>
    <x v="8"/>
    <x v="0"/>
    <x v="1"/>
    <x v="1"/>
    <x v="1"/>
    <x v="0"/>
    <x v="2"/>
    <x v="340"/>
    <x v="309"/>
  </r>
  <r>
    <s v="AD01-9361"/>
    <x v="1"/>
    <x v="8"/>
    <x v="0"/>
    <x v="1"/>
    <x v="1"/>
    <x v="1"/>
    <x v="0"/>
    <x v="2"/>
    <x v="330"/>
    <x v="299"/>
  </r>
  <r>
    <s v="AD01-9361"/>
    <x v="1"/>
    <x v="8"/>
    <x v="0"/>
    <x v="1"/>
    <x v="1"/>
    <x v="1"/>
    <x v="0"/>
    <x v="2"/>
    <x v="325"/>
    <x v="294"/>
  </r>
  <r>
    <s v="AD01-9362"/>
    <x v="1"/>
    <x v="9"/>
    <x v="0"/>
    <x v="1"/>
    <x v="1"/>
    <x v="1"/>
    <x v="0"/>
    <x v="0"/>
    <x v="76"/>
    <x v="63"/>
  </r>
  <r>
    <s v="AD01-9362"/>
    <x v="1"/>
    <x v="9"/>
    <x v="0"/>
    <x v="1"/>
    <x v="1"/>
    <x v="1"/>
    <x v="0"/>
    <x v="0"/>
    <x v="149"/>
    <x v="123"/>
  </r>
  <r>
    <s v="AD01-9362"/>
    <x v="1"/>
    <x v="9"/>
    <x v="0"/>
    <x v="1"/>
    <x v="1"/>
    <x v="1"/>
    <x v="0"/>
    <x v="0"/>
    <x v="85"/>
    <x v="70"/>
  </r>
  <r>
    <s v="AD01-9361"/>
    <x v="1"/>
    <x v="9"/>
    <x v="0"/>
    <x v="1"/>
    <x v="1"/>
    <x v="1"/>
    <x v="0"/>
    <x v="0"/>
    <x v="160"/>
    <x v="131"/>
  </r>
  <r>
    <s v="AD01-9362"/>
    <x v="1"/>
    <x v="9"/>
    <x v="0"/>
    <x v="1"/>
    <x v="1"/>
    <x v="1"/>
    <x v="0"/>
    <x v="0"/>
    <x v="20"/>
    <x v="16"/>
  </r>
  <r>
    <s v="AD01-9362"/>
    <x v="1"/>
    <x v="10"/>
    <x v="0"/>
    <x v="1"/>
    <x v="1"/>
    <x v="1"/>
    <x v="0"/>
    <x v="0"/>
    <x v="243"/>
    <x v="279"/>
  </r>
  <r>
    <s v="AD01-9364"/>
    <x v="1"/>
    <x v="10"/>
    <x v="0"/>
    <x v="1"/>
    <x v="1"/>
    <x v="1"/>
    <x v="0"/>
    <x v="0"/>
    <x v="236"/>
    <x v="275"/>
  </r>
  <r>
    <s v="AD01-9361"/>
    <x v="1"/>
    <x v="10"/>
    <x v="0"/>
    <x v="1"/>
    <x v="1"/>
    <x v="1"/>
    <x v="0"/>
    <x v="0"/>
    <x v="92"/>
    <x v="78"/>
  </r>
  <r>
    <s v="AD01-9361"/>
    <x v="1"/>
    <x v="10"/>
    <x v="0"/>
    <x v="1"/>
    <x v="1"/>
    <x v="1"/>
    <x v="0"/>
    <x v="0"/>
    <x v="315"/>
    <x v="282"/>
  </r>
  <r>
    <s v="AD01-9365"/>
    <x v="1"/>
    <x v="10"/>
    <x v="0"/>
    <x v="1"/>
    <x v="1"/>
    <x v="1"/>
    <x v="0"/>
    <x v="0"/>
    <x v="312"/>
    <x v="276"/>
  </r>
  <r>
    <s v="AD01-9361"/>
    <x v="1"/>
    <x v="0"/>
    <x v="1"/>
    <x v="1"/>
    <x v="1"/>
    <x v="1"/>
    <x v="0"/>
    <x v="2"/>
    <x v="1"/>
    <x v="1"/>
  </r>
  <r>
    <s v="AD01-9362"/>
    <x v="1"/>
    <x v="0"/>
    <x v="1"/>
    <x v="1"/>
    <x v="1"/>
    <x v="1"/>
    <x v="0"/>
    <x v="2"/>
    <x v="126"/>
    <x v="104"/>
  </r>
  <r>
    <s v="AD01-9361"/>
    <x v="1"/>
    <x v="0"/>
    <x v="1"/>
    <x v="1"/>
    <x v="1"/>
    <x v="1"/>
    <x v="0"/>
    <x v="2"/>
    <x v="256"/>
    <x v="208"/>
  </r>
  <r>
    <s v="AD01-9362"/>
    <x v="1"/>
    <x v="0"/>
    <x v="1"/>
    <x v="1"/>
    <x v="1"/>
    <x v="1"/>
    <x v="0"/>
    <x v="2"/>
    <x v="257"/>
    <x v="306"/>
  </r>
  <r>
    <s v="AD01-9362"/>
    <x v="1"/>
    <x v="0"/>
    <x v="1"/>
    <x v="1"/>
    <x v="1"/>
    <x v="1"/>
    <x v="0"/>
    <x v="2"/>
    <x v="274"/>
    <x v="278"/>
  </r>
  <r>
    <s v="AD01-9364"/>
    <x v="1"/>
    <x v="0"/>
    <x v="1"/>
    <x v="1"/>
    <x v="1"/>
    <x v="1"/>
    <x v="0"/>
    <x v="2"/>
    <x v="356"/>
    <x v="325"/>
  </r>
  <r>
    <s v="AD01-9362"/>
    <x v="1"/>
    <x v="0"/>
    <x v="1"/>
    <x v="1"/>
    <x v="1"/>
    <x v="1"/>
    <x v="0"/>
    <x v="2"/>
    <x v="294"/>
    <x v="251"/>
  </r>
  <r>
    <s v="AD01-9362"/>
    <x v="1"/>
    <x v="0"/>
    <x v="1"/>
    <x v="1"/>
    <x v="1"/>
    <x v="1"/>
    <x v="0"/>
    <x v="2"/>
    <x v="462"/>
    <x v="431"/>
  </r>
  <r>
    <s v="AD01-9362"/>
    <x v="1"/>
    <x v="0"/>
    <x v="1"/>
    <x v="1"/>
    <x v="1"/>
    <x v="1"/>
    <x v="0"/>
    <x v="2"/>
    <x v="307"/>
    <x v="7"/>
  </r>
  <r>
    <s v="AD01-9362"/>
    <x v="1"/>
    <x v="0"/>
    <x v="1"/>
    <x v="1"/>
    <x v="1"/>
    <x v="1"/>
    <x v="0"/>
    <x v="2"/>
    <x v="260"/>
    <x v="7"/>
  </r>
  <r>
    <s v="AD01-9364"/>
    <x v="1"/>
    <x v="0"/>
    <x v="1"/>
    <x v="1"/>
    <x v="1"/>
    <x v="1"/>
    <x v="0"/>
    <x v="2"/>
    <x v="137"/>
    <x v="113"/>
  </r>
  <r>
    <s v="AD01-9362"/>
    <x v="1"/>
    <x v="0"/>
    <x v="1"/>
    <x v="1"/>
    <x v="1"/>
    <x v="1"/>
    <x v="0"/>
    <x v="2"/>
    <x v="263"/>
    <x v="215"/>
  </r>
  <r>
    <s v="AD01-9362"/>
    <x v="1"/>
    <x v="0"/>
    <x v="1"/>
    <x v="1"/>
    <x v="1"/>
    <x v="1"/>
    <x v="0"/>
    <x v="2"/>
    <x v="340"/>
    <x v="309"/>
  </r>
  <r>
    <s v="AD01-9361"/>
    <x v="1"/>
    <x v="0"/>
    <x v="1"/>
    <x v="1"/>
    <x v="1"/>
    <x v="1"/>
    <x v="0"/>
    <x v="2"/>
    <x v="314"/>
    <x v="281"/>
  </r>
  <r>
    <s v="AD01-9362"/>
    <x v="1"/>
    <x v="0"/>
    <x v="1"/>
    <x v="1"/>
    <x v="1"/>
    <x v="1"/>
    <x v="0"/>
    <x v="2"/>
    <x v="463"/>
    <x v="432"/>
  </r>
  <r>
    <s v="AD01-9361"/>
    <x v="1"/>
    <x v="0"/>
    <x v="1"/>
    <x v="1"/>
    <x v="1"/>
    <x v="1"/>
    <x v="0"/>
    <x v="2"/>
    <x v="444"/>
    <x v="409"/>
  </r>
  <r>
    <s v="AD01-9361"/>
    <x v="1"/>
    <x v="0"/>
    <x v="1"/>
    <x v="1"/>
    <x v="1"/>
    <x v="1"/>
    <x v="0"/>
    <x v="2"/>
    <x v="281"/>
    <x v="234"/>
  </r>
  <r>
    <s v="AD01-9361"/>
    <x v="1"/>
    <x v="1"/>
    <x v="1"/>
    <x v="1"/>
    <x v="1"/>
    <x v="1"/>
    <x v="0"/>
    <x v="2"/>
    <x v="125"/>
    <x v="103"/>
  </r>
  <r>
    <s v="AD01-9362"/>
    <x v="1"/>
    <x v="1"/>
    <x v="1"/>
    <x v="1"/>
    <x v="1"/>
    <x v="1"/>
    <x v="0"/>
    <x v="2"/>
    <x v="146"/>
    <x v="7"/>
  </r>
  <r>
    <s v="AD01-9362"/>
    <x v="1"/>
    <x v="1"/>
    <x v="1"/>
    <x v="1"/>
    <x v="1"/>
    <x v="1"/>
    <x v="0"/>
    <x v="2"/>
    <x v="89"/>
    <x v="74"/>
  </r>
  <r>
    <s v="AD01-9365"/>
    <x v="1"/>
    <x v="1"/>
    <x v="0"/>
    <x v="1"/>
    <x v="1"/>
    <x v="1"/>
    <x v="0"/>
    <x v="2"/>
    <x v="297"/>
    <x v="277"/>
  </r>
  <r>
    <s v="AD01-9362"/>
    <x v="1"/>
    <x v="1"/>
    <x v="0"/>
    <x v="1"/>
    <x v="1"/>
    <x v="1"/>
    <x v="0"/>
    <x v="2"/>
    <x v="90"/>
    <x v="76"/>
  </r>
  <r>
    <s v="AD01-9362"/>
    <x v="1"/>
    <x v="1"/>
    <x v="0"/>
    <x v="1"/>
    <x v="1"/>
    <x v="1"/>
    <x v="0"/>
    <x v="2"/>
    <x v="76"/>
    <x v="63"/>
  </r>
  <r>
    <s v="AD01-9364"/>
    <x v="1"/>
    <x v="1"/>
    <x v="0"/>
    <x v="1"/>
    <x v="1"/>
    <x v="1"/>
    <x v="1"/>
    <x v="2"/>
    <x v="247"/>
    <x v="198"/>
  </r>
  <r>
    <s v="AD01-9362"/>
    <x v="1"/>
    <x v="1"/>
    <x v="0"/>
    <x v="1"/>
    <x v="1"/>
    <x v="1"/>
    <x v="1"/>
    <x v="2"/>
    <x v="464"/>
    <x v="433"/>
  </r>
  <r>
    <s v="AD01-9362"/>
    <x v="1"/>
    <x v="1"/>
    <x v="0"/>
    <x v="1"/>
    <x v="1"/>
    <x v="1"/>
    <x v="1"/>
    <x v="2"/>
    <x v="441"/>
    <x v="7"/>
  </r>
  <r>
    <s v="AD01-9364"/>
    <x v="1"/>
    <x v="1"/>
    <x v="0"/>
    <x v="1"/>
    <x v="1"/>
    <x v="1"/>
    <x v="1"/>
    <x v="2"/>
    <x v="155"/>
    <x v="7"/>
  </r>
  <r>
    <s v="AD01-9362"/>
    <x v="1"/>
    <x v="1"/>
    <x v="0"/>
    <x v="1"/>
    <x v="1"/>
    <x v="1"/>
    <x v="1"/>
    <x v="2"/>
    <x v="313"/>
    <x v="280"/>
  </r>
  <r>
    <s v="AD01-9362"/>
    <x v="1"/>
    <x v="1"/>
    <x v="0"/>
    <x v="1"/>
    <x v="1"/>
    <x v="1"/>
    <x v="1"/>
    <x v="2"/>
    <x v="355"/>
    <x v="324"/>
  </r>
  <r>
    <s v="AD01-9365"/>
    <x v="1"/>
    <x v="1"/>
    <x v="0"/>
    <x v="1"/>
    <x v="1"/>
    <x v="1"/>
    <x v="1"/>
    <x v="2"/>
    <x v="85"/>
    <x v="70"/>
  </r>
  <r>
    <s v="AD01-9362"/>
    <x v="1"/>
    <x v="1"/>
    <x v="0"/>
    <x v="1"/>
    <x v="1"/>
    <x v="1"/>
    <x v="1"/>
    <x v="2"/>
    <x v="465"/>
    <x v="434"/>
  </r>
  <r>
    <s v="AD01-9361"/>
    <x v="1"/>
    <x v="1"/>
    <x v="0"/>
    <x v="1"/>
    <x v="1"/>
    <x v="1"/>
    <x v="1"/>
    <x v="2"/>
    <x v="87"/>
    <x v="72"/>
  </r>
  <r>
    <s v="AD01-9364"/>
    <x v="1"/>
    <x v="2"/>
    <x v="0"/>
    <x v="1"/>
    <x v="1"/>
    <x v="1"/>
    <x v="1"/>
    <x v="2"/>
    <x v="105"/>
    <x v="88"/>
  </r>
  <r>
    <s v="AD01-9361"/>
    <x v="1"/>
    <x v="2"/>
    <x v="0"/>
    <x v="1"/>
    <x v="1"/>
    <x v="1"/>
    <x v="1"/>
    <x v="2"/>
    <x v="1"/>
    <x v="1"/>
  </r>
  <r>
    <s v="AD01-9363"/>
    <x v="1"/>
    <x v="2"/>
    <x v="0"/>
    <x v="1"/>
    <x v="1"/>
    <x v="1"/>
    <x v="1"/>
    <x v="2"/>
    <x v="92"/>
    <x v="78"/>
  </r>
  <r>
    <s v="AD01-9362"/>
    <x v="1"/>
    <x v="2"/>
    <x v="0"/>
    <x v="1"/>
    <x v="1"/>
    <x v="1"/>
    <x v="1"/>
    <x v="2"/>
    <x v="255"/>
    <x v="207"/>
  </r>
  <r>
    <s v="AD01-9361"/>
    <x v="1"/>
    <x v="2"/>
    <x v="0"/>
    <x v="1"/>
    <x v="1"/>
    <x v="1"/>
    <x v="1"/>
    <x v="2"/>
    <x v="466"/>
    <x v="435"/>
  </r>
  <r>
    <s v="AD01-9362"/>
    <x v="1"/>
    <x v="2"/>
    <x v="0"/>
    <x v="1"/>
    <x v="1"/>
    <x v="1"/>
    <x v="1"/>
    <x v="2"/>
    <x v="305"/>
    <x v="264"/>
  </r>
  <r>
    <s v="AD01-9364"/>
    <x v="1"/>
    <x v="2"/>
    <x v="0"/>
    <x v="1"/>
    <x v="1"/>
    <x v="1"/>
    <x v="1"/>
    <x v="2"/>
    <x v="467"/>
    <x v="436"/>
  </r>
  <r>
    <s v="AD01-9362"/>
    <x v="1"/>
    <x v="2"/>
    <x v="0"/>
    <x v="1"/>
    <x v="1"/>
    <x v="1"/>
    <x v="1"/>
    <x v="2"/>
    <x v="468"/>
    <x v="437"/>
  </r>
  <r>
    <s v="AD01-9362"/>
    <x v="1"/>
    <x v="2"/>
    <x v="0"/>
    <x v="1"/>
    <x v="1"/>
    <x v="1"/>
    <x v="1"/>
    <x v="2"/>
    <x v="14"/>
    <x v="12"/>
  </r>
  <r>
    <s v="AD01-9364"/>
    <x v="1"/>
    <x v="2"/>
    <x v="0"/>
    <x v="1"/>
    <x v="1"/>
    <x v="1"/>
    <x v="1"/>
    <x v="2"/>
    <x v="81"/>
    <x v="68"/>
  </r>
  <r>
    <s v="AD01-9361"/>
    <x v="1"/>
    <x v="2"/>
    <x v="0"/>
    <x v="1"/>
    <x v="1"/>
    <x v="1"/>
    <x v="1"/>
    <x v="2"/>
    <x v="158"/>
    <x v="130"/>
  </r>
  <r>
    <s v="AD01-9363"/>
    <x v="1"/>
    <x v="2"/>
    <x v="0"/>
    <x v="1"/>
    <x v="1"/>
    <x v="1"/>
    <x v="1"/>
    <x v="2"/>
    <x v="16"/>
    <x v="14"/>
  </r>
  <r>
    <s v="AD01-9364"/>
    <x v="1"/>
    <x v="2"/>
    <x v="0"/>
    <x v="1"/>
    <x v="1"/>
    <x v="1"/>
    <x v="1"/>
    <x v="2"/>
    <x v="312"/>
    <x v="276"/>
  </r>
  <r>
    <s v="AD01-9364"/>
    <x v="1"/>
    <x v="2"/>
    <x v="0"/>
    <x v="1"/>
    <x v="1"/>
    <x v="1"/>
    <x v="1"/>
    <x v="2"/>
    <x v="262"/>
    <x v="214"/>
  </r>
  <r>
    <s v="AD01-9362"/>
    <x v="1"/>
    <x v="2"/>
    <x v="0"/>
    <x v="1"/>
    <x v="1"/>
    <x v="1"/>
    <x v="1"/>
    <x v="2"/>
    <x v="469"/>
    <x v="438"/>
  </r>
  <r>
    <s v="AD01-9362"/>
    <x v="1"/>
    <x v="2"/>
    <x v="0"/>
    <x v="1"/>
    <x v="1"/>
    <x v="1"/>
    <x v="1"/>
    <x v="2"/>
    <x v="461"/>
    <x v="430"/>
  </r>
  <r>
    <s v="AD01-9361"/>
    <x v="1"/>
    <x v="3"/>
    <x v="0"/>
    <x v="1"/>
    <x v="1"/>
    <x v="1"/>
    <x v="1"/>
    <x v="2"/>
    <x v="352"/>
    <x v="321"/>
  </r>
  <r>
    <s v="AD01-9361"/>
    <x v="1"/>
    <x v="3"/>
    <x v="0"/>
    <x v="1"/>
    <x v="1"/>
    <x v="1"/>
    <x v="1"/>
    <x v="2"/>
    <x v="166"/>
    <x v="137"/>
  </r>
  <r>
    <s v="AD01-9362"/>
    <x v="1"/>
    <x v="3"/>
    <x v="0"/>
    <x v="1"/>
    <x v="1"/>
    <x v="1"/>
    <x v="1"/>
    <x v="2"/>
    <x v="244"/>
    <x v="206"/>
  </r>
  <r>
    <s v="AD01-9364"/>
    <x v="1"/>
    <x v="3"/>
    <x v="0"/>
    <x v="1"/>
    <x v="1"/>
    <x v="1"/>
    <x v="1"/>
    <x v="2"/>
    <x v="361"/>
    <x v="329"/>
  </r>
  <r>
    <s v="AD01-9361"/>
    <x v="1"/>
    <x v="3"/>
    <x v="0"/>
    <x v="1"/>
    <x v="1"/>
    <x v="1"/>
    <x v="1"/>
    <x v="2"/>
    <x v="234"/>
    <x v="284"/>
  </r>
  <r>
    <s v="AD01-9362"/>
    <x v="1"/>
    <x v="3"/>
    <x v="0"/>
    <x v="1"/>
    <x v="1"/>
    <x v="1"/>
    <x v="1"/>
    <x v="2"/>
    <x v="326"/>
    <x v="295"/>
  </r>
  <r>
    <s v="AD01-9364"/>
    <x v="1"/>
    <x v="3"/>
    <x v="0"/>
    <x v="1"/>
    <x v="1"/>
    <x v="1"/>
    <x v="1"/>
    <x v="2"/>
    <x v="278"/>
    <x v="231"/>
  </r>
  <r>
    <s v="AD01-9363"/>
    <x v="1"/>
    <x v="3"/>
    <x v="0"/>
    <x v="1"/>
    <x v="1"/>
    <x v="1"/>
    <x v="1"/>
    <x v="2"/>
    <x v="470"/>
    <x v="439"/>
  </r>
  <r>
    <s v="AD01-9363"/>
    <x v="1"/>
    <x v="3"/>
    <x v="0"/>
    <x v="1"/>
    <x v="1"/>
    <x v="1"/>
    <x v="1"/>
    <x v="2"/>
    <x v="310"/>
    <x v="7"/>
  </r>
  <r>
    <s v="AD01-9361"/>
    <x v="1"/>
    <x v="3"/>
    <x v="0"/>
    <x v="1"/>
    <x v="1"/>
    <x v="1"/>
    <x v="1"/>
    <x v="2"/>
    <x v="386"/>
    <x v="7"/>
  </r>
  <r>
    <s v="AD01-9362"/>
    <x v="1"/>
    <x v="3"/>
    <x v="0"/>
    <x v="1"/>
    <x v="1"/>
    <x v="1"/>
    <x v="1"/>
    <x v="2"/>
    <x v="178"/>
    <x v="146"/>
  </r>
  <r>
    <s v="AD01-9361"/>
    <x v="1"/>
    <x v="3"/>
    <x v="0"/>
    <x v="1"/>
    <x v="1"/>
    <x v="1"/>
    <x v="1"/>
    <x v="2"/>
    <x v="261"/>
    <x v="213"/>
  </r>
  <r>
    <s v="AD01-9362"/>
    <x v="1"/>
    <x v="3"/>
    <x v="0"/>
    <x v="1"/>
    <x v="1"/>
    <x v="1"/>
    <x v="0"/>
    <x v="2"/>
    <x v="318"/>
    <x v="287"/>
  </r>
  <r>
    <s v="AD01-9361"/>
    <x v="1"/>
    <x v="3"/>
    <x v="0"/>
    <x v="1"/>
    <x v="1"/>
    <x v="1"/>
    <x v="0"/>
    <x v="2"/>
    <x v="466"/>
    <x v="435"/>
  </r>
  <r>
    <s v="AD01-9364"/>
    <x v="1"/>
    <x v="3"/>
    <x v="0"/>
    <x v="1"/>
    <x v="1"/>
    <x v="1"/>
    <x v="0"/>
    <x v="2"/>
    <x v="305"/>
    <x v="264"/>
  </r>
  <r>
    <s v="AD01-9362"/>
    <x v="1"/>
    <x v="4"/>
    <x v="0"/>
    <x v="1"/>
    <x v="1"/>
    <x v="1"/>
    <x v="0"/>
    <x v="2"/>
    <x v="148"/>
    <x v="122"/>
  </r>
  <r>
    <s v="AD01-9361"/>
    <x v="1"/>
    <x v="4"/>
    <x v="0"/>
    <x v="1"/>
    <x v="1"/>
    <x v="1"/>
    <x v="0"/>
    <x v="2"/>
    <x v="319"/>
    <x v="288"/>
  </r>
  <r>
    <s v="AD01-9362"/>
    <x v="1"/>
    <x v="4"/>
    <x v="0"/>
    <x v="1"/>
    <x v="1"/>
    <x v="1"/>
    <x v="0"/>
    <x v="2"/>
    <x v="165"/>
    <x v="136"/>
  </r>
  <r>
    <s v="AD01-9362"/>
    <x v="1"/>
    <x v="4"/>
    <x v="0"/>
    <x v="1"/>
    <x v="1"/>
    <x v="1"/>
    <x v="0"/>
    <x v="2"/>
    <x v="272"/>
    <x v="225"/>
  </r>
  <r>
    <s v="AD01-9362"/>
    <x v="1"/>
    <x v="4"/>
    <x v="0"/>
    <x v="1"/>
    <x v="1"/>
    <x v="1"/>
    <x v="0"/>
    <x v="2"/>
    <x v="320"/>
    <x v="289"/>
  </r>
  <r>
    <s v="AD01-9363"/>
    <x v="1"/>
    <x v="4"/>
    <x v="0"/>
    <x v="1"/>
    <x v="1"/>
    <x v="1"/>
    <x v="0"/>
    <x v="2"/>
    <x v="249"/>
    <x v="283"/>
  </r>
  <r>
    <s v="AD01-9362"/>
    <x v="1"/>
    <x v="4"/>
    <x v="0"/>
    <x v="1"/>
    <x v="1"/>
    <x v="1"/>
    <x v="0"/>
    <x v="2"/>
    <x v="360"/>
    <x v="328"/>
  </r>
  <r>
    <s v="AD01-9362"/>
    <x v="1"/>
    <x v="4"/>
    <x v="0"/>
    <x v="1"/>
    <x v="1"/>
    <x v="1"/>
    <x v="0"/>
    <x v="2"/>
    <x v="471"/>
    <x v="440"/>
  </r>
  <r>
    <s v="AD01-9362"/>
    <x v="1"/>
    <x v="4"/>
    <x v="0"/>
    <x v="1"/>
    <x v="1"/>
    <x v="1"/>
    <x v="0"/>
    <x v="2"/>
    <x v="247"/>
    <x v="7"/>
  </r>
  <r>
    <s v="AD01-9361"/>
    <x v="1"/>
    <x v="4"/>
    <x v="0"/>
    <x v="1"/>
    <x v="1"/>
    <x v="1"/>
    <x v="0"/>
    <x v="2"/>
    <x v="385"/>
    <x v="7"/>
  </r>
  <r>
    <s v="AD01-9362"/>
    <x v="1"/>
    <x v="4"/>
    <x v="0"/>
    <x v="1"/>
    <x v="1"/>
    <x v="1"/>
    <x v="0"/>
    <x v="2"/>
    <x v="177"/>
    <x v="145"/>
  </r>
  <r>
    <s v="AD01-9363"/>
    <x v="1"/>
    <x v="4"/>
    <x v="0"/>
    <x v="1"/>
    <x v="1"/>
    <x v="1"/>
    <x v="0"/>
    <x v="2"/>
    <x v="350"/>
    <x v="319"/>
  </r>
  <r>
    <s v="AD01-9364"/>
    <x v="1"/>
    <x v="4"/>
    <x v="0"/>
    <x v="1"/>
    <x v="1"/>
    <x v="1"/>
    <x v="0"/>
    <x v="2"/>
    <x v="365"/>
    <x v="334"/>
  </r>
  <r>
    <s v="AD01-9362"/>
    <x v="1"/>
    <x v="4"/>
    <x v="0"/>
    <x v="1"/>
    <x v="1"/>
    <x v="1"/>
    <x v="0"/>
    <x v="2"/>
    <x v="317"/>
    <x v="286"/>
  </r>
  <r>
    <s v="AD01-9362"/>
    <x v="1"/>
    <x v="4"/>
    <x v="0"/>
    <x v="1"/>
    <x v="1"/>
    <x v="1"/>
    <x v="0"/>
    <x v="2"/>
    <x v="472"/>
    <x v="441"/>
  </r>
  <r>
    <s v="AD01-9362"/>
    <x v="1"/>
    <x v="4"/>
    <x v="0"/>
    <x v="1"/>
    <x v="1"/>
    <x v="1"/>
    <x v="0"/>
    <x v="2"/>
    <x v="307"/>
    <x v="268"/>
  </r>
  <r>
    <s v="AD01-9362"/>
    <x v="1"/>
    <x v="4"/>
    <x v="0"/>
    <x v="1"/>
    <x v="1"/>
    <x v="1"/>
    <x v="0"/>
    <x v="2"/>
    <x v="241"/>
    <x v="192"/>
  </r>
  <r>
    <s v="AD01-9362"/>
    <x v="1"/>
    <x v="5"/>
    <x v="0"/>
    <x v="1"/>
    <x v="1"/>
    <x v="1"/>
    <x v="0"/>
    <x v="2"/>
    <x v="166"/>
    <x v="137"/>
  </r>
  <r>
    <s v="AD01-9362"/>
    <x v="1"/>
    <x v="5"/>
    <x v="0"/>
    <x v="1"/>
    <x v="1"/>
    <x v="1"/>
    <x v="0"/>
    <x v="2"/>
    <x v="233"/>
    <x v="186"/>
  </r>
  <r>
    <s v="AD01-9361"/>
    <x v="1"/>
    <x v="5"/>
    <x v="0"/>
    <x v="1"/>
    <x v="1"/>
    <x v="1"/>
    <x v="0"/>
    <x v="2"/>
    <x v="105"/>
    <x v="88"/>
  </r>
  <r>
    <s v="AD01-9362"/>
    <x v="1"/>
    <x v="5"/>
    <x v="0"/>
    <x v="1"/>
    <x v="1"/>
    <x v="1"/>
    <x v="0"/>
    <x v="2"/>
    <x v="234"/>
    <x v="284"/>
  </r>
  <r>
    <s v="AD01-9364"/>
    <x v="1"/>
    <x v="5"/>
    <x v="0"/>
    <x v="1"/>
    <x v="1"/>
    <x v="1"/>
    <x v="0"/>
    <x v="2"/>
    <x v="92"/>
    <x v="78"/>
  </r>
  <r>
    <s v="AD01-9362"/>
    <x v="1"/>
    <x v="5"/>
    <x v="0"/>
    <x v="1"/>
    <x v="1"/>
    <x v="1"/>
    <x v="0"/>
    <x v="2"/>
    <x v="373"/>
    <x v="342"/>
  </r>
  <r>
    <s v="AD01-9364"/>
    <x v="1"/>
    <x v="5"/>
    <x v="0"/>
    <x v="1"/>
    <x v="1"/>
    <x v="1"/>
    <x v="0"/>
    <x v="2"/>
    <x v="288"/>
    <x v="244"/>
  </r>
  <r>
    <s v="AD01-9364"/>
    <x v="1"/>
    <x v="5"/>
    <x v="0"/>
    <x v="1"/>
    <x v="1"/>
    <x v="1"/>
    <x v="0"/>
    <x v="2"/>
    <x v="473"/>
    <x v="442"/>
  </r>
  <r>
    <s v="AD01-9364"/>
    <x v="1"/>
    <x v="5"/>
    <x v="0"/>
    <x v="1"/>
    <x v="1"/>
    <x v="1"/>
    <x v="0"/>
    <x v="2"/>
    <x v="444"/>
    <x v="7"/>
  </r>
  <r>
    <s v="AD01-9363"/>
    <x v="1"/>
    <x v="5"/>
    <x v="0"/>
    <x v="1"/>
    <x v="1"/>
    <x v="1"/>
    <x v="0"/>
    <x v="2"/>
    <x v="239"/>
    <x v="7"/>
  </r>
  <r>
    <s v="AD01-9362"/>
    <x v="1"/>
    <x v="5"/>
    <x v="0"/>
    <x v="1"/>
    <x v="1"/>
    <x v="1"/>
    <x v="0"/>
    <x v="2"/>
    <x v="115"/>
    <x v="95"/>
  </r>
  <r>
    <s v="AD01-9364"/>
    <x v="1"/>
    <x v="5"/>
    <x v="0"/>
    <x v="1"/>
    <x v="1"/>
    <x v="1"/>
    <x v="0"/>
    <x v="2"/>
    <x v="318"/>
    <x v="287"/>
  </r>
  <r>
    <s v="AD01-9361"/>
    <x v="1"/>
    <x v="5"/>
    <x v="0"/>
    <x v="1"/>
    <x v="1"/>
    <x v="1"/>
    <x v="0"/>
    <x v="2"/>
    <x v="366"/>
    <x v="335"/>
  </r>
  <r>
    <s v="AD01-9362"/>
    <x v="1"/>
    <x v="5"/>
    <x v="0"/>
    <x v="1"/>
    <x v="1"/>
    <x v="1"/>
    <x v="0"/>
    <x v="2"/>
    <x v="312"/>
    <x v="276"/>
  </r>
  <r>
    <s v="AD01-9361"/>
    <x v="1"/>
    <x v="5"/>
    <x v="0"/>
    <x v="1"/>
    <x v="1"/>
    <x v="1"/>
    <x v="0"/>
    <x v="2"/>
    <x v="474"/>
    <x v="443"/>
  </r>
  <r>
    <s v="AD01-9362"/>
    <x v="1"/>
    <x v="5"/>
    <x v="0"/>
    <x v="1"/>
    <x v="1"/>
    <x v="1"/>
    <x v="0"/>
    <x v="2"/>
    <x v="455"/>
    <x v="424"/>
  </r>
  <r>
    <s v="AD01-9362"/>
    <x v="1"/>
    <x v="5"/>
    <x v="0"/>
    <x v="1"/>
    <x v="1"/>
    <x v="1"/>
    <x v="0"/>
    <x v="2"/>
    <x v="103"/>
    <x v="86"/>
  </r>
  <r>
    <s v="AD01-9365"/>
    <x v="1"/>
    <x v="6"/>
    <x v="0"/>
    <x v="1"/>
    <x v="1"/>
    <x v="1"/>
    <x v="0"/>
    <x v="2"/>
    <x v="165"/>
    <x v="136"/>
  </r>
  <r>
    <s v="AD01-9361"/>
    <x v="1"/>
    <x v="6"/>
    <x v="0"/>
    <x v="1"/>
    <x v="1"/>
    <x v="1"/>
    <x v="0"/>
    <x v="2"/>
    <x v="290"/>
    <x v="246"/>
  </r>
  <r>
    <s v="AD01-9363"/>
    <x v="1"/>
    <x v="6"/>
    <x v="0"/>
    <x v="1"/>
    <x v="1"/>
    <x v="1"/>
    <x v="0"/>
    <x v="2"/>
    <x v="249"/>
    <x v="283"/>
  </r>
  <r>
    <s v="AD01-9361"/>
    <x v="1"/>
    <x v="6"/>
    <x v="0"/>
    <x v="1"/>
    <x v="1"/>
    <x v="1"/>
    <x v="0"/>
    <x v="2"/>
    <x v="235"/>
    <x v="330"/>
  </r>
  <r>
    <s v="AD01-9362"/>
    <x v="1"/>
    <x v="6"/>
    <x v="0"/>
    <x v="1"/>
    <x v="1"/>
    <x v="1"/>
    <x v="0"/>
    <x v="2"/>
    <x v="236"/>
    <x v="275"/>
  </r>
  <r>
    <s v="AD01-9364"/>
    <x v="1"/>
    <x v="6"/>
    <x v="0"/>
    <x v="1"/>
    <x v="1"/>
    <x v="1"/>
    <x v="0"/>
    <x v="2"/>
    <x v="331"/>
    <x v="300"/>
  </r>
  <r>
    <s v="AD01-9362"/>
    <x v="1"/>
    <x v="6"/>
    <x v="0"/>
    <x v="1"/>
    <x v="1"/>
    <x v="1"/>
    <x v="0"/>
    <x v="2"/>
    <x v="300"/>
    <x v="257"/>
  </r>
  <r>
    <s v="AD01-9361"/>
    <x v="1"/>
    <x v="6"/>
    <x v="0"/>
    <x v="1"/>
    <x v="1"/>
    <x v="1"/>
    <x v="0"/>
    <x v="2"/>
    <x v="475"/>
    <x v="444"/>
  </r>
  <r>
    <s v="AD01-9361"/>
    <x v="1"/>
    <x v="6"/>
    <x v="0"/>
    <x v="1"/>
    <x v="1"/>
    <x v="1"/>
    <x v="0"/>
    <x v="2"/>
    <x v="252"/>
    <x v="7"/>
  </r>
  <r>
    <s v="AD01-9362"/>
    <x v="1"/>
    <x v="6"/>
    <x v="0"/>
    <x v="1"/>
    <x v="1"/>
    <x v="1"/>
    <x v="0"/>
    <x v="2"/>
    <x v="293"/>
    <x v="7"/>
  </r>
  <r>
    <s v="AD01-9364"/>
    <x v="1"/>
    <x v="6"/>
    <x v="0"/>
    <x v="1"/>
    <x v="1"/>
    <x v="1"/>
    <x v="0"/>
    <x v="2"/>
    <x v="114"/>
    <x v="94"/>
  </r>
  <r>
    <s v="AD01-9362"/>
    <x v="1"/>
    <x v="6"/>
    <x v="0"/>
    <x v="1"/>
    <x v="1"/>
    <x v="1"/>
    <x v="0"/>
    <x v="2"/>
    <x v="317"/>
    <x v="286"/>
  </r>
  <r>
    <s v="AD01-9362"/>
    <x v="1"/>
    <x v="6"/>
    <x v="0"/>
    <x v="1"/>
    <x v="1"/>
    <x v="1"/>
    <x v="0"/>
    <x v="2"/>
    <x v="325"/>
    <x v="294"/>
  </r>
  <r>
    <s v="AD01-9363"/>
    <x v="1"/>
    <x v="6"/>
    <x v="0"/>
    <x v="1"/>
    <x v="1"/>
    <x v="1"/>
    <x v="0"/>
    <x v="2"/>
    <x v="315"/>
    <x v="282"/>
  </r>
  <r>
    <s v="AD01-9361"/>
    <x v="1"/>
    <x v="6"/>
    <x v="0"/>
    <x v="1"/>
    <x v="1"/>
    <x v="1"/>
    <x v="0"/>
    <x v="2"/>
    <x v="452"/>
    <x v="420"/>
  </r>
  <r>
    <s v="AD01-9365"/>
    <x v="1"/>
    <x v="6"/>
    <x v="0"/>
    <x v="1"/>
    <x v="1"/>
    <x v="1"/>
    <x v="0"/>
    <x v="2"/>
    <x v="296"/>
    <x v="253"/>
  </r>
  <r>
    <s v="AD01-9365"/>
    <x v="1"/>
    <x v="7"/>
    <x v="0"/>
    <x v="1"/>
    <x v="1"/>
    <x v="1"/>
    <x v="0"/>
    <x v="2"/>
    <x v="0"/>
    <x v="0"/>
  </r>
  <r>
    <s v="AD01-9362"/>
    <x v="1"/>
    <x v="7"/>
    <x v="0"/>
    <x v="1"/>
    <x v="1"/>
    <x v="1"/>
    <x v="0"/>
    <x v="2"/>
    <x v="271"/>
    <x v="224"/>
  </r>
  <r>
    <s v="AD01-9364"/>
    <x v="1"/>
    <x v="7"/>
    <x v="0"/>
    <x v="1"/>
    <x v="1"/>
    <x v="1"/>
    <x v="0"/>
    <x v="2"/>
    <x v="125"/>
    <x v="103"/>
  </r>
  <r>
    <s v="AD01-9361"/>
    <x v="1"/>
    <x v="7"/>
    <x v="0"/>
    <x v="1"/>
    <x v="1"/>
    <x v="1"/>
    <x v="0"/>
    <x v="2"/>
    <x v="255"/>
    <x v="207"/>
  </r>
  <r>
    <s v="AD01-9361"/>
    <x v="1"/>
    <x v="7"/>
    <x v="0"/>
    <x v="1"/>
    <x v="1"/>
    <x v="1"/>
    <x v="0"/>
    <x v="2"/>
    <x v="273"/>
    <x v="310"/>
  </r>
  <r>
    <s v="AD01-9362"/>
    <x v="1"/>
    <x v="7"/>
    <x v="0"/>
    <x v="1"/>
    <x v="1"/>
    <x v="1"/>
    <x v="0"/>
    <x v="2"/>
    <x v="297"/>
    <x v="277"/>
  </r>
  <r>
    <s v="AD01-9362"/>
    <x v="1"/>
    <x v="7"/>
    <x v="0"/>
    <x v="1"/>
    <x v="1"/>
    <x v="1"/>
    <x v="1"/>
    <x v="2"/>
    <x v="367"/>
    <x v="336"/>
  </r>
  <r>
    <s v="AD01-9362"/>
    <x v="1"/>
    <x v="7"/>
    <x v="0"/>
    <x v="1"/>
    <x v="1"/>
    <x v="1"/>
    <x v="1"/>
    <x v="2"/>
    <x v="264"/>
    <x v="217"/>
  </r>
  <r>
    <s v="AD01-9363"/>
    <x v="1"/>
    <x v="7"/>
    <x v="0"/>
    <x v="1"/>
    <x v="1"/>
    <x v="1"/>
    <x v="1"/>
    <x v="2"/>
    <x v="277"/>
    <x v="7"/>
  </r>
  <r>
    <s v="AD01-9362"/>
    <x v="1"/>
    <x v="7"/>
    <x v="0"/>
    <x v="1"/>
    <x v="1"/>
    <x v="1"/>
    <x v="1"/>
    <x v="2"/>
    <x v="136"/>
    <x v="112"/>
  </r>
  <r>
    <s v="AD01-9362"/>
    <x v="1"/>
    <x v="7"/>
    <x v="0"/>
    <x v="1"/>
    <x v="1"/>
    <x v="1"/>
    <x v="1"/>
    <x v="2"/>
    <x v="262"/>
    <x v="214"/>
  </r>
  <r>
    <s v="AD01-9362"/>
    <x v="1"/>
    <x v="7"/>
    <x v="0"/>
    <x v="1"/>
    <x v="1"/>
    <x v="1"/>
    <x v="1"/>
    <x v="2"/>
    <x v="344"/>
    <x v="313"/>
  </r>
  <r>
    <s v="AD01-9361"/>
    <x v="1"/>
    <x v="7"/>
    <x v="0"/>
    <x v="1"/>
    <x v="1"/>
    <x v="1"/>
    <x v="1"/>
    <x v="2"/>
    <x v="313"/>
    <x v="280"/>
  </r>
  <r>
    <s v="AD01-9364"/>
    <x v="1"/>
    <x v="7"/>
    <x v="0"/>
    <x v="1"/>
    <x v="1"/>
    <x v="1"/>
    <x v="1"/>
    <x v="2"/>
    <x v="476"/>
    <x v="445"/>
  </r>
  <r>
    <s v="AD01-9362"/>
    <x v="1"/>
    <x v="7"/>
    <x v="0"/>
    <x v="1"/>
    <x v="1"/>
    <x v="1"/>
    <x v="1"/>
    <x v="2"/>
    <x v="252"/>
    <x v="203"/>
  </r>
  <r>
    <s v="AD01-9365"/>
    <x v="1"/>
    <x v="7"/>
    <x v="0"/>
    <x v="1"/>
    <x v="1"/>
    <x v="1"/>
    <x v="1"/>
    <x v="2"/>
    <x v="301"/>
    <x v="258"/>
  </r>
  <r>
    <s v="AD01-9362"/>
    <x v="1"/>
    <x v="8"/>
    <x v="0"/>
    <x v="1"/>
    <x v="1"/>
    <x v="1"/>
    <x v="1"/>
    <x v="2"/>
    <x v="164"/>
    <x v="135"/>
  </r>
  <r>
    <s v="AD01-9361"/>
    <x v="1"/>
    <x v="8"/>
    <x v="0"/>
    <x v="1"/>
    <x v="1"/>
    <x v="1"/>
    <x v="1"/>
    <x v="2"/>
    <x v="254"/>
    <x v="205"/>
  </r>
  <r>
    <s v="AD01-9361"/>
    <x v="1"/>
    <x v="8"/>
    <x v="0"/>
    <x v="1"/>
    <x v="1"/>
    <x v="1"/>
    <x v="1"/>
    <x v="2"/>
    <x v="127"/>
    <x v="105"/>
  </r>
  <r>
    <s v="AD01-9361"/>
    <x v="1"/>
    <x v="8"/>
    <x v="0"/>
    <x v="1"/>
    <x v="1"/>
    <x v="1"/>
    <x v="1"/>
    <x v="2"/>
    <x v="291"/>
    <x v="290"/>
  </r>
  <r>
    <s v="AD01-9364"/>
    <x v="1"/>
    <x v="8"/>
    <x v="0"/>
    <x v="1"/>
    <x v="1"/>
    <x v="1"/>
    <x v="1"/>
    <x v="2"/>
    <x v="243"/>
    <x v="279"/>
  </r>
  <r>
    <s v="AD01-9364"/>
    <x v="1"/>
    <x v="8"/>
    <x v="0"/>
    <x v="1"/>
    <x v="1"/>
    <x v="1"/>
    <x v="1"/>
    <x v="2"/>
    <x v="351"/>
    <x v="320"/>
  </r>
  <r>
    <s v="AD01-9361"/>
    <x v="1"/>
    <x v="8"/>
    <x v="0"/>
    <x v="1"/>
    <x v="1"/>
    <x v="1"/>
    <x v="1"/>
    <x v="2"/>
    <x v="240"/>
    <x v="191"/>
  </r>
  <r>
    <s v="AD01-9362"/>
    <x v="1"/>
    <x v="8"/>
    <x v="0"/>
    <x v="1"/>
    <x v="1"/>
    <x v="1"/>
    <x v="1"/>
    <x v="2"/>
    <x v="477"/>
    <x v="446"/>
  </r>
  <r>
    <s v="AD01-9362"/>
    <x v="1"/>
    <x v="8"/>
    <x v="0"/>
    <x v="1"/>
    <x v="1"/>
    <x v="1"/>
    <x v="1"/>
    <x v="2"/>
    <x v="305"/>
    <x v="7"/>
  </r>
  <r>
    <s v="AD01-9364"/>
    <x v="1"/>
    <x v="8"/>
    <x v="0"/>
    <x v="1"/>
    <x v="1"/>
    <x v="1"/>
    <x v="1"/>
    <x v="2"/>
    <x v="138"/>
    <x v="114"/>
  </r>
  <r>
    <s v="AD01-9364"/>
    <x v="1"/>
    <x v="8"/>
    <x v="0"/>
    <x v="1"/>
    <x v="1"/>
    <x v="1"/>
    <x v="1"/>
    <x v="2"/>
    <x v="316"/>
    <x v="285"/>
  </r>
  <r>
    <s v="AD01-9363"/>
    <x v="1"/>
    <x v="8"/>
    <x v="0"/>
    <x v="1"/>
    <x v="1"/>
    <x v="1"/>
    <x v="1"/>
    <x v="2"/>
    <x v="330"/>
    <x v="299"/>
  </r>
  <r>
    <s v="AD01-9361"/>
    <x v="1"/>
    <x v="8"/>
    <x v="0"/>
    <x v="1"/>
    <x v="1"/>
    <x v="1"/>
    <x v="1"/>
    <x v="2"/>
    <x v="478"/>
    <x v="447"/>
  </r>
  <r>
    <s v="AD01-9362"/>
    <x v="1"/>
    <x v="8"/>
    <x v="0"/>
    <x v="1"/>
    <x v="1"/>
    <x v="1"/>
    <x v="1"/>
    <x v="2"/>
    <x v="441"/>
    <x v="405"/>
  </r>
  <r>
    <s v="AD01-9362"/>
    <x v="1"/>
    <x v="8"/>
    <x v="0"/>
    <x v="1"/>
    <x v="1"/>
    <x v="1"/>
    <x v="1"/>
    <x v="2"/>
    <x v="270"/>
    <x v="223"/>
  </r>
  <r>
    <s v="AD01-9362"/>
    <x v="1"/>
    <x v="9"/>
    <x v="1"/>
    <x v="1"/>
    <x v="1"/>
    <x v="1"/>
    <x v="1"/>
    <x v="2"/>
    <x v="0"/>
    <x v="0"/>
  </r>
  <r>
    <s v="AD01-9361"/>
    <x v="1"/>
    <x v="9"/>
    <x v="1"/>
    <x v="1"/>
    <x v="1"/>
    <x v="1"/>
    <x v="1"/>
    <x v="2"/>
    <x v="236"/>
    <x v="275"/>
  </r>
  <r>
    <s v="AD01-9361"/>
    <x v="1"/>
    <x v="9"/>
    <x v="1"/>
    <x v="1"/>
    <x v="1"/>
    <x v="1"/>
    <x v="1"/>
    <x v="2"/>
    <x v="244"/>
    <x v="206"/>
  </r>
  <r>
    <s v="AD01-9361"/>
    <x v="1"/>
    <x v="9"/>
    <x v="1"/>
    <x v="1"/>
    <x v="1"/>
    <x v="1"/>
    <x v="1"/>
    <x v="2"/>
    <x v="472"/>
    <x v="441"/>
  </r>
  <r>
    <s v="AD01-9362"/>
    <x v="1"/>
    <x v="9"/>
    <x v="1"/>
    <x v="1"/>
    <x v="1"/>
    <x v="1"/>
    <x v="1"/>
    <x v="2"/>
    <x v="307"/>
    <x v="268"/>
  </r>
  <r>
    <s v="AD01-9361"/>
    <x v="1"/>
    <x v="9"/>
    <x v="1"/>
    <x v="1"/>
    <x v="1"/>
    <x v="1"/>
    <x v="1"/>
    <x v="2"/>
    <x v="479"/>
    <x v="448"/>
  </r>
  <r>
    <s v="AD01-9361"/>
    <x v="1"/>
    <x v="9"/>
    <x v="1"/>
    <x v="1"/>
    <x v="1"/>
    <x v="1"/>
    <x v="1"/>
    <x v="2"/>
    <x v="480"/>
    <x v="449"/>
  </r>
  <r>
    <s v="AD01-9362"/>
    <x v="1"/>
    <x v="9"/>
    <x v="1"/>
    <x v="1"/>
    <x v="1"/>
    <x v="1"/>
    <x v="1"/>
    <x v="2"/>
    <x v="481"/>
    <x v="450"/>
  </r>
  <r>
    <s v="AD01-9362"/>
    <x v="1"/>
    <x v="9"/>
    <x v="1"/>
    <x v="1"/>
    <x v="1"/>
    <x v="1"/>
    <x v="1"/>
    <x v="2"/>
    <x v="449"/>
    <x v="7"/>
  </r>
  <r>
    <s v="AD01-9362"/>
    <x v="1"/>
    <x v="9"/>
    <x v="1"/>
    <x v="1"/>
    <x v="1"/>
    <x v="1"/>
    <x v="1"/>
    <x v="2"/>
    <x v="13"/>
    <x v="11"/>
  </r>
  <r>
    <s v="AD01-9361"/>
    <x v="1"/>
    <x v="9"/>
    <x v="1"/>
    <x v="1"/>
    <x v="1"/>
    <x v="1"/>
    <x v="1"/>
    <x v="2"/>
    <x v="227"/>
    <x v="182"/>
  </r>
  <r>
    <s v="AD01-9361"/>
    <x v="1"/>
    <x v="9"/>
    <x v="1"/>
    <x v="1"/>
    <x v="1"/>
    <x v="1"/>
    <x v="1"/>
    <x v="2"/>
    <x v="210"/>
    <x v="168"/>
  </r>
  <r>
    <s v="AD01-9361"/>
    <x v="1"/>
    <x v="9"/>
    <x v="1"/>
    <x v="1"/>
    <x v="1"/>
    <x v="1"/>
    <x v="1"/>
    <x v="2"/>
    <x v="315"/>
    <x v="282"/>
  </r>
  <r>
    <s v="AD01-9361"/>
    <x v="1"/>
    <x v="9"/>
    <x v="1"/>
    <x v="1"/>
    <x v="1"/>
    <x v="1"/>
    <x v="1"/>
    <x v="2"/>
    <x v="482"/>
    <x v="451"/>
  </r>
  <r>
    <s v="AD01-9362"/>
    <x v="1"/>
    <x v="9"/>
    <x v="1"/>
    <x v="1"/>
    <x v="1"/>
    <x v="1"/>
    <x v="1"/>
    <x v="2"/>
    <x v="436"/>
    <x v="400"/>
  </r>
  <r>
    <s v="AD01-9362"/>
    <x v="1"/>
    <x v="10"/>
    <x v="1"/>
    <x v="1"/>
    <x v="1"/>
    <x v="1"/>
    <x v="1"/>
    <x v="2"/>
    <x v="127"/>
    <x v="105"/>
  </r>
  <r>
    <s v="AD01-9365"/>
    <x v="1"/>
    <x v="10"/>
    <x v="1"/>
    <x v="1"/>
    <x v="1"/>
    <x v="1"/>
    <x v="1"/>
    <x v="2"/>
    <x v="148"/>
    <x v="122"/>
  </r>
  <r>
    <s v="AD01-9362"/>
    <x v="1"/>
    <x v="10"/>
    <x v="1"/>
    <x v="1"/>
    <x v="1"/>
    <x v="1"/>
    <x v="1"/>
    <x v="2"/>
    <x v="243"/>
    <x v="279"/>
  </r>
  <r>
    <s v="AD01-9361"/>
    <x v="1"/>
    <x v="10"/>
    <x v="1"/>
    <x v="1"/>
    <x v="1"/>
    <x v="1"/>
    <x v="1"/>
    <x v="2"/>
    <x v="272"/>
    <x v="225"/>
  </r>
  <r>
    <s v="AD01-9361"/>
    <x v="1"/>
    <x v="10"/>
    <x v="1"/>
    <x v="1"/>
    <x v="1"/>
    <x v="1"/>
    <x v="1"/>
    <x v="2"/>
    <x v="336"/>
    <x v="305"/>
  </r>
  <r>
    <s v="AD01-9363"/>
    <x v="1"/>
    <x v="10"/>
    <x v="1"/>
    <x v="1"/>
    <x v="1"/>
    <x v="1"/>
    <x v="1"/>
    <x v="2"/>
    <x v="483"/>
    <x v="452"/>
  </r>
  <r>
    <s v="AD01-9362"/>
    <x v="1"/>
    <x v="10"/>
    <x v="1"/>
    <x v="1"/>
    <x v="1"/>
    <x v="1"/>
    <x v="1"/>
    <x v="2"/>
    <x v="484"/>
    <x v="453"/>
  </r>
  <r>
    <s v="AD01-9362"/>
    <x v="1"/>
    <x v="10"/>
    <x v="1"/>
    <x v="1"/>
    <x v="1"/>
    <x v="1"/>
    <x v="1"/>
    <x v="2"/>
    <x v="485"/>
    <x v="454"/>
  </r>
  <r>
    <s v="AD01-9362"/>
    <x v="1"/>
    <x v="10"/>
    <x v="1"/>
    <x v="1"/>
    <x v="1"/>
    <x v="1"/>
    <x v="1"/>
    <x v="2"/>
    <x v="455"/>
    <x v="7"/>
  </r>
  <r>
    <s v="AD01-9364"/>
    <x v="1"/>
    <x v="10"/>
    <x v="1"/>
    <x v="1"/>
    <x v="1"/>
    <x v="1"/>
    <x v="1"/>
    <x v="2"/>
    <x v="157"/>
    <x v="7"/>
  </r>
  <r>
    <s v="AD01-9361"/>
    <x v="1"/>
    <x v="10"/>
    <x v="1"/>
    <x v="1"/>
    <x v="1"/>
    <x v="1"/>
    <x v="1"/>
    <x v="2"/>
    <x v="41"/>
    <x v="34"/>
  </r>
  <r>
    <s v="AD01-9362"/>
    <x v="1"/>
    <x v="10"/>
    <x v="1"/>
    <x v="1"/>
    <x v="1"/>
    <x v="1"/>
    <x v="1"/>
    <x v="2"/>
    <x v="225"/>
    <x v="180"/>
  </r>
  <r>
    <s v="AD01-9362"/>
    <x v="1"/>
    <x v="10"/>
    <x v="1"/>
    <x v="1"/>
    <x v="1"/>
    <x v="1"/>
    <x v="1"/>
    <x v="2"/>
    <x v="226"/>
    <x v="181"/>
  </r>
  <r>
    <s v="AD01-9363"/>
    <x v="1"/>
    <x v="10"/>
    <x v="1"/>
    <x v="1"/>
    <x v="1"/>
    <x v="1"/>
    <x v="1"/>
    <x v="2"/>
    <x v="314"/>
    <x v="281"/>
  </r>
  <r>
    <s v="AD01-9361"/>
    <x v="1"/>
    <x v="10"/>
    <x v="1"/>
    <x v="1"/>
    <x v="1"/>
    <x v="1"/>
    <x v="1"/>
    <x v="2"/>
    <x v="261"/>
    <x v="213"/>
  </r>
  <r>
    <s v="AD01-9362"/>
    <x v="1"/>
    <x v="10"/>
    <x v="1"/>
    <x v="1"/>
    <x v="1"/>
    <x v="1"/>
    <x v="1"/>
    <x v="2"/>
    <x v="486"/>
    <x v="455"/>
  </r>
  <r>
    <s v="AD01-9362"/>
    <x v="1"/>
    <x v="10"/>
    <x v="1"/>
    <x v="1"/>
    <x v="1"/>
    <x v="1"/>
    <x v="1"/>
    <x v="2"/>
    <x v="446"/>
    <x v="412"/>
  </r>
  <r>
    <s v="AD01-9361"/>
    <x v="1"/>
    <x v="11"/>
    <x v="1"/>
    <x v="1"/>
    <x v="1"/>
    <x v="1"/>
    <x v="1"/>
    <x v="2"/>
    <x v="126"/>
    <x v="104"/>
  </r>
  <r>
    <s v="AD01-9364"/>
    <x v="1"/>
    <x v="11"/>
    <x v="1"/>
    <x v="1"/>
    <x v="1"/>
    <x v="1"/>
    <x v="1"/>
    <x v="2"/>
    <x v="147"/>
    <x v="121"/>
  </r>
  <r>
    <s v="AD01-9361"/>
    <x v="1"/>
    <x v="11"/>
    <x v="1"/>
    <x v="1"/>
    <x v="1"/>
    <x v="1"/>
    <x v="1"/>
    <x v="2"/>
    <x v="27"/>
    <x v="23"/>
  </r>
  <r>
    <s v="AD01-9361"/>
    <x v="1"/>
    <x v="11"/>
    <x v="1"/>
    <x v="1"/>
    <x v="1"/>
    <x v="1"/>
    <x v="1"/>
    <x v="2"/>
    <x v="274"/>
    <x v="278"/>
  </r>
  <r>
    <s v="AD01-9362"/>
    <x v="1"/>
    <x v="11"/>
    <x v="1"/>
    <x v="1"/>
    <x v="1"/>
    <x v="1"/>
    <x v="1"/>
    <x v="2"/>
    <x v="285"/>
    <x v="301"/>
  </r>
  <r>
    <s v="AD01-9362"/>
    <x v="1"/>
    <x v="11"/>
    <x v="1"/>
    <x v="1"/>
    <x v="1"/>
    <x v="1"/>
    <x v="1"/>
    <x v="2"/>
    <x v="370"/>
    <x v="338"/>
  </r>
  <r>
    <s v="AD01-9361"/>
    <x v="1"/>
    <x v="11"/>
    <x v="1"/>
    <x v="1"/>
    <x v="1"/>
    <x v="1"/>
    <x v="1"/>
    <x v="2"/>
    <x v="310"/>
    <x v="273"/>
  </r>
  <r>
    <s v="AD01-9361"/>
    <x v="1"/>
    <x v="11"/>
    <x v="1"/>
    <x v="1"/>
    <x v="1"/>
    <x v="1"/>
    <x v="1"/>
    <x v="2"/>
    <x v="487"/>
    <x v="456"/>
  </r>
  <r>
    <s v="AD01-9361"/>
    <x v="1"/>
    <x v="11"/>
    <x v="1"/>
    <x v="1"/>
    <x v="1"/>
    <x v="1"/>
    <x v="1"/>
    <x v="2"/>
    <x v="452"/>
    <x v="7"/>
  </r>
  <r>
    <s v="AD01-9362"/>
    <x v="1"/>
    <x v="11"/>
    <x v="1"/>
    <x v="1"/>
    <x v="1"/>
    <x v="1"/>
    <x v="1"/>
    <x v="2"/>
    <x v="156"/>
    <x v="7"/>
  </r>
  <r>
    <s v="AD01-9362"/>
    <x v="1"/>
    <x v="11"/>
    <x v="1"/>
    <x v="1"/>
    <x v="1"/>
    <x v="1"/>
    <x v="1"/>
    <x v="2"/>
    <x v="116"/>
    <x v="96"/>
  </r>
  <r>
    <s v="AD01-9361"/>
    <x v="1"/>
    <x v="11"/>
    <x v="1"/>
    <x v="1"/>
    <x v="1"/>
    <x v="1"/>
    <x v="1"/>
    <x v="2"/>
    <x v="40"/>
    <x v="33"/>
  </r>
  <r>
    <s v="AD01-9361"/>
    <x v="1"/>
    <x v="11"/>
    <x v="1"/>
    <x v="1"/>
    <x v="1"/>
    <x v="1"/>
    <x v="1"/>
    <x v="2"/>
    <x v="350"/>
    <x v="319"/>
  </r>
  <r>
    <s v="AD01-9361"/>
    <x v="1"/>
    <x v="11"/>
    <x v="1"/>
    <x v="1"/>
    <x v="1"/>
    <x v="1"/>
    <x v="1"/>
    <x v="2"/>
    <x v="160"/>
    <x v="131"/>
  </r>
  <r>
    <s v="AD01-9361"/>
    <x v="1"/>
    <x v="11"/>
    <x v="1"/>
    <x v="1"/>
    <x v="1"/>
    <x v="1"/>
    <x v="1"/>
    <x v="2"/>
    <x v="488"/>
    <x v="457"/>
  </r>
  <r>
    <s v="AD01-9361"/>
    <x v="1"/>
    <x v="11"/>
    <x v="1"/>
    <x v="1"/>
    <x v="1"/>
    <x v="1"/>
    <x v="1"/>
    <x v="2"/>
    <x v="449"/>
    <x v="416"/>
  </r>
  <r>
    <s v="AD01-9364"/>
    <x v="1"/>
    <x v="1"/>
    <x v="0"/>
    <x v="1"/>
    <x v="1"/>
    <x v="0"/>
    <x v="1"/>
    <x v="0"/>
    <x v="256"/>
    <x v="208"/>
  </r>
  <r>
    <s v="AD01-9362"/>
    <x v="1"/>
    <x v="1"/>
    <x v="0"/>
    <x v="1"/>
    <x v="1"/>
    <x v="0"/>
    <x v="1"/>
    <x v="0"/>
    <x v="249"/>
    <x v="283"/>
  </r>
  <r>
    <s v="AD01-9362"/>
    <x v="1"/>
    <x v="1"/>
    <x v="0"/>
    <x v="1"/>
    <x v="1"/>
    <x v="0"/>
    <x v="1"/>
    <x v="0"/>
    <x v="316"/>
    <x v="285"/>
  </r>
  <r>
    <s v="AD01-9364"/>
    <x v="1"/>
    <x v="1"/>
    <x v="0"/>
    <x v="1"/>
    <x v="1"/>
    <x v="0"/>
    <x v="1"/>
    <x v="0"/>
    <x v="317"/>
    <x v="286"/>
  </r>
  <r>
    <s v="AD01-9361"/>
    <x v="1"/>
    <x v="11"/>
    <x v="0"/>
    <x v="1"/>
    <x v="1"/>
    <x v="0"/>
    <x v="1"/>
    <x v="0"/>
    <x v="234"/>
    <x v="284"/>
  </r>
  <r>
    <s v="AD01-9362"/>
    <x v="1"/>
    <x v="11"/>
    <x v="0"/>
    <x v="1"/>
    <x v="1"/>
    <x v="0"/>
    <x v="1"/>
    <x v="0"/>
    <x v="297"/>
    <x v="277"/>
  </r>
  <r>
    <s v="AD01-9361"/>
    <x v="1"/>
    <x v="11"/>
    <x v="0"/>
    <x v="1"/>
    <x v="1"/>
    <x v="0"/>
    <x v="1"/>
    <x v="0"/>
    <x v="274"/>
    <x v="278"/>
  </r>
  <r>
    <s v="AD01-9362"/>
    <x v="1"/>
    <x v="11"/>
    <x v="0"/>
    <x v="1"/>
    <x v="1"/>
    <x v="0"/>
    <x v="1"/>
    <x v="0"/>
    <x v="318"/>
    <x v="287"/>
  </r>
  <r>
    <s v="AD01-9364"/>
    <x v="1"/>
    <x v="11"/>
    <x v="0"/>
    <x v="1"/>
    <x v="1"/>
    <x v="0"/>
    <x v="1"/>
    <x v="0"/>
    <x v="313"/>
    <x v="280"/>
  </r>
  <r>
    <s v="AD01-9361"/>
    <x v="1"/>
    <x v="11"/>
    <x v="0"/>
    <x v="1"/>
    <x v="1"/>
    <x v="0"/>
    <x v="1"/>
    <x v="0"/>
    <x v="314"/>
    <x v="281"/>
  </r>
  <r>
    <s v="AD01-9364"/>
    <x v="2"/>
    <x v="0"/>
    <x v="0"/>
    <x v="0"/>
    <x v="0"/>
    <x v="1"/>
    <x v="0"/>
    <x v="0"/>
    <x v="29"/>
    <x v="25"/>
  </r>
  <r>
    <s v="AD01-9362"/>
    <x v="2"/>
    <x v="0"/>
    <x v="0"/>
    <x v="0"/>
    <x v="0"/>
    <x v="1"/>
    <x v="0"/>
    <x v="0"/>
    <x v="168"/>
    <x v="139"/>
  </r>
  <r>
    <s v="AD01-9364"/>
    <x v="2"/>
    <x v="0"/>
    <x v="0"/>
    <x v="0"/>
    <x v="0"/>
    <x v="1"/>
    <x v="0"/>
    <x v="1"/>
    <x v="60"/>
    <x v="399"/>
  </r>
  <r>
    <s v="AD01-9362"/>
    <x v="2"/>
    <x v="0"/>
    <x v="0"/>
    <x v="0"/>
    <x v="0"/>
    <x v="1"/>
    <x v="0"/>
    <x v="1"/>
    <x v="404"/>
    <x v="458"/>
  </r>
  <r>
    <s v="AD01-9364"/>
    <x v="2"/>
    <x v="0"/>
    <x v="0"/>
    <x v="0"/>
    <x v="0"/>
    <x v="1"/>
    <x v="0"/>
    <x v="1"/>
    <x v="405"/>
    <x v="459"/>
  </r>
  <r>
    <s v="AD01-9364"/>
    <x v="2"/>
    <x v="0"/>
    <x v="0"/>
    <x v="0"/>
    <x v="0"/>
    <x v="1"/>
    <x v="0"/>
    <x v="1"/>
    <x v="42"/>
    <x v="35"/>
  </r>
  <r>
    <s v="AD01-9361"/>
    <x v="2"/>
    <x v="0"/>
    <x v="0"/>
    <x v="0"/>
    <x v="0"/>
    <x v="1"/>
    <x v="0"/>
    <x v="1"/>
    <x v="228"/>
    <x v="183"/>
  </r>
  <r>
    <s v="AD01-9362"/>
    <x v="2"/>
    <x v="0"/>
    <x v="0"/>
    <x v="0"/>
    <x v="0"/>
    <x v="1"/>
    <x v="0"/>
    <x v="1"/>
    <x v="197"/>
    <x v="160"/>
  </r>
  <r>
    <s v="AD01-9362"/>
    <x v="2"/>
    <x v="0"/>
    <x v="0"/>
    <x v="0"/>
    <x v="0"/>
    <x v="1"/>
    <x v="0"/>
    <x v="0"/>
    <x v="50"/>
    <x v="41"/>
  </r>
  <r>
    <s v="AD01-9362"/>
    <x v="2"/>
    <x v="0"/>
    <x v="0"/>
    <x v="0"/>
    <x v="0"/>
    <x v="1"/>
    <x v="0"/>
    <x v="0"/>
    <x v="232"/>
    <x v="185"/>
  </r>
  <r>
    <s v="AD01-9363"/>
    <x v="2"/>
    <x v="0"/>
    <x v="0"/>
    <x v="0"/>
    <x v="0"/>
    <x v="1"/>
    <x v="0"/>
    <x v="0"/>
    <x v="215"/>
    <x v="171"/>
  </r>
  <r>
    <s v="AD01-9362"/>
    <x v="2"/>
    <x v="1"/>
    <x v="0"/>
    <x v="0"/>
    <x v="0"/>
    <x v="1"/>
    <x v="0"/>
    <x v="1"/>
    <x v="319"/>
    <x v="288"/>
  </r>
  <r>
    <s v="AD01-9362"/>
    <x v="2"/>
    <x v="1"/>
    <x v="0"/>
    <x v="0"/>
    <x v="0"/>
    <x v="1"/>
    <x v="0"/>
    <x v="1"/>
    <x v="320"/>
    <x v="289"/>
  </r>
  <r>
    <s v="AD01-9365"/>
    <x v="2"/>
    <x v="1"/>
    <x v="0"/>
    <x v="0"/>
    <x v="0"/>
    <x v="1"/>
    <x v="0"/>
    <x v="1"/>
    <x v="380"/>
    <x v="460"/>
  </r>
  <r>
    <s v="AD01-9361"/>
    <x v="2"/>
    <x v="1"/>
    <x v="0"/>
    <x v="0"/>
    <x v="0"/>
    <x v="1"/>
    <x v="0"/>
    <x v="1"/>
    <x v="385"/>
    <x v="351"/>
  </r>
  <r>
    <s v="AD01-9362"/>
    <x v="2"/>
    <x v="1"/>
    <x v="0"/>
    <x v="0"/>
    <x v="0"/>
    <x v="1"/>
    <x v="0"/>
    <x v="1"/>
    <x v="388"/>
    <x v="354"/>
  </r>
  <r>
    <s v="AD01-9363"/>
    <x v="2"/>
    <x v="3"/>
    <x v="0"/>
    <x v="0"/>
    <x v="0"/>
    <x v="1"/>
    <x v="0"/>
    <x v="0"/>
    <x v="74"/>
    <x v="60"/>
  </r>
  <r>
    <s v="AD01-9362"/>
    <x v="2"/>
    <x v="3"/>
    <x v="0"/>
    <x v="0"/>
    <x v="0"/>
    <x v="1"/>
    <x v="0"/>
    <x v="0"/>
    <x v="56"/>
    <x v="45"/>
  </r>
  <r>
    <s v="AD01-9364"/>
    <x v="2"/>
    <x v="3"/>
    <x v="0"/>
    <x v="0"/>
    <x v="0"/>
    <x v="1"/>
    <x v="0"/>
    <x v="0"/>
    <x v="2"/>
    <x v="2"/>
  </r>
  <r>
    <s v="AD01-9364"/>
    <x v="2"/>
    <x v="3"/>
    <x v="0"/>
    <x v="0"/>
    <x v="0"/>
    <x v="1"/>
    <x v="0"/>
    <x v="1"/>
    <x v="207"/>
    <x v="419"/>
  </r>
  <r>
    <s v="AD01-9361"/>
    <x v="2"/>
    <x v="3"/>
    <x v="0"/>
    <x v="0"/>
    <x v="0"/>
    <x v="1"/>
    <x v="0"/>
    <x v="1"/>
    <x v="192"/>
    <x v="396"/>
  </r>
  <r>
    <s v="AD01-9364"/>
    <x v="2"/>
    <x v="3"/>
    <x v="0"/>
    <x v="0"/>
    <x v="0"/>
    <x v="1"/>
    <x v="0"/>
    <x v="1"/>
    <x v="193"/>
    <x v="423"/>
  </r>
  <r>
    <s v="AD01-9361"/>
    <x v="2"/>
    <x v="3"/>
    <x v="0"/>
    <x v="0"/>
    <x v="0"/>
    <x v="1"/>
    <x v="0"/>
    <x v="1"/>
    <x v="158"/>
    <x v="130"/>
  </r>
  <r>
    <s v="AD01-9362"/>
    <x v="2"/>
    <x v="3"/>
    <x v="0"/>
    <x v="0"/>
    <x v="0"/>
    <x v="1"/>
    <x v="0"/>
    <x v="1"/>
    <x v="16"/>
    <x v="14"/>
  </r>
  <r>
    <s v="AD01-9364"/>
    <x v="2"/>
    <x v="3"/>
    <x v="0"/>
    <x v="0"/>
    <x v="0"/>
    <x v="1"/>
    <x v="0"/>
    <x v="0"/>
    <x v="86"/>
    <x v="71"/>
  </r>
  <r>
    <s v="AD01-9362"/>
    <x v="2"/>
    <x v="3"/>
    <x v="0"/>
    <x v="0"/>
    <x v="0"/>
    <x v="1"/>
    <x v="0"/>
    <x v="0"/>
    <x v="72"/>
    <x v="58"/>
  </r>
  <r>
    <s v="AD01-9362"/>
    <x v="2"/>
    <x v="3"/>
    <x v="0"/>
    <x v="0"/>
    <x v="0"/>
    <x v="1"/>
    <x v="0"/>
    <x v="0"/>
    <x v="188"/>
    <x v="154"/>
  </r>
  <r>
    <s v="AD01-9362"/>
    <x v="2"/>
    <x v="4"/>
    <x v="0"/>
    <x v="0"/>
    <x v="0"/>
    <x v="1"/>
    <x v="0"/>
    <x v="0"/>
    <x v="30"/>
    <x v="26"/>
  </r>
  <r>
    <s v="AD01-9364"/>
    <x v="2"/>
    <x v="4"/>
    <x v="0"/>
    <x v="0"/>
    <x v="0"/>
    <x v="1"/>
    <x v="0"/>
    <x v="0"/>
    <x v="88"/>
    <x v="173"/>
  </r>
  <r>
    <s v="AD01-9361"/>
    <x v="2"/>
    <x v="4"/>
    <x v="0"/>
    <x v="0"/>
    <x v="0"/>
    <x v="1"/>
    <x v="0"/>
    <x v="0"/>
    <x v="221"/>
    <x v="7"/>
  </r>
  <r>
    <s v="AD01-9364"/>
    <x v="2"/>
    <x v="4"/>
    <x v="0"/>
    <x v="0"/>
    <x v="0"/>
    <x v="1"/>
    <x v="0"/>
    <x v="1"/>
    <x v="205"/>
    <x v="7"/>
  </r>
  <r>
    <s v="AD01-9362"/>
    <x v="2"/>
    <x v="4"/>
    <x v="0"/>
    <x v="0"/>
    <x v="0"/>
    <x v="1"/>
    <x v="0"/>
    <x v="1"/>
    <x v="206"/>
    <x v="408"/>
  </r>
  <r>
    <s v="AD01-9361"/>
    <x v="2"/>
    <x v="4"/>
    <x v="0"/>
    <x v="0"/>
    <x v="0"/>
    <x v="1"/>
    <x v="0"/>
    <x v="0"/>
    <x v="227"/>
    <x v="182"/>
  </r>
  <r>
    <s v="AD01-9362"/>
    <x v="2"/>
    <x v="4"/>
    <x v="0"/>
    <x v="0"/>
    <x v="0"/>
    <x v="1"/>
    <x v="0"/>
    <x v="1"/>
    <x v="210"/>
    <x v="168"/>
  </r>
  <r>
    <s v="AD01-9361"/>
    <x v="2"/>
    <x v="4"/>
    <x v="0"/>
    <x v="0"/>
    <x v="0"/>
    <x v="1"/>
    <x v="0"/>
    <x v="1"/>
    <x v="81"/>
    <x v="68"/>
  </r>
  <r>
    <s v="AD01-9363"/>
    <x v="2"/>
    <x v="4"/>
    <x v="0"/>
    <x v="0"/>
    <x v="0"/>
    <x v="1"/>
    <x v="0"/>
    <x v="0"/>
    <x v="51"/>
    <x v="42"/>
  </r>
  <r>
    <s v="AD01-9362"/>
    <x v="2"/>
    <x v="4"/>
    <x v="0"/>
    <x v="0"/>
    <x v="0"/>
    <x v="1"/>
    <x v="0"/>
    <x v="0"/>
    <x v="214"/>
    <x v="170"/>
  </r>
  <r>
    <s v="AD01-9361"/>
    <x v="2"/>
    <x v="4"/>
    <x v="0"/>
    <x v="0"/>
    <x v="0"/>
    <x v="1"/>
    <x v="0"/>
    <x v="0"/>
    <x v="102"/>
    <x v="85"/>
  </r>
  <r>
    <s v="AD01-9365"/>
    <x v="2"/>
    <x v="5"/>
    <x v="0"/>
    <x v="0"/>
    <x v="0"/>
    <x v="1"/>
    <x v="0"/>
    <x v="1"/>
    <x v="57"/>
    <x v="46"/>
  </r>
  <r>
    <s v="AD01-9362"/>
    <x v="2"/>
    <x v="5"/>
    <x v="0"/>
    <x v="0"/>
    <x v="0"/>
    <x v="1"/>
    <x v="0"/>
    <x v="1"/>
    <x v="58"/>
    <x v="47"/>
  </r>
  <r>
    <s v="AD01-9362"/>
    <x v="2"/>
    <x v="5"/>
    <x v="0"/>
    <x v="0"/>
    <x v="0"/>
    <x v="1"/>
    <x v="0"/>
    <x v="1"/>
    <x v="416"/>
    <x v="461"/>
  </r>
  <r>
    <s v="AD01-9364"/>
    <x v="2"/>
    <x v="5"/>
    <x v="0"/>
    <x v="0"/>
    <x v="0"/>
    <x v="1"/>
    <x v="0"/>
    <x v="1"/>
    <x v="335"/>
    <x v="380"/>
  </r>
  <r>
    <s v="AD01-9362"/>
    <x v="2"/>
    <x v="5"/>
    <x v="0"/>
    <x v="0"/>
    <x v="0"/>
    <x v="1"/>
    <x v="0"/>
    <x v="1"/>
    <x v="324"/>
    <x v="293"/>
  </r>
  <r>
    <s v="AD01-9365"/>
    <x v="2"/>
    <x v="5"/>
    <x v="0"/>
    <x v="0"/>
    <x v="0"/>
    <x v="1"/>
    <x v="0"/>
    <x v="1"/>
    <x v="419"/>
    <x v="381"/>
  </r>
  <r>
    <s v="AD01-9362"/>
    <x v="2"/>
    <x v="6"/>
    <x v="0"/>
    <x v="0"/>
    <x v="0"/>
    <x v="1"/>
    <x v="0"/>
    <x v="0"/>
    <x v="217"/>
    <x v="174"/>
  </r>
  <r>
    <s v="AD01-9362"/>
    <x v="2"/>
    <x v="6"/>
    <x v="0"/>
    <x v="0"/>
    <x v="0"/>
    <x v="1"/>
    <x v="0"/>
    <x v="0"/>
    <x v="203"/>
    <x v="164"/>
  </r>
  <r>
    <s v="AD01-9362"/>
    <x v="2"/>
    <x v="6"/>
    <x v="0"/>
    <x v="0"/>
    <x v="0"/>
    <x v="1"/>
    <x v="0"/>
    <x v="0"/>
    <x v="190"/>
    <x v="156"/>
  </r>
  <r>
    <s v="AD01-9362"/>
    <x v="2"/>
    <x v="6"/>
    <x v="0"/>
    <x v="0"/>
    <x v="0"/>
    <x v="1"/>
    <x v="0"/>
    <x v="1"/>
    <x v="398"/>
    <x v="462"/>
  </r>
  <r>
    <s v="AD01-9361"/>
    <x v="2"/>
    <x v="6"/>
    <x v="0"/>
    <x v="0"/>
    <x v="0"/>
    <x v="1"/>
    <x v="0"/>
    <x v="1"/>
    <x v="415"/>
    <x v="463"/>
  </r>
  <r>
    <s v="AD01-9361"/>
    <x v="2"/>
    <x v="6"/>
    <x v="0"/>
    <x v="0"/>
    <x v="0"/>
    <x v="1"/>
    <x v="0"/>
    <x v="1"/>
    <x v="376"/>
    <x v="367"/>
  </r>
  <r>
    <s v="AD01-9362"/>
    <x v="2"/>
    <x v="6"/>
    <x v="0"/>
    <x v="0"/>
    <x v="0"/>
    <x v="1"/>
    <x v="0"/>
    <x v="1"/>
    <x v="372"/>
    <x v="379"/>
  </r>
  <r>
    <s v="AD01-9362"/>
    <x v="2"/>
    <x v="6"/>
    <x v="0"/>
    <x v="0"/>
    <x v="0"/>
    <x v="1"/>
    <x v="0"/>
    <x v="1"/>
    <x v="369"/>
    <x v="353"/>
  </r>
  <r>
    <s v="AD01-9363"/>
    <x v="2"/>
    <x v="6"/>
    <x v="0"/>
    <x v="0"/>
    <x v="0"/>
    <x v="1"/>
    <x v="0"/>
    <x v="0"/>
    <x v="403"/>
    <x v="369"/>
  </r>
  <r>
    <s v="AD01-9361"/>
    <x v="2"/>
    <x v="6"/>
    <x v="0"/>
    <x v="0"/>
    <x v="0"/>
    <x v="1"/>
    <x v="0"/>
    <x v="0"/>
    <x v="390"/>
    <x v="356"/>
  </r>
  <r>
    <s v="AD01-9361"/>
    <x v="2"/>
    <x v="7"/>
    <x v="0"/>
    <x v="0"/>
    <x v="0"/>
    <x v="1"/>
    <x v="0"/>
    <x v="0"/>
    <x v="167"/>
    <x v="138"/>
  </r>
  <r>
    <s v="AD01-9362"/>
    <x v="2"/>
    <x v="7"/>
    <x v="0"/>
    <x v="0"/>
    <x v="0"/>
    <x v="1"/>
    <x v="0"/>
    <x v="0"/>
    <x v="53"/>
    <x v="75"/>
  </r>
  <r>
    <s v="AD01-9363"/>
    <x v="2"/>
    <x v="7"/>
    <x v="0"/>
    <x v="0"/>
    <x v="0"/>
    <x v="1"/>
    <x v="0"/>
    <x v="0"/>
    <x v="54"/>
    <x v="61"/>
  </r>
  <r>
    <s v="AD01-9362"/>
    <x v="2"/>
    <x v="7"/>
    <x v="0"/>
    <x v="0"/>
    <x v="0"/>
    <x v="1"/>
    <x v="0"/>
    <x v="1"/>
    <x v="194"/>
    <x v="415"/>
  </r>
  <r>
    <s v="AD01-9362"/>
    <x v="2"/>
    <x v="7"/>
    <x v="0"/>
    <x v="0"/>
    <x v="0"/>
    <x v="1"/>
    <x v="0"/>
    <x v="1"/>
    <x v="59"/>
    <x v="411"/>
  </r>
  <r>
    <s v="AD01-9363"/>
    <x v="2"/>
    <x v="7"/>
    <x v="0"/>
    <x v="0"/>
    <x v="0"/>
    <x v="1"/>
    <x v="0"/>
    <x v="1"/>
    <x v="179"/>
    <x v="147"/>
  </r>
  <r>
    <s v="AD01-9364"/>
    <x v="2"/>
    <x v="7"/>
    <x v="0"/>
    <x v="0"/>
    <x v="0"/>
    <x v="1"/>
    <x v="0"/>
    <x v="1"/>
    <x v="64"/>
    <x v="51"/>
  </r>
  <r>
    <s v="AD01-9365"/>
    <x v="2"/>
    <x v="7"/>
    <x v="0"/>
    <x v="0"/>
    <x v="0"/>
    <x v="1"/>
    <x v="0"/>
    <x v="1"/>
    <x v="65"/>
    <x v="7"/>
  </r>
  <r>
    <s v="AD01-9361"/>
    <x v="2"/>
    <x v="7"/>
    <x v="0"/>
    <x v="0"/>
    <x v="0"/>
    <x v="1"/>
    <x v="0"/>
    <x v="0"/>
    <x v="144"/>
    <x v="119"/>
  </r>
  <r>
    <s v="AD01-9361"/>
    <x v="2"/>
    <x v="7"/>
    <x v="0"/>
    <x v="0"/>
    <x v="0"/>
    <x v="1"/>
    <x v="0"/>
    <x v="0"/>
    <x v="70"/>
    <x v="56"/>
  </r>
  <r>
    <s v="AD01-9361"/>
    <x v="2"/>
    <x v="8"/>
    <x v="0"/>
    <x v="0"/>
    <x v="0"/>
    <x v="1"/>
    <x v="0"/>
    <x v="0"/>
    <x v="129"/>
    <x v="107"/>
  </r>
  <r>
    <s v="AD01-9362"/>
    <x v="2"/>
    <x v="8"/>
    <x v="0"/>
    <x v="0"/>
    <x v="0"/>
    <x v="1"/>
    <x v="0"/>
    <x v="0"/>
    <x v="55"/>
    <x v="44"/>
  </r>
  <r>
    <s v="AD01-9362"/>
    <x v="2"/>
    <x v="8"/>
    <x v="0"/>
    <x v="0"/>
    <x v="0"/>
    <x v="1"/>
    <x v="0"/>
    <x v="0"/>
    <x v="31"/>
    <x v="27"/>
  </r>
  <r>
    <s v="AD01-9362"/>
    <x v="2"/>
    <x v="8"/>
    <x v="0"/>
    <x v="0"/>
    <x v="0"/>
    <x v="1"/>
    <x v="0"/>
    <x v="1"/>
    <x v="406"/>
    <x v="464"/>
  </r>
  <r>
    <s v="AD01-9362"/>
    <x v="2"/>
    <x v="8"/>
    <x v="0"/>
    <x v="0"/>
    <x v="0"/>
    <x v="1"/>
    <x v="0"/>
    <x v="1"/>
    <x v="396"/>
    <x v="465"/>
  </r>
  <r>
    <s v="AD01-9362"/>
    <x v="2"/>
    <x v="8"/>
    <x v="0"/>
    <x v="0"/>
    <x v="0"/>
    <x v="1"/>
    <x v="0"/>
    <x v="1"/>
    <x v="397"/>
    <x v="466"/>
  </r>
  <r>
    <s v="AD01-9361"/>
    <x v="2"/>
    <x v="8"/>
    <x v="0"/>
    <x v="0"/>
    <x v="0"/>
    <x v="1"/>
    <x v="0"/>
    <x v="1"/>
    <x v="66"/>
    <x v="53"/>
  </r>
  <r>
    <s v="AD01-9364"/>
    <x v="2"/>
    <x v="8"/>
    <x v="0"/>
    <x v="0"/>
    <x v="0"/>
    <x v="1"/>
    <x v="0"/>
    <x v="1"/>
    <x v="349"/>
    <x v="366"/>
  </r>
  <r>
    <s v="AD01-9364"/>
    <x v="2"/>
    <x v="8"/>
    <x v="0"/>
    <x v="0"/>
    <x v="0"/>
    <x v="1"/>
    <x v="0"/>
    <x v="0"/>
    <x v="201"/>
    <x v="162"/>
  </r>
  <r>
    <s v="AD01-9364"/>
    <x v="2"/>
    <x v="8"/>
    <x v="0"/>
    <x v="0"/>
    <x v="0"/>
    <x v="1"/>
    <x v="0"/>
    <x v="0"/>
    <x v="71"/>
    <x v="57"/>
  </r>
  <r>
    <s v="AD01-9364"/>
    <x v="2"/>
    <x v="8"/>
    <x v="0"/>
    <x v="0"/>
    <x v="0"/>
    <x v="1"/>
    <x v="0"/>
    <x v="0"/>
    <x v="402"/>
    <x v="368"/>
  </r>
  <r>
    <s v="AD01-9361"/>
    <x v="2"/>
    <x v="11"/>
    <x v="0"/>
    <x v="0"/>
    <x v="0"/>
    <x v="1"/>
    <x v="0"/>
    <x v="1"/>
    <x v="361"/>
    <x v="329"/>
  </r>
  <r>
    <s v="AD01-9362"/>
    <x v="2"/>
    <x v="11"/>
    <x v="0"/>
    <x v="0"/>
    <x v="0"/>
    <x v="1"/>
    <x v="0"/>
    <x v="1"/>
    <x v="381"/>
    <x v="467"/>
  </r>
  <r>
    <s v="AD01-9362"/>
    <x v="2"/>
    <x v="11"/>
    <x v="0"/>
    <x v="0"/>
    <x v="0"/>
    <x v="1"/>
    <x v="0"/>
    <x v="1"/>
    <x v="386"/>
    <x v="352"/>
  </r>
  <r>
    <s v="AD01-9361"/>
    <x v="2"/>
    <x v="11"/>
    <x v="0"/>
    <x v="0"/>
    <x v="0"/>
    <x v="1"/>
    <x v="0"/>
    <x v="1"/>
    <x v="365"/>
    <x v="334"/>
  </r>
  <r>
    <s v="AD01-9363"/>
    <x v="2"/>
    <x v="11"/>
    <x v="0"/>
    <x v="0"/>
    <x v="0"/>
    <x v="1"/>
    <x v="0"/>
    <x v="1"/>
    <x v="389"/>
    <x v="355"/>
  </r>
  <r>
    <s v="AD01-9361"/>
    <x v="2"/>
    <x v="11"/>
    <x v="0"/>
    <x v="0"/>
    <x v="0"/>
    <x v="1"/>
    <x v="0"/>
    <x v="0"/>
    <x v="268"/>
    <x v="221"/>
  </r>
  <r>
    <s v="AD01-9361"/>
    <x v="2"/>
    <x v="1"/>
    <x v="1"/>
    <x v="0"/>
    <x v="0"/>
    <x v="1"/>
    <x v="0"/>
    <x v="0"/>
    <x v="88"/>
    <x v="173"/>
  </r>
  <r>
    <s v="AD01-9362"/>
    <x v="2"/>
    <x v="1"/>
    <x v="1"/>
    <x v="0"/>
    <x v="0"/>
    <x v="1"/>
    <x v="0"/>
    <x v="0"/>
    <x v="218"/>
    <x v="175"/>
  </r>
  <r>
    <s v="AD01-9362"/>
    <x v="2"/>
    <x v="1"/>
    <x v="1"/>
    <x v="0"/>
    <x v="0"/>
    <x v="1"/>
    <x v="0"/>
    <x v="0"/>
    <x v="489"/>
    <x v="468"/>
  </r>
  <r>
    <s v="AD01-9362"/>
    <x v="2"/>
    <x v="1"/>
    <x v="1"/>
    <x v="0"/>
    <x v="0"/>
    <x v="1"/>
    <x v="0"/>
    <x v="0"/>
    <x v="210"/>
    <x v="168"/>
  </r>
  <r>
    <s v="AD01-9364"/>
    <x v="2"/>
    <x v="1"/>
    <x v="1"/>
    <x v="0"/>
    <x v="0"/>
    <x v="1"/>
    <x v="0"/>
    <x v="0"/>
    <x v="99"/>
    <x v="82"/>
  </r>
  <r>
    <s v="AD01-9364"/>
    <x v="2"/>
    <x v="1"/>
    <x v="1"/>
    <x v="0"/>
    <x v="0"/>
    <x v="1"/>
    <x v="0"/>
    <x v="0"/>
    <x v="102"/>
    <x v="85"/>
  </r>
  <r>
    <s v="AD01-9362"/>
    <x v="2"/>
    <x v="5"/>
    <x v="1"/>
    <x v="0"/>
    <x v="0"/>
    <x v="1"/>
    <x v="0"/>
    <x v="0"/>
    <x v="30"/>
    <x v="26"/>
  </r>
  <r>
    <s v="AD01-9362"/>
    <x v="2"/>
    <x v="5"/>
    <x v="1"/>
    <x v="0"/>
    <x v="0"/>
    <x v="1"/>
    <x v="0"/>
    <x v="0"/>
    <x v="490"/>
    <x v="469"/>
  </r>
  <r>
    <s v="AD01-9363"/>
    <x v="2"/>
    <x v="5"/>
    <x v="1"/>
    <x v="0"/>
    <x v="0"/>
    <x v="1"/>
    <x v="0"/>
    <x v="0"/>
    <x v="227"/>
    <x v="182"/>
  </r>
  <r>
    <s v="AD01-9362"/>
    <x v="2"/>
    <x v="5"/>
    <x v="1"/>
    <x v="0"/>
    <x v="0"/>
    <x v="1"/>
    <x v="0"/>
    <x v="0"/>
    <x v="46"/>
    <x v="37"/>
  </r>
  <r>
    <s v="AD01-9362"/>
    <x v="2"/>
    <x v="5"/>
    <x v="1"/>
    <x v="0"/>
    <x v="0"/>
    <x v="1"/>
    <x v="0"/>
    <x v="0"/>
    <x v="214"/>
    <x v="170"/>
  </r>
  <r>
    <s v="AD01-9361"/>
    <x v="2"/>
    <x v="11"/>
    <x v="1"/>
    <x v="0"/>
    <x v="0"/>
    <x v="1"/>
    <x v="0"/>
    <x v="0"/>
    <x v="74"/>
    <x v="60"/>
  </r>
  <r>
    <s v="AD01-9364"/>
    <x v="2"/>
    <x v="11"/>
    <x v="1"/>
    <x v="0"/>
    <x v="0"/>
    <x v="1"/>
    <x v="0"/>
    <x v="0"/>
    <x v="91"/>
    <x v="7"/>
  </r>
  <r>
    <s v="AD01-9362"/>
    <x v="2"/>
    <x v="11"/>
    <x v="1"/>
    <x v="0"/>
    <x v="0"/>
    <x v="1"/>
    <x v="0"/>
    <x v="0"/>
    <x v="81"/>
    <x v="68"/>
  </r>
  <r>
    <s v="AD01-9361"/>
    <x v="2"/>
    <x v="11"/>
    <x v="1"/>
    <x v="0"/>
    <x v="0"/>
    <x v="1"/>
    <x v="0"/>
    <x v="0"/>
    <x v="84"/>
    <x v="69"/>
  </r>
  <r>
    <s v="AD01-9361"/>
    <x v="2"/>
    <x v="0"/>
    <x v="0"/>
    <x v="0"/>
    <x v="0"/>
    <x v="0"/>
    <x v="0"/>
    <x v="1"/>
    <x v="148"/>
    <x v="470"/>
  </r>
  <r>
    <s v="AD01-9362"/>
    <x v="2"/>
    <x v="0"/>
    <x v="0"/>
    <x v="0"/>
    <x v="0"/>
    <x v="0"/>
    <x v="0"/>
    <x v="1"/>
    <x v="352"/>
    <x v="321"/>
  </r>
  <r>
    <s v="AD01-9364"/>
    <x v="2"/>
    <x v="0"/>
    <x v="0"/>
    <x v="1"/>
    <x v="0"/>
    <x v="0"/>
    <x v="0"/>
    <x v="1"/>
    <x v="244"/>
    <x v="206"/>
  </r>
  <r>
    <s v="AD01-9361"/>
    <x v="2"/>
    <x v="0"/>
    <x v="0"/>
    <x v="1"/>
    <x v="0"/>
    <x v="0"/>
    <x v="0"/>
    <x v="1"/>
    <x v="361"/>
    <x v="329"/>
  </r>
  <r>
    <s v="AD01-9365"/>
    <x v="2"/>
    <x v="0"/>
    <x v="0"/>
    <x v="1"/>
    <x v="0"/>
    <x v="0"/>
    <x v="0"/>
    <x v="1"/>
    <x v="491"/>
    <x v="471"/>
  </r>
  <r>
    <s v="AD01-9364"/>
    <x v="2"/>
    <x v="0"/>
    <x v="0"/>
    <x v="1"/>
    <x v="0"/>
    <x v="0"/>
    <x v="0"/>
    <x v="1"/>
    <x v="492"/>
    <x v="472"/>
  </r>
  <r>
    <s v="AD01-9364"/>
    <x v="2"/>
    <x v="0"/>
    <x v="0"/>
    <x v="1"/>
    <x v="0"/>
    <x v="0"/>
    <x v="0"/>
    <x v="1"/>
    <x v="163"/>
    <x v="7"/>
  </r>
  <r>
    <s v="AD01-9364"/>
    <x v="2"/>
    <x v="0"/>
    <x v="0"/>
    <x v="1"/>
    <x v="0"/>
    <x v="0"/>
    <x v="0"/>
    <x v="1"/>
    <x v="261"/>
    <x v="213"/>
  </r>
  <r>
    <s v="AD01-9364"/>
    <x v="2"/>
    <x v="0"/>
    <x v="0"/>
    <x v="1"/>
    <x v="0"/>
    <x v="0"/>
    <x v="0"/>
    <x v="1"/>
    <x v="365"/>
    <x v="334"/>
  </r>
  <r>
    <s v="AD01-9362"/>
    <x v="2"/>
    <x v="0"/>
    <x v="0"/>
    <x v="1"/>
    <x v="0"/>
    <x v="0"/>
    <x v="0"/>
    <x v="1"/>
    <x v="248"/>
    <x v="199"/>
  </r>
  <r>
    <s v="AD01-9362"/>
    <x v="2"/>
    <x v="0"/>
    <x v="0"/>
    <x v="1"/>
    <x v="0"/>
    <x v="0"/>
    <x v="0"/>
    <x v="1"/>
    <x v="389"/>
    <x v="355"/>
  </r>
  <r>
    <s v="AD01-9362"/>
    <x v="2"/>
    <x v="1"/>
    <x v="0"/>
    <x v="1"/>
    <x v="0"/>
    <x v="0"/>
    <x v="0"/>
    <x v="1"/>
    <x v="165"/>
    <x v="473"/>
  </r>
  <r>
    <s v="AD01-9362"/>
    <x v="2"/>
    <x v="1"/>
    <x v="0"/>
    <x v="1"/>
    <x v="0"/>
    <x v="0"/>
    <x v="0"/>
    <x v="1"/>
    <x v="290"/>
    <x v="246"/>
  </r>
  <r>
    <s v="AD01-9361"/>
    <x v="2"/>
    <x v="1"/>
    <x v="0"/>
    <x v="1"/>
    <x v="0"/>
    <x v="0"/>
    <x v="0"/>
    <x v="1"/>
    <x v="249"/>
    <x v="283"/>
  </r>
  <r>
    <s v="AD01-9362"/>
    <x v="2"/>
    <x v="1"/>
    <x v="0"/>
    <x v="1"/>
    <x v="0"/>
    <x v="0"/>
    <x v="0"/>
    <x v="1"/>
    <x v="493"/>
    <x v="474"/>
  </r>
  <r>
    <s v="AD01-9361"/>
    <x v="2"/>
    <x v="1"/>
    <x v="0"/>
    <x v="1"/>
    <x v="0"/>
    <x v="0"/>
    <x v="0"/>
    <x v="1"/>
    <x v="494"/>
    <x v="475"/>
  </r>
  <r>
    <s v="AD01-9362"/>
    <x v="2"/>
    <x v="1"/>
    <x v="0"/>
    <x v="1"/>
    <x v="0"/>
    <x v="0"/>
    <x v="0"/>
    <x v="1"/>
    <x v="177"/>
    <x v="7"/>
  </r>
  <r>
    <s v="AD01-9365"/>
    <x v="2"/>
    <x v="1"/>
    <x v="0"/>
    <x v="1"/>
    <x v="0"/>
    <x v="0"/>
    <x v="0"/>
    <x v="1"/>
    <x v="145"/>
    <x v="7"/>
  </r>
  <r>
    <s v="AD01-9362"/>
    <x v="2"/>
    <x v="1"/>
    <x v="0"/>
    <x v="1"/>
    <x v="0"/>
    <x v="0"/>
    <x v="0"/>
    <x v="1"/>
    <x v="317"/>
    <x v="286"/>
  </r>
  <r>
    <s v="AD01-9362"/>
    <x v="2"/>
    <x v="1"/>
    <x v="0"/>
    <x v="1"/>
    <x v="0"/>
    <x v="0"/>
    <x v="0"/>
    <x v="1"/>
    <x v="325"/>
    <x v="294"/>
  </r>
  <r>
    <s v="AD01-9363"/>
    <x v="2"/>
    <x v="1"/>
    <x v="0"/>
    <x v="1"/>
    <x v="0"/>
    <x v="0"/>
    <x v="0"/>
    <x v="1"/>
    <x v="253"/>
    <x v="204"/>
  </r>
  <r>
    <s v="AD01-9362"/>
    <x v="2"/>
    <x v="1"/>
    <x v="0"/>
    <x v="1"/>
    <x v="0"/>
    <x v="0"/>
    <x v="0"/>
    <x v="1"/>
    <x v="242"/>
    <x v="193"/>
  </r>
  <r>
    <s v="AD01-9363"/>
    <x v="2"/>
    <x v="2"/>
    <x v="0"/>
    <x v="1"/>
    <x v="0"/>
    <x v="0"/>
    <x v="0"/>
    <x v="1"/>
    <x v="254"/>
    <x v="205"/>
  </r>
  <r>
    <s v="AD01-9362"/>
    <x v="2"/>
    <x v="2"/>
    <x v="0"/>
    <x v="1"/>
    <x v="0"/>
    <x v="0"/>
    <x v="0"/>
    <x v="1"/>
    <x v="148"/>
    <x v="122"/>
  </r>
  <r>
    <s v="AD01-9362"/>
    <x v="2"/>
    <x v="2"/>
    <x v="0"/>
    <x v="1"/>
    <x v="0"/>
    <x v="0"/>
    <x v="0"/>
    <x v="1"/>
    <x v="243"/>
    <x v="279"/>
  </r>
  <r>
    <s v="AD01-9361"/>
    <x v="2"/>
    <x v="2"/>
    <x v="0"/>
    <x v="1"/>
    <x v="0"/>
    <x v="0"/>
    <x v="0"/>
    <x v="1"/>
    <x v="272"/>
    <x v="225"/>
  </r>
  <r>
    <s v="AD01-9365"/>
    <x v="2"/>
    <x v="2"/>
    <x v="0"/>
    <x v="1"/>
    <x v="0"/>
    <x v="0"/>
    <x v="0"/>
    <x v="1"/>
    <x v="421"/>
    <x v="476"/>
  </r>
  <r>
    <s v="AD01-9364"/>
    <x v="2"/>
    <x v="2"/>
    <x v="0"/>
    <x v="1"/>
    <x v="0"/>
    <x v="0"/>
    <x v="0"/>
    <x v="1"/>
    <x v="495"/>
    <x v="477"/>
  </r>
  <r>
    <s v="AD01-9361"/>
    <x v="2"/>
    <x v="2"/>
    <x v="0"/>
    <x v="1"/>
    <x v="0"/>
    <x v="0"/>
    <x v="0"/>
    <x v="1"/>
    <x v="496"/>
    <x v="478"/>
  </r>
  <r>
    <s v="AD01-9361"/>
    <x v="2"/>
    <x v="2"/>
    <x v="0"/>
    <x v="1"/>
    <x v="0"/>
    <x v="0"/>
    <x v="0"/>
    <x v="1"/>
    <x v="260"/>
    <x v="212"/>
  </r>
  <r>
    <s v="AD01-9364"/>
    <x v="2"/>
    <x v="2"/>
    <x v="0"/>
    <x v="1"/>
    <x v="0"/>
    <x v="0"/>
    <x v="0"/>
    <x v="1"/>
    <x v="138"/>
    <x v="7"/>
  </r>
  <r>
    <s v="AD01-9365"/>
    <x v="2"/>
    <x v="2"/>
    <x v="0"/>
    <x v="1"/>
    <x v="0"/>
    <x v="0"/>
    <x v="0"/>
    <x v="1"/>
    <x v="202"/>
    <x v="7"/>
  </r>
  <r>
    <s v="AD01-9361"/>
    <x v="2"/>
    <x v="2"/>
    <x v="0"/>
    <x v="1"/>
    <x v="0"/>
    <x v="0"/>
    <x v="0"/>
    <x v="1"/>
    <x v="330"/>
    <x v="299"/>
  </r>
  <r>
    <s v="AD01-9362"/>
    <x v="2"/>
    <x v="2"/>
    <x v="0"/>
    <x v="1"/>
    <x v="0"/>
    <x v="0"/>
    <x v="0"/>
    <x v="1"/>
    <x v="314"/>
    <x v="281"/>
  </r>
  <r>
    <s v="AD01-9362"/>
    <x v="2"/>
    <x v="2"/>
    <x v="0"/>
    <x v="1"/>
    <x v="0"/>
    <x v="0"/>
    <x v="0"/>
    <x v="1"/>
    <x v="295"/>
    <x v="252"/>
  </r>
  <r>
    <s v="AD01-9361"/>
    <x v="2"/>
    <x v="2"/>
    <x v="0"/>
    <x v="1"/>
    <x v="0"/>
    <x v="0"/>
    <x v="0"/>
    <x v="1"/>
    <x v="270"/>
    <x v="223"/>
  </r>
  <r>
    <s v="AD01-9363"/>
    <x v="2"/>
    <x v="2"/>
    <x v="0"/>
    <x v="1"/>
    <x v="0"/>
    <x v="0"/>
    <x v="0"/>
    <x v="1"/>
    <x v="97"/>
    <x v="479"/>
  </r>
  <r>
    <s v="AD01-9361"/>
    <x v="2"/>
    <x v="3"/>
    <x v="0"/>
    <x v="1"/>
    <x v="0"/>
    <x v="0"/>
    <x v="0"/>
    <x v="1"/>
    <x v="147"/>
    <x v="480"/>
  </r>
  <r>
    <s v="AD01-9362"/>
    <x v="2"/>
    <x v="3"/>
    <x v="0"/>
    <x v="1"/>
    <x v="0"/>
    <x v="0"/>
    <x v="0"/>
    <x v="1"/>
    <x v="57"/>
    <x v="46"/>
  </r>
  <r>
    <s v="AD01-9364"/>
    <x v="2"/>
    <x v="3"/>
    <x v="0"/>
    <x v="1"/>
    <x v="0"/>
    <x v="0"/>
    <x v="0"/>
    <x v="1"/>
    <x v="285"/>
    <x v="301"/>
  </r>
  <r>
    <s v="AD01-9361"/>
    <x v="2"/>
    <x v="3"/>
    <x v="0"/>
    <x v="1"/>
    <x v="0"/>
    <x v="0"/>
    <x v="0"/>
    <x v="1"/>
    <x v="58"/>
    <x v="47"/>
  </r>
  <r>
    <s v="AD01-9361"/>
    <x v="2"/>
    <x v="3"/>
    <x v="0"/>
    <x v="1"/>
    <x v="0"/>
    <x v="0"/>
    <x v="0"/>
    <x v="1"/>
    <x v="497"/>
    <x v="481"/>
  </r>
  <r>
    <s v="AD01-9364"/>
    <x v="2"/>
    <x v="3"/>
    <x v="0"/>
    <x v="1"/>
    <x v="0"/>
    <x v="0"/>
    <x v="0"/>
    <x v="1"/>
    <x v="156"/>
    <x v="128"/>
  </r>
  <r>
    <s v="AD01-9361"/>
    <x v="2"/>
    <x v="3"/>
    <x v="0"/>
    <x v="1"/>
    <x v="0"/>
    <x v="0"/>
    <x v="0"/>
    <x v="1"/>
    <x v="104"/>
    <x v="7"/>
  </r>
  <r>
    <s v="AD01-9361"/>
    <x v="2"/>
    <x v="3"/>
    <x v="0"/>
    <x v="1"/>
    <x v="0"/>
    <x v="0"/>
    <x v="0"/>
    <x v="1"/>
    <x v="355"/>
    <x v="324"/>
  </r>
  <r>
    <s v="AD01-9364"/>
    <x v="2"/>
    <x v="3"/>
    <x v="0"/>
    <x v="1"/>
    <x v="0"/>
    <x v="0"/>
    <x v="0"/>
    <x v="1"/>
    <x v="324"/>
    <x v="293"/>
  </r>
  <r>
    <s v="AD01-9362"/>
    <x v="2"/>
    <x v="3"/>
    <x v="0"/>
    <x v="1"/>
    <x v="0"/>
    <x v="0"/>
    <x v="0"/>
    <x v="1"/>
    <x v="289"/>
    <x v="245"/>
  </r>
  <r>
    <s v="AD01-9364"/>
    <x v="2"/>
    <x v="3"/>
    <x v="0"/>
    <x v="1"/>
    <x v="0"/>
    <x v="0"/>
    <x v="0"/>
    <x v="1"/>
    <x v="419"/>
    <x v="381"/>
  </r>
  <r>
    <s v="AD01-9361"/>
    <x v="2"/>
    <x v="4"/>
    <x v="0"/>
    <x v="1"/>
    <x v="0"/>
    <x v="0"/>
    <x v="0"/>
    <x v="1"/>
    <x v="146"/>
    <x v="482"/>
  </r>
  <r>
    <s v="AD01-9362"/>
    <x v="2"/>
    <x v="4"/>
    <x v="0"/>
    <x v="1"/>
    <x v="0"/>
    <x v="0"/>
    <x v="0"/>
    <x v="1"/>
    <x v="190"/>
    <x v="156"/>
  </r>
  <r>
    <s v="AD01-9362"/>
    <x v="2"/>
    <x v="4"/>
    <x v="0"/>
    <x v="1"/>
    <x v="0"/>
    <x v="0"/>
    <x v="0"/>
    <x v="1"/>
    <x v="90"/>
    <x v="76"/>
  </r>
  <r>
    <s v="AD01-9361"/>
    <x v="2"/>
    <x v="4"/>
    <x v="0"/>
    <x v="1"/>
    <x v="0"/>
    <x v="0"/>
    <x v="0"/>
    <x v="1"/>
    <x v="191"/>
    <x v="157"/>
  </r>
  <r>
    <s v="AD01-9362"/>
    <x v="2"/>
    <x v="4"/>
    <x v="0"/>
    <x v="1"/>
    <x v="0"/>
    <x v="0"/>
    <x v="0"/>
    <x v="1"/>
    <x v="498"/>
    <x v="483"/>
  </r>
  <r>
    <s v="AD01-9361"/>
    <x v="2"/>
    <x v="4"/>
    <x v="0"/>
    <x v="1"/>
    <x v="0"/>
    <x v="0"/>
    <x v="0"/>
    <x v="1"/>
    <x v="499"/>
    <x v="484"/>
  </r>
  <r>
    <s v="AD01-9361"/>
    <x v="2"/>
    <x v="4"/>
    <x v="0"/>
    <x v="1"/>
    <x v="0"/>
    <x v="0"/>
    <x v="0"/>
    <x v="1"/>
    <x v="155"/>
    <x v="127"/>
  </r>
  <r>
    <s v="AD01-9364"/>
    <x v="2"/>
    <x v="4"/>
    <x v="0"/>
    <x v="1"/>
    <x v="0"/>
    <x v="0"/>
    <x v="0"/>
    <x v="1"/>
    <x v="224"/>
    <x v="7"/>
  </r>
  <r>
    <s v="AD01-9362"/>
    <x v="2"/>
    <x v="4"/>
    <x v="0"/>
    <x v="1"/>
    <x v="0"/>
    <x v="0"/>
    <x v="0"/>
    <x v="1"/>
    <x v="200"/>
    <x v="161"/>
  </r>
  <r>
    <s v="AD01-9362"/>
    <x v="2"/>
    <x v="4"/>
    <x v="0"/>
    <x v="1"/>
    <x v="0"/>
    <x v="0"/>
    <x v="0"/>
    <x v="1"/>
    <x v="302"/>
    <x v="259"/>
  </r>
  <r>
    <s v="AD01-9361"/>
    <x v="2"/>
    <x v="4"/>
    <x v="0"/>
    <x v="1"/>
    <x v="0"/>
    <x v="0"/>
    <x v="0"/>
    <x v="1"/>
    <x v="390"/>
    <x v="356"/>
  </r>
  <r>
    <s v="AD01-9361"/>
    <x v="2"/>
    <x v="5"/>
    <x v="0"/>
    <x v="1"/>
    <x v="0"/>
    <x v="0"/>
    <x v="0"/>
    <x v="1"/>
    <x v="164"/>
    <x v="485"/>
  </r>
  <r>
    <s v="AD01-9365"/>
    <x v="2"/>
    <x v="5"/>
    <x v="0"/>
    <x v="1"/>
    <x v="0"/>
    <x v="0"/>
    <x v="0"/>
    <x v="1"/>
    <x v="254"/>
    <x v="205"/>
  </r>
  <r>
    <s v="AD01-9362"/>
    <x v="2"/>
    <x v="5"/>
    <x v="0"/>
    <x v="1"/>
    <x v="0"/>
    <x v="0"/>
    <x v="0"/>
    <x v="1"/>
    <x v="256"/>
    <x v="208"/>
  </r>
  <r>
    <s v="AD01-9362"/>
    <x v="2"/>
    <x v="5"/>
    <x v="0"/>
    <x v="1"/>
    <x v="0"/>
    <x v="0"/>
    <x v="0"/>
    <x v="1"/>
    <x v="291"/>
    <x v="290"/>
  </r>
  <r>
    <s v="AD01-9361"/>
    <x v="2"/>
    <x v="5"/>
    <x v="0"/>
    <x v="1"/>
    <x v="0"/>
    <x v="0"/>
    <x v="0"/>
    <x v="1"/>
    <x v="500"/>
    <x v="486"/>
  </r>
  <r>
    <s v="AD01-9364"/>
    <x v="2"/>
    <x v="5"/>
    <x v="0"/>
    <x v="1"/>
    <x v="0"/>
    <x v="0"/>
    <x v="0"/>
    <x v="1"/>
    <x v="501"/>
    <x v="487"/>
  </r>
  <r>
    <s v="AD01-9361"/>
    <x v="2"/>
    <x v="5"/>
    <x v="0"/>
    <x v="1"/>
    <x v="0"/>
    <x v="0"/>
    <x v="0"/>
    <x v="1"/>
    <x v="15"/>
    <x v="7"/>
  </r>
  <r>
    <s v="AD01-9362"/>
    <x v="2"/>
    <x v="5"/>
    <x v="0"/>
    <x v="1"/>
    <x v="0"/>
    <x v="0"/>
    <x v="0"/>
    <x v="1"/>
    <x v="189"/>
    <x v="7"/>
  </r>
  <r>
    <s v="AD01-9361"/>
    <x v="2"/>
    <x v="5"/>
    <x v="0"/>
    <x v="1"/>
    <x v="0"/>
    <x v="0"/>
    <x v="0"/>
    <x v="1"/>
    <x v="316"/>
    <x v="285"/>
  </r>
  <r>
    <s v="AD01-9362"/>
    <x v="2"/>
    <x v="5"/>
    <x v="0"/>
    <x v="1"/>
    <x v="0"/>
    <x v="0"/>
    <x v="0"/>
    <x v="1"/>
    <x v="330"/>
    <x v="299"/>
  </r>
  <r>
    <s v="AD01-9365"/>
    <x v="2"/>
    <x v="5"/>
    <x v="0"/>
    <x v="1"/>
    <x v="0"/>
    <x v="0"/>
    <x v="0"/>
    <x v="1"/>
    <x v="295"/>
    <x v="252"/>
  </r>
  <r>
    <s v="AD01-9365"/>
    <x v="2"/>
    <x v="6"/>
    <x v="0"/>
    <x v="1"/>
    <x v="0"/>
    <x v="0"/>
    <x v="0"/>
    <x v="1"/>
    <x v="1"/>
    <x v="488"/>
  </r>
  <r>
    <s v="AD01-9361"/>
    <x v="2"/>
    <x v="6"/>
    <x v="0"/>
    <x v="1"/>
    <x v="0"/>
    <x v="0"/>
    <x v="0"/>
    <x v="1"/>
    <x v="271"/>
    <x v="224"/>
  </r>
  <r>
    <s v="AD01-9362"/>
    <x v="2"/>
    <x v="6"/>
    <x v="0"/>
    <x v="1"/>
    <x v="0"/>
    <x v="0"/>
    <x v="0"/>
    <x v="1"/>
    <x v="257"/>
    <x v="306"/>
  </r>
  <r>
    <s v="AD01-9361"/>
    <x v="2"/>
    <x v="6"/>
    <x v="0"/>
    <x v="1"/>
    <x v="0"/>
    <x v="0"/>
    <x v="0"/>
    <x v="1"/>
    <x v="502"/>
    <x v="489"/>
  </r>
  <r>
    <s v="AD01-9362"/>
    <x v="2"/>
    <x v="6"/>
    <x v="0"/>
    <x v="1"/>
    <x v="0"/>
    <x v="0"/>
    <x v="0"/>
    <x v="1"/>
    <x v="503"/>
    <x v="490"/>
  </r>
  <r>
    <s v="AD01-9362"/>
    <x v="2"/>
    <x v="6"/>
    <x v="0"/>
    <x v="1"/>
    <x v="0"/>
    <x v="0"/>
    <x v="0"/>
    <x v="1"/>
    <x v="14"/>
    <x v="7"/>
  </r>
  <r>
    <s v="AD01-9362"/>
    <x v="2"/>
    <x v="6"/>
    <x v="0"/>
    <x v="1"/>
    <x v="0"/>
    <x v="0"/>
    <x v="0"/>
    <x v="1"/>
    <x v="263"/>
    <x v="215"/>
  </r>
  <r>
    <s v="AD01-9362"/>
    <x v="2"/>
    <x v="6"/>
    <x v="0"/>
    <x v="1"/>
    <x v="0"/>
    <x v="0"/>
    <x v="0"/>
    <x v="1"/>
    <x v="340"/>
    <x v="309"/>
  </r>
  <r>
    <s v="AD01-9362"/>
    <x v="2"/>
    <x v="6"/>
    <x v="0"/>
    <x v="1"/>
    <x v="0"/>
    <x v="0"/>
    <x v="0"/>
    <x v="1"/>
    <x v="268"/>
    <x v="221"/>
  </r>
  <r>
    <s v="AD01-9361"/>
    <x v="2"/>
    <x v="6"/>
    <x v="0"/>
    <x v="1"/>
    <x v="0"/>
    <x v="0"/>
    <x v="0"/>
    <x v="1"/>
    <x v="269"/>
    <x v="222"/>
  </r>
  <r>
    <s v="AD01-9365"/>
    <x v="2"/>
    <x v="7"/>
    <x v="0"/>
    <x v="1"/>
    <x v="0"/>
    <x v="0"/>
    <x v="0"/>
    <x v="1"/>
    <x v="319"/>
    <x v="288"/>
  </r>
  <r>
    <s v="AD01-9364"/>
    <x v="2"/>
    <x v="7"/>
    <x v="0"/>
    <x v="1"/>
    <x v="0"/>
    <x v="0"/>
    <x v="0"/>
    <x v="1"/>
    <x v="272"/>
    <x v="225"/>
  </r>
  <r>
    <s v="AD01-9364"/>
    <x v="2"/>
    <x v="7"/>
    <x v="0"/>
    <x v="1"/>
    <x v="0"/>
    <x v="0"/>
    <x v="0"/>
    <x v="1"/>
    <x v="320"/>
    <x v="289"/>
  </r>
  <r>
    <s v="AD01-9363"/>
    <x v="2"/>
    <x v="7"/>
    <x v="0"/>
    <x v="1"/>
    <x v="0"/>
    <x v="0"/>
    <x v="0"/>
    <x v="1"/>
    <x v="504"/>
    <x v="491"/>
  </r>
  <r>
    <s v="AD01-9363"/>
    <x v="2"/>
    <x v="7"/>
    <x v="0"/>
    <x v="1"/>
    <x v="0"/>
    <x v="0"/>
    <x v="0"/>
    <x v="1"/>
    <x v="505"/>
    <x v="492"/>
  </r>
  <r>
    <s v="AD01-9361"/>
    <x v="2"/>
    <x v="7"/>
    <x v="0"/>
    <x v="1"/>
    <x v="0"/>
    <x v="0"/>
    <x v="0"/>
    <x v="1"/>
    <x v="157"/>
    <x v="129"/>
  </r>
  <r>
    <s v="AD01-9362"/>
    <x v="2"/>
    <x v="7"/>
    <x v="0"/>
    <x v="1"/>
    <x v="0"/>
    <x v="0"/>
    <x v="0"/>
    <x v="1"/>
    <x v="63"/>
    <x v="7"/>
  </r>
  <r>
    <s v="AD01-9362"/>
    <x v="2"/>
    <x v="7"/>
    <x v="0"/>
    <x v="1"/>
    <x v="0"/>
    <x v="0"/>
    <x v="0"/>
    <x v="1"/>
    <x v="350"/>
    <x v="319"/>
  </r>
  <r>
    <s v="AD01-9362"/>
    <x v="2"/>
    <x v="7"/>
    <x v="0"/>
    <x v="1"/>
    <x v="0"/>
    <x v="0"/>
    <x v="0"/>
    <x v="1"/>
    <x v="284"/>
    <x v="239"/>
  </r>
  <r>
    <s v="AD01-9362"/>
    <x v="2"/>
    <x v="7"/>
    <x v="0"/>
    <x v="1"/>
    <x v="0"/>
    <x v="0"/>
    <x v="0"/>
    <x v="1"/>
    <x v="388"/>
    <x v="354"/>
  </r>
  <r>
    <s v="AD01-9362"/>
    <x v="2"/>
    <x v="8"/>
    <x v="0"/>
    <x v="1"/>
    <x v="0"/>
    <x v="0"/>
    <x v="0"/>
    <x v="1"/>
    <x v="0"/>
    <x v="493"/>
  </r>
  <r>
    <s v="AD01-9362"/>
    <x v="2"/>
    <x v="8"/>
    <x v="0"/>
    <x v="1"/>
    <x v="0"/>
    <x v="0"/>
    <x v="0"/>
    <x v="1"/>
    <x v="255"/>
    <x v="207"/>
  </r>
  <r>
    <s v="AD01-9364"/>
    <x v="2"/>
    <x v="8"/>
    <x v="0"/>
    <x v="1"/>
    <x v="0"/>
    <x v="0"/>
    <x v="0"/>
    <x v="1"/>
    <x v="273"/>
    <x v="310"/>
  </r>
  <r>
    <s v="AD01-9362"/>
    <x v="2"/>
    <x v="8"/>
    <x v="0"/>
    <x v="1"/>
    <x v="0"/>
    <x v="0"/>
    <x v="0"/>
    <x v="1"/>
    <x v="506"/>
    <x v="494"/>
  </r>
  <r>
    <s v="AD01-9361"/>
    <x v="2"/>
    <x v="8"/>
    <x v="0"/>
    <x v="1"/>
    <x v="0"/>
    <x v="0"/>
    <x v="0"/>
    <x v="1"/>
    <x v="507"/>
    <x v="495"/>
  </r>
  <r>
    <s v="AD01-9361"/>
    <x v="2"/>
    <x v="8"/>
    <x v="0"/>
    <x v="1"/>
    <x v="0"/>
    <x v="0"/>
    <x v="0"/>
    <x v="1"/>
    <x v="13"/>
    <x v="7"/>
  </r>
  <r>
    <s v="AD01-9362"/>
    <x v="2"/>
    <x v="8"/>
    <x v="0"/>
    <x v="1"/>
    <x v="0"/>
    <x v="0"/>
    <x v="0"/>
    <x v="1"/>
    <x v="26"/>
    <x v="7"/>
  </r>
  <r>
    <s v="AD01-9364"/>
    <x v="2"/>
    <x v="8"/>
    <x v="0"/>
    <x v="1"/>
    <x v="0"/>
    <x v="0"/>
    <x v="0"/>
    <x v="1"/>
    <x v="262"/>
    <x v="214"/>
  </r>
  <r>
    <s v="AD01-9362"/>
    <x v="2"/>
    <x v="8"/>
    <x v="0"/>
    <x v="1"/>
    <x v="0"/>
    <x v="0"/>
    <x v="0"/>
    <x v="1"/>
    <x v="344"/>
    <x v="313"/>
  </r>
  <r>
    <s v="AD01-9364"/>
    <x v="2"/>
    <x v="8"/>
    <x v="0"/>
    <x v="1"/>
    <x v="0"/>
    <x v="0"/>
    <x v="0"/>
    <x v="1"/>
    <x v="280"/>
    <x v="233"/>
  </r>
  <r>
    <s v="AD01-9362"/>
    <x v="2"/>
    <x v="8"/>
    <x v="0"/>
    <x v="1"/>
    <x v="0"/>
    <x v="0"/>
    <x v="0"/>
    <x v="1"/>
    <x v="345"/>
    <x v="315"/>
  </r>
  <r>
    <s v="AD01-9364"/>
    <x v="2"/>
    <x v="9"/>
    <x v="0"/>
    <x v="1"/>
    <x v="0"/>
    <x v="0"/>
    <x v="0"/>
    <x v="1"/>
    <x v="271"/>
    <x v="224"/>
  </r>
  <r>
    <s v="AD01-9365"/>
    <x v="2"/>
    <x v="9"/>
    <x v="0"/>
    <x v="1"/>
    <x v="0"/>
    <x v="0"/>
    <x v="0"/>
    <x v="1"/>
    <x v="126"/>
    <x v="104"/>
  </r>
  <r>
    <s v="AD01-9361"/>
    <x v="2"/>
    <x v="9"/>
    <x v="0"/>
    <x v="1"/>
    <x v="0"/>
    <x v="0"/>
    <x v="0"/>
    <x v="1"/>
    <x v="147"/>
    <x v="121"/>
  </r>
  <r>
    <s v="AD01-9364"/>
    <x v="2"/>
    <x v="9"/>
    <x v="0"/>
    <x v="1"/>
    <x v="0"/>
    <x v="0"/>
    <x v="0"/>
    <x v="1"/>
    <x v="257"/>
    <x v="306"/>
  </r>
  <r>
    <s v="AD01-9361"/>
    <x v="2"/>
    <x v="9"/>
    <x v="0"/>
    <x v="1"/>
    <x v="0"/>
    <x v="0"/>
    <x v="0"/>
    <x v="1"/>
    <x v="274"/>
    <x v="278"/>
  </r>
  <r>
    <s v="AD01-9362"/>
    <x v="2"/>
    <x v="9"/>
    <x v="0"/>
    <x v="1"/>
    <x v="0"/>
    <x v="0"/>
    <x v="0"/>
    <x v="1"/>
    <x v="285"/>
    <x v="301"/>
  </r>
  <r>
    <s v="AD01-9361"/>
    <x v="2"/>
    <x v="9"/>
    <x v="0"/>
    <x v="1"/>
    <x v="0"/>
    <x v="0"/>
    <x v="0"/>
    <x v="1"/>
    <x v="420"/>
    <x v="496"/>
  </r>
  <r>
    <s v="AD01-9364"/>
    <x v="2"/>
    <x v="9"/>
    <x v="0"/>
    <x v="1"/>
    <x v="0"/>
    <x v="0"/>
    <x v="0"/>
    <x v="1"/>
    <x v="508"/>
    <x v="497"/>
  </r>
  <r>
    <s v="AD01-9364"/>
    <x v="2"/>
    <x v="9"/>
    <x v="0"/>
    <x v="1"/>
    <x v="0"/>
    <x v="0"/>
    <x v="0"/>
    <x v="1"/>
    <x v="137"/>
    <x v="7"/>
  </r>
  <r>
    <s v="AD01-9361"/>
    <x v="2"/>
    <x v="9"/>
    <x v="0"/>
    <x v="1"/>
    <x v="0"/>
    <x v="0"/>
    <x v="0"/>
    <x v="1"/>
    <x v="216"/>
    <x v="7"/>
  </r>
  <r>
    <s v="AD01-9362"/>
    <x v="2"/>
    <x v="9"/>
    <x v="0"/>
    <x v="1"/>
    <x v="0"/>
    <x v="0"/>
    <x v="0"/>
    <x v="1"/>
    <x v="340"/>
    <x v="309"/>
  </r>
  <r>
    <s v="AD01-9362"/>
    <x v="2"/>
    <x v="9"/>
    <x v="0"/>
    <x v="1"/>
    <x v="0"/>
    <x v="0"/>
    <x v="0"/>
    <x v="1"/>
    <x v="313"/>
    <x v="280"/>
  </r>
  <r>
    <s v="AD01-9364"/>
    <x v="2"/>
    <x v="9"/>
    <x v="0"/>
    <x v="1"/>
    <x v="0"/>
    <x v="0"/>
    <x v="0"/>
    <x v="1"/>
    <x v="350"/>
    <x v="319"/>
  </r>
  <r>
    <s v="AD01-9361"/>
    <x v="2"/>
    <x v="9"/>
    <x v="0"/>
    <x v="1"/>
    <x v="0"/>
    <x v="0"/>
    <x v="0"/>
    <x v="1"/>
    <x v="269"/>
    <x v="222"/>
  </r>
  <r>
    <s v="AD01-9361"/>
    <x v="2"/>
    <x v="9"/>
    <x v="0"/>
    <x v="1"/>
    <x v="0"/>
    <x v="0"/>
    <x v="0"/>
    <x v="1"/>
    <x v="281"/>
    <x v="234"/>
  </r>
  <r>
    <s v="AD01-9364"/>
    <x v="2"/>
    <x v="9"/>
    <x v="0"/>
    <x v="1"/>
    <x v="0"/>
    <x v="0"/>
    <x v="0"/>
    <x v="1"/>
    <x v="509"/>
    <x v="498"/>
  </r>
  <r>
    <s v="AD01-9362"/>
    <x v="2"/>
    <x v="10"/>
    <x v="0"/>
    <x v="1"/>
    <x v="0"/>
    <x v="0"/>
    <x v="0"/>
    <x v="1"/>
    <x v="352"/>
    <x v="321"/>
  </r>
  <r>
    <s v="AD01-9363"/>
    <x v="2"/>
    <x v="10"/>
    <x v="0"/>
    <x v="1"/>
    <x v="0"/>
    <x v="0"/>
    <x v="0"/>
    <x v="1"/>
    <x v="125"/>
    <x v="103"/>
  </r>
  <r>
    <s v="AD01-9364"/>
    <x v="2"/>
    <x v="10"/>
    <x v="0"/>
    <x v="1"/>
    <x v="0"/>
    <x v="0"/>
    <x v="0"/>
    <x v="1"/>
    <x v="146"/>
    <x v="7"/>
  </r>
  <r>
    <s v="AD01-9361"/>
    <x v="2"/>
    <x v="10"/>
    <x v="0"/>
    <x v="1"/>
    <x v="0"/>
    <x v="0"/>
    <x v="0"/>
    <x v="1"/>
    <x v="273"/>
    <x v="310"/>
  </r>
  <r>
    <s v="AD01-9361"/>
    <x v="2"/>
    <x v="10"/>
    <x v="0"/>
    <x v="1"/>
    <x v="0"/>
    <x v="0"/>
    <x v="0"/>
    <x v="1"/>
    <x v="297"/>
    <x v="277"/>
  </r>
  <r>
    <s v="AD01-9362"/>
    <x v="2"/>
    <x v="10"/>
    <x v="0"/>
    <x v="1"/>
    <x v="0"/>
    <x v="0"/>
    <x v="0"/>
    <x v="1"/>
    <x v="90"/>
    <x v="76"/>
  </r>
  <r>
    <s v="AD01-9361"/>
    <x v="2"/>
    <x v="10"/>
    <x v="0"/>
    <x v="1"/>
    <x v="0"/>
    <x v="0"/>
    <x v="0"/>
    <x v="1"/>
    <x v="382"/>
    <x v="499"/>
  </r>
  <r>
    <s v="AD01-9364"/>
    <x v="2"/>
    <x v="10"/>
    <x v="0"/>
    <x v="1"/>
    <x v="0"/>
    <x v="0"/>
    <x v="0"/>
    <x v="1"/>
    <x v="510"/>
    <x v="500"/>
  </r>
  <r>
    <s v="AD01-9365"/>
    <x v="2"/>
    <x v="10"/>
    <x v="0"/>
    <x v="1"/>
    <x v="0"/>
    <x v="0"/>
    <x v="0"/>
    <x v="1"/>
    <x v="511"/>
    <x v="501"/>
  </r>
  <r>
    <s v="AD01-9365"/>
    <x v="2"/>
    <x v="10"/>
    <x v="0"/>
    <x v="1"/>
    <x v="0"/>
    <x v="0"/>
    <x v="0"/>
    <x v="1"/>
    <x v="277"/>
    <x v="229"/>
  </r>
  <r>
    <s v="AD01-9362"/>
    <x v="2"/>
    <x v="10"/>
    <x v="0"/>
    <x v="1"/>
    <x v="0"/>
    <x v="0"/>
    <x v="0"/>
    <x v="1"/>
    <x v="136"/>
    <x v="7"/>
  </r>
  <r>
    <s v="AD01-9361"/>
    <x v="2"/>
    <x v="10"/>
    <x v="0"/>
    <x v="1"/>
    <x v="0"/>
    <x v="0"/>
    <x v="0"/>
    <x v="1"/>
    <x v="52"/>
    <x v="7"/>
  </r>
  <r>
    <s v="AD01-9362"/>
    <x v="2"/>
    <x v="10"/>
    <x v="0"/>
    <x v="1"/>
    <x v="0"/>
    <x v="0"/>
    <x v="0"/>
    <x v="1"/>
    <x v="344"/>
    <x v="313"/>
  </r>
  <r>
    <s v="AD01-9361"/>
    <x v="2"/>
    <x v="10"/>
    <x v="0"/>
    <x v="1"/>
    <x v="0"/>
    <x v="0"/>
    <x v="0"/>
    <x v="1"/>
    <x v="355"/>
    <x v="324"/>
  </r>
  <r>
    <s v="AD01-9364"/>
    <x v="2"/>
    <x v="10"/>
    <x v="0"/>
    <x v="1"/>
    <x v="0"/>
    <x v="0"/>
    <x v="0"/>
    <x v="1"/>
    <x v="345"/>
    <x v="315"/>
  </r>
  <r>
    <s v="AD01-9364"/>
    <x v="2"/>
    <x v="10"/>
    <x v="0"/>
    <x v="1"/>
    <x v="0"/>
    <x v="0"/>
    <x v="0"/>
    <x v="1"/>
    <x v="301"/>
    <x v="258"/>
  </r>
  <r>
    <s v="AD01-9362"/>
    <x v="2"/>
    <x v="10"/>
    <x v="0"/>
    <x v="1"/>
    <x v="0"/>
    <x v="0"/>
    <x v="0"/>
    <x v="1"/>
    <x v="302"/>
    <x v="259"/>
  </r>
  <r>
    <s v="AD01-9361"/>
    <x v="2"/>
    <x v="11"/>
    <x v="0"/>
    <x v="1"/>
    <x v="0"/>
    <x v="0"/>
    <x v="0"/>
    <x v="1"/>
    <x v="166"/>
    <x v="502"/>
  </r>
  <r>
    <s v="AD01-9363"/>
    <x v="2"/>
    <x v="11"/>
    <x v="0"/>
    <x v="1"/>
    <x v="0"/>
    <x v="0"/>
    <x v="0"/>
    <x v="1"/>
    <x v="233"/>
    <x v="186"/>
  </r>
  <r>
    <s v="AD01-9361"/>
    <x v="2"/>
    <x v="11"/>
    <x v="0"/>
    <x v="1"/>
    <x v="0"/>
    <x v="0"/>
    <x v="0"/>
    <x v="1"/>
    <x v="234"/>
    <x v="284"/>
  </r>
  <r>
    <s v="AD01-9361"/>
    <x v="2"/>
    <x v="11"/>
    <x v="0"/>
    <x v="1"/>
    <x v="0"/>
    <x v="0"/>
    <x v="0"/>
    <x v="1"/>
    <x v="235"/>
    <x v="330"/>
  </r>
  <r>
    <s v="AD01-9362"/>
    <x v="2"/>
    <x v="11"/>
    <x v="0"/>
    <x v="1"/>
    <x v="0"/>
    <x v="0"/>
    <x v="0"/>
    <x v="1"/>
    <x v="512"/>
    <x v="503"/>
  </r>
  <r>
    <s v="AD01-9361"/>
    <x v="2"/>
    <x v="11"/>
    <x v="0"/>
    <x v="1"/>
    <x v="0"/>
    <x v="0"/>
    <x v="0"/>
    <x v="1"/>
    <x v="178"/>
    <x v="7"/>
  </r>
  <r>
    <s v="AD01-9362"/>
    <x v="2"/>
    <x v="11"/>
    <x v="0"/>
    <x v="1"/>
    <x v="0"/>
    <x v="0"/>
    <x v="0"/>
    <x v="1"/>
    <x v="124"/>
    <x v="7"/>
  </r>
  <r>
    <s v="AD01-9362"/>
    <x v="2"/>
    <x v="11"/>
    <x v="0"/>
    <x v="1"/>
    <x v="0"/>
    <x v="0"/>
    <x v="0"/>
    <x v="1"/>
    <x v="318"/>
    <x v="287"/>
  </r>
  <r>
    <s v="AD01-9361"/>
    <x v="2"/>
    <x v="11"/>
    <x v="0"/>
    <x v="1"/>
    <x v="0"/>
    <x v="0"/>
    <x v="0"/>
    <x v="1"/>
    <x v="366"/>
    <x v="335"/>
  </r>
  <r>
    <s v="AD01-9361"/>
    <x v="2"/>
    <x v="11"/>
    <x v="0"/>
    <x v="1"/>
    <x v="0"/>
    <x v="0"/>
    <x v="0"/>
    <x v="1"/>
    <x v="241"/>
    <x v="192"/>
  </r>
  <r>
    <s v="AD01-9364"/>
    <x v="2"/>
    <x v="0"/>
    <x v="1"/>
    <x v="0"/>
    <x v="0"/>
    <x v="0"/>
    <x v="0"/>
    <x v="1"/>
    <x v="217"/>
    <x v="174"/>
  </r>
  <r>
    <s v="AD01-9362"/>
    <x v="2"/>
    <x v="0"/>
    <x v="1"/>
    <x v="0"/>
    <x v="0"/>
    <x v="0"/>
    <x v="0"/>
    <x v="1"/>
    <x v="203"/>
    <x v="164"/>
  </r>
  <r>
    <s v="AD01-9361"/>
    <x v="2"/>
    <x v="0"/>
    <x v="1"/>
    <x v="0"/>
    <x v="0"/>
    <x v="0"/>
    <x v="0"/>
    <x v="0"/>
    <x v="129"/>
    <x v="107"/>
  </r>
  <r>
    <s v="AD01-9362"/>
    <x v="2"/>
    <x v="0"/>
    <x v="1"/>
    <x v="0"/>
    <x v="0"/>
    <x v="0"/>
    <x v="0"/>
    <x v="0"/>
    <x v="74"/>
    <x v="60"/>
  </r>
  <r>
    <s v="AD01-9361"/>
    <x v="2"/>
    <x v="0"/>
    <x v="1"/>
    <x v="0"/>
    <x v="0"/>
    <x v="0"/>
    <x v="0"/>
    <x v="0"/>
    <x v="219"/>
    <x v="176"/>
  </r>
  <r>
    <s v="AD01-9361"/>
    <x v="2"/>
    <x v="0"/>
    <x v="1"/>
    <x v="0"/>
    <x v="0"/>
    <x v="0"/>
    <x v="0"/>
    <x v="0"/>
    <x v="204"/>
    <x v="165"/>
  </r>
  <r>
    <s v="AD01-9362"/>
    <x v="2"/>
    <x v="0"/>
    <x v="1"/>
    <x v="0"/>
    <x v="0"/>
    <x v="0"/>
    <x v="0"/>
    <x v="0"/>
    <x v="191"/>
    <x v="157"/>
  </r>
  <r>
    <s v="AD01-9361"/>
    <x v="2"/>
    <x v="0"/>
    <x v="1"/>
    <x v="0"/>
    <x v="0"/>
    <x v="0"/>
    <x v="0"/>
    <x v="0"/>
    <x v="170"/>
    <x v="7"/>
  </r>
  <r>
    <s v="AD01-9362"/>
    <x v="2"/>
    <x v="0"/>
    <x v="1"/>
    <x v="0"/>
    <x v="0"/>
    <x v="0"/>
    <x v="0"/>
    <x v="0"/>
    <x v="91"/>
    <x v="7"/>
  </r>
  <r>
    <s v="AD01-9363"/>
    <x v="2"/>
    <x v="0"/>
    <x v="1"/>
    <x v="0"/>
    <x v="0"/>
    <x v="0"/>
    <x v="0"/>
    <x v="0"/>
    <x v="207"/>
    <x v="419"/>
  </r>
  <r>
    <s v="AD01-9361"/>
    <x v="2"/>
    <x v="0"/>
    <x v="1"/>
    <x v="0"/>
    <x v="0"/>
    <x v="0"/>
    <x v="0"/>
    <x v="0"/>
    <x v="197"/>
    <x v="160"/>
  </r>
  <r>
    <s v="AD01-9364"/>
    <x v="2"/>
    <x v="0"/>
    <x v="1"/>
    <x v="0"/>
    <x v="0"/>
    <x v="0"/>
    <x v="0"/>
    <x v="0"/>
    <x v="81"/>
    <x v="68"/>
  </r>
  <r>
    <s v="AD01-9361"/>
    <x v="2"/>
    <x v="0"/>
    <x v="1"/>
    <x v="0"/>
    <x v="0"/>
    <x v="0"/>
    <x v="0"/>
    <x v="0"/>
    <x v="231"/>
    <x v="184"/>
  </r>
  <r>
    <s v="AD01-9361"/>
    <x v="2"/>
    <x v="0"/>
    <x v="1"/>
    <x v="0"/>
    <x v="0"/>
    <x v="0"/>
    <x v="0"/>
    <x v="0"/>
    <x v="213"/>
    <x v="169"/>
  </r>
  <r>
    <s v="AD01-9362"/>
    <x v="2"/>
    <x v="0"/>
    <x v="1"/>
    <x v="0"/>
    <x v="0"/>
    <x v="0"/>
    <x v="0"/>
    <x v="0"/>
    <x v="513"/>
    <x v="504"/>
  </r>
  <r>
    <s v="AD01-9362"/>
    <x v="2"/>
    <x v="0"/>
    <x v="1"/>
    <x v="0"/>
    <x v="0"/>
    <x v="0"/>
    <x v="0"/>
    <x v="0"/>
    <x v="331"/>
    <x v="300"/>
  </r>
  <r>
    <s v="AD01-9361"/>
    <x v="2"/>
    <x v="0"/>
    <x v="1"/>
    <x v="0"/>
    <x v="0"/>
    <x v="0"/>
    <x v="0"/>
    <x v="1"/>
    <x v="402"/>
    <x v="368"/>
  </r>
  <r>
    <s v="AD01-9365"/>
    <x v="2"/>
    <x v="0"/>
    <x v="1"/>
    <x v="0"/>
    <x v="0"/>
    <x v="0"/>
    <x v="0"/>
    <x v="1"/>
    <x v="403"/>
    <x v="369"/>
  </r>
  <r>
    <s v="AD01-9364"/>
    <x v="2"/>
    <x v="0"/>
    <x v="1"/>
    <x v="0"/>
    <x v="0"/>
    <x v="0"/>
    <x v="0"/>
    <x v="1"/>
    <x v="390"/>
    <x v="356"/>
  </r>
  <r>
    <s v="AD01-9361"/>
    <x v="2"/>
    <x v="0"/>
    <x v="1"/>
    <x v="0"/>
    <x v="0"/>
    <x v="0"/>
    <x v="0"/>
    <x v="0"/>
    <x v="215"/>
    <x v="171"/>
  </r>
  <r>
    <s v="AD01-9363"/>
    <x v="2"/>
    <x v="1"/>
    <x v="1"/>
    <x v="0"/>
    <x v="0"/>
    <x v="0"/>
    <x v="0"/>
    <x v="1"/>
    <x v="146"/>
    <x v="7"/>
  </r>
  <r>
    <s v="AD01-9362"/>
    <x v="2"/>
    <x v="1"/>
    <x v="1"/>
    <x v="0"/>
    <x v="0"/>
    <x v="0"/>
    <x v="0"/>
    <x v="1"/>
    <x v="147"/>
    <x v="121"/>
  </r>
  <r>
    <s v="AD01-9362"/>
    <x v="2"/>
    <x v="1"/>
    <x v="1"/>
    <x v="0"/>
    <x v="0"/>
    <x v="0"/>
    <x v="0"/>
    <x v="1"/>
    <x v="148"/>
    <x v="122"/>
  </r>
  <r>
    <s v="AD01-9362"/>
    <x v="2"/>
    <x v="1"/>
    <x v="1"/>
    <x v="0"/>
    <x v="0"/>
    <x v="0"/>
    <x v="0"/>
    <x v="0"/>
    <x v="217"/>
    <x v="174"/>
  </r>
  <r>
    <s v="AD01-9364"/>
    <x v="2"/>
    <x v="1"/>
    <x v="1"/>
    <x v="0"/>
    <x v="0"/>
    <x v="0"/>
    <x v="0"/>
    <x v="0"/>
    <x v="53"/>
    <x v="75"/>
  </r>
  <r>
    <s v="AD01-9364"/>
    <x v="2"/>
    <x v="1"/>
    <x v="1"/>
    <x v="0"/>
    <x v="0"/>
    <x v="0"/>
    <x v="0"/>
    <x v="0"/>
    <x v="285"/>
    <x v="301"/>
  </r>
  <r>
    <s v="AD01-9362"/>
    <x v="2"/>
    <x v="1"/>
    <x v="1"/>
    <x v="0"/>
    <x v="0"/>
    <x v="0"/>
    <x v="0"/>
    <x v="0"/>
    <x v="272"/>
    <x v="225"/>
  </r>
  <r>
    <s v="AD01-9365"/>
    <x v="2"/>
    <x v="1"/>
    <x v="1"/>
    <x v="0"/>
    <x v="0"/>
    <x v="0"/>
    <x v="0"/>
    <x v="0"/>
    <x v="204"/>
    <x v="7"/>
  </r>
  <r>
    <s v="AD01-9364"/>
    <x v="2"/>
    <x v="1"/>
    <x v="1"/>
    <x v="0"/>
    <x v="0"/>
    <x v="0"/>
    <x v="0"/>
    <x v="0"/>
    <x v="93"/>
    <x v="7"/>
  </r>
  <r>
    <s v="AD01-9362"/>
    <x v="2"/>
    <x v="1"/>
    <x v="1"/>
    <x v="0"/>
    <x v="0"/>
    <x v="0"/>
    <x v="0"/>
    <x v="0"/>
    <x v="514"/>
    <x v="505"/>
  </r>
  <r>
    <s v="AD01-9362"/>
    <x v="2"/>
    <x v="1"/>
    <x v="1"/>
    <x v="0"/>
    <x v="0"/>
    <x v="0"/>
    <x v="0"/>
    <x v="0"/>
    <x v="194"/>
    <x v="415"/>
  </r>
  <r>
    <s v="AD01-9362"/>
    <x v="2"/>
    <x v="1"/>
    <x v="1"/>
    <x v="0"/>
    <x v="0"/>
    <x v="0"/>
    <x v="0"/>
    <x v="0"/>
    <x v="64"/>
    <x v="51"/>
  </r>
  <r>
    <s v="AD01-9362"/>
    <x v="2"/>
    <x v="1"/>
    <x v="1"/>
    <x v="0"/>
    <x v="0"/>
    <x v="0"/>
    <x v="0"/>
    <x v="0"/>
    <x v="355"/>
    <x v="324"/>
  </r>
  <r>
    <s v="AD01-9362"/>
    <x v="2"/>
    <x v="1"/>
    <x v="1"/>
    <x v="0"/>
    <x v="0"/>
    <x v="0"/>
    <x v="0"/>
    <x v="0"/>
    <x v="350"/>
    <x v="319"/>
  </r>
  <r>
    <s v="AD01-9365"/>
    <x v="2"/>
    <x v="1"/>
    <x v="1"/>
    <x v="0"/>
    <x v="0"/>
    <x v="0"/>
    <x v="0"/>
    <x v="0"/>
    <x v="261"/>
    <x v="213"/>
  </r>
  <r>
    <s v="AD01-9364"/>
    <x v="2"/>
    <x v="1"/>
    <x v="1"/>
    <x v="0"/>
    <x v="0"/>
    <x v="0"/>
    <x v="0"/>
    <x v="0"/>
    <x v="515"/>
    <x v="506"/>
  </r>
  <r>
    <s v="AD01-9362"/>
    <x v="2"/>
    <x v="1"/>
    <x v="1"/>
    <x v="0"/>
    <x v="0"/>
    <x v="0"/>
    <x v="0"/>
    <x v="0"/>
    <x v="336"/>
    <x v="305"/>
  </r>
  <r>
    <s v="AD01-9361"/>
    <x v="2"/>
    <x v="1"/>
    <x v="1"/>
    <x v="0"/>
    <x v="0"/>
    <x v="0"/>
    <x v="0"/>
    <x v="1"/>
    <x v="289"/>
    <x v="245"/>
  </r>
  <r>
    <s v="AD01-9362"/>
    <x v="2"/>
    <x v="1"/>
    <x v="1"/>
    <x v="0"/>
    <x v="0"/>
    <x v="0"/>
    <x v="0"/>
    <x v="1"/>
    <x v="284"/>
    <x v="239"/>
  </r>
  <r>
    <s v="AD01-9362"/>
    <x v="2"/>
    <x v="1"/>
    <x v="1"/>
    <x v="0"/>
    <x v="0"/>
    <x v="0"/>
    <x v="0"/>
    <x v="1"/>
    <x v="248"/>
    <x v="199"/>
  </r>
  <r>
    <s v="AD01-9362"/>
    <x v="2"/>
    <x v="1"/>
    <x v="1"/>
    <x v="0"/>
    <x v="0"/>
    <x v="0"/>
    <x v="0"/>
    <x v="0"/>
    <x v="403"/>
    <x v="369"/>
  </r>
  <r>
    <s v="AD01-9361"/>
    <x v="2"/>
    <x v="1"/>
    <x v="1"/>
    <x v="0"/>
    <x v="0"/>
    <x v="0"/>
    <x v="0"/>
    <x v="0"/>
    <x v="144"/>
    <x v="119"/>
  </r>
  <r>
    <s v="AD01-9362"/>
    <x v="2"/>
    <x v="2"/>
    <x v="1"/>
    <x v="0"/>
    <x v="0"/>
    <x v="0"/>
    <x v="0"/>
    <x v="1"/>
    <x v="105"/>
    <x v="88"/>
  </r>
  <r>
    <s v="AD01-9361"/>
    <x v="2"/>
    <x v="2"/>
    <x v="1"/>
    <x v="0"/>
    <x v="0"/>
    <x v="0"/>
    <x v="0"/>
    <x v="1"/>
    <x v="89"/>
    <x v="74"/>
  </r>
  <r>
    <s v="AD01-9364"/>
    <x v="2"/>
    <x v="2"/>
    <x v="1"/>
    <x v="0"/>
    <x v="0"/>
    <x v="0"/>
    <x v="0"/>
    <x v="1"/>
    <x v="27"/>
    <x v="23"/>
  </r>
  <r>
    <s v="AD01-9362"/>
    <x v="2"/>
    <x v="2"/>
    <x v="1"/>
    <x v="0"/>
    <x v="0"/>
    <x v="0"/>
    <x v="0"/>
    <x v="0"/>
    <x v="167"/>
    <x v="138"/>
  </r>
  <r>
    <s v="AD01-9364"/>
    <x v="2"/>
    <x v="2"/>
    <x v="1"/>
    <x v="0"/>
    <x v="0"/>
    <x v="0"/>
    <x v="0"/>
    <x v="0"/>
    <x v="319"/>
    <x v="288"/>
  </r>
  <r>
    <s v="AD01-9361"/>
    <x v="2"/>
    <x v="2"/>
    <x v="1"/>
    <x v="0"/>
    <x v="0"/>
    <x v="0"/>
    <x v="0"/>
    <x v="0"/>
    <x v="168"/>
    <x v="139"/>
  </r>
  <r>
    <s v="AD01-9361"/>
    <x v="2"/>
    <x v="2"/>
    <x v="1"/>
    <x v="0"/>
    <x v="0"/>
    <x v="0"/>
    <x v="0"/>
    <x v="0"/>
    <x v="236"/>
    <x v="275"/>
  </r>
  <r>
    <s v="AD01-9362"/>
    <x v="2"/>
    <x v="2"/>
    <x v="1"/>
    <x v="0"/>
    <x v="0"/>
    <x v="0"/>
    <x v="0"/>
    <x v="0"/>
    <x v="92"/>
    <x v="78"/>
  </r>
  <r>
    <s v="AD01-9364"/>
    <x v="2"/>
    <x v="2"/>
    <x v="1"/>
    <x v="0"/>
    <x v="0"/>
    <x v="0"/>
    <x v="0"/>
    <x v="0"/>
    <x v="76"/>
    <x v="63"/>
  </r>
  <r>
    <s v="AD01-9362"/>
    <x v="2"/>
    <x v="2"/>
    <x v="1"/>
    <x v="0"/>
    <x v="0"/>
    <x v="0"/>
    <x v="0"/>
    <x v="0"/>
    <x v="169"/>
    <x v="7"/>
  </r>
  <r>
    <s v="AD01-9361"/>
    <x v="2"/>
    <x v="2"/>
    <x v="1"/>
    <x v="0"/>
    <x v="0"/>
    <x v="0"/>
    <x v="0"/>
    <x v="0"/>
    <x v="320"/>
    <x v="7"/>
  </r>
  <r>
    <s v="AD01-9362"/>
    <x v="2"/>
    <x v="2"/>
    <x v="1"/>
    <x v="0"/>
    <x v="0"/>
    <x v="0"/>
    <x v="0"/>
    <x v="0"/>
    <x v="516"/>
    <x v="507"/>
  </r>
  <r>
    <s v="AD01-9361"/>
    <x v="2"/>
    <x v="2"/>
    <x v="1"/>
    <x v="0"/>
    <x v="0"/>
    <x v="0"/>
    <x v="0"/>
    <x v="0"/>
    <x v="517"/>
    <x v="508"/>
  </r>
  <r>
    <s v="AD01-9364"/>
    <x v="2"/>
    <x v="2"/>
    <x v="1"/>
    <x v="0"/>
    <x v="0"/>
    <x v="0"/>
    <x v="0"/>
    <x v="0"/>
    <x v="405"/>
    <x v="459"/>
  </r>
  <r>
    <s v="AD01-9364"/>
    <x v="2"/>
    <x v="2"/>
    <x v="1"/>
    <x v="0"/>
    <x v="0"/>
    <x v="0"/>
    <x v="0"/>
    <x v="0"/>
    <x v="179"/>
    <x v="147"/>
  </r>
  <r>
    <s v="AD01-9362"/>
    <x v="2"/>
    <x v="2"/>
    <x v="1"/>
    <x v="0"/>
    <x v="0"/>
    <x v="0"/>
    <x v="0"/>
    <x v="0"/>
    <x v="385"/>
    <x v="351"/>
  </r>
  <r>
    <s v="AD01-9362"/>
    <x v="2"/>
    <x v="2"/>
    <x v="1"/>
    <x v="0"/>
    <x v="0"/>
    <x v="0"/>
    <x v="0"/>
    <x v="0"/>
    <x v="228"/>
    <x v="183"/>
  </r>
  <r>
    <s v="AD01-9361"/>
    <x v="2"/>
    <x v="2"/>
    <x v="1"/>
    <x v="0"/>
    <x v="0"/>
    <x v="0"/>
    <x v="0"/>
    <x v="0"/>
    <x v="312"/>
    <x v="276"/>
  </r>
  <r>
    <s v="AD01-9364"/>
    <x v="2"/>
    <x v="2"/>
    <x v="1"/>
    <x v="0"/>
    <x v="0"/>
    <x v="0"/>
    <x v="0"/>
    <x v="0"/>
    <x v="85"/>
    <x v="70"/>
  </r>
  <r>
    <s v="AD01-9361"/>
    <x v="2"/>
    <x v="2"/>
    <x v="1"/>
    <x v="0"/>
    <x v="0"/>
    <x v="0"/>
    <x v="0"/>
    <x v="0"/>
    <x v="160"/>
    <x v="131"/>
  </r>
  <r>
    <s v="AD01-9364"/>
    <x v="2"/>
    <x v="2"/>
    <x v="1"/>
    <x v="0"/>
    <x v="0"/>
    <x v="0"/>
    <x v="0"/>
    <x v="0"/>
    <x v="518"/>
    <x v="509"/>
  </r>
  <r>
    <s v="AD01-9362"/>
    <x v="2"/>
    <x v="2"/>
    <x v="1"/>
    <x v="0"/>
    <x v="0"/>
    <x v="0"/>
    <x v="0"/>
    <x v="0"/>
    <x v="463"/>
    <x v="432"/>
  </r>
  <r>
    <s v="AD01-9364"/>
    <x v="2"/>
    <x v="2"/>
    <x v="1"/>
    <x v="0"/>
    <x v="0"/>
    <x v="0"/>
    <x v="0"/>
    <x v="1"/>
    <x v="103"/>
    <x v="86"/>
  </r>
  <r>
    <s v="AD01-9362"/>
    <x v="2"/>
    <x v="2"/>
    <x v="1"/>
    <x v="0"/>
    <x v="0"/>
    <x v="0"/>
    <x v="0"/>
    <x v="1"/>
    <x v="87"/>
    <x v="72"/>
  </r>
  <r>
    <s v="AD01-9361"/>
    <x v="2"/>
    <x v="2"/>
    <x v="1"/>
    <x v="0"/>
    <x v="0"/>
    <x v="0"/>
    <x v="0"/>
    <x v="0"/>
    <x v="188"/>
    <x v="154"/>
  </r>
  <r>
    <s v="AD01-9361"/>
    <x v="2"/>
    <x v="2"/>
    <x v="1"/>
    <x v="0"/>
    <x v="0"/>
    <x v="0"/>
    <x v="0"/>
    <x v="0"/>
    <x v="388"/>
    <x v="354"/>
  </r>
  <r>
    <s v="AD01-9362"/>
    <x v="2"/>
    <x v="2"/>
    <x v="1"/>
    <x v="0"/>
    <x v="0"/>
    <x v="0"/>
    <x v="0"/>
    <x v="0"/>
    <x v="215"/>
    <x v="171"/>
  </r>
  <r>
    <s v="AD01-9361"/>
    <x v="2"/>
    <x v="3"/>
    <x v="1"/>
    <x v="0"/>
    <x v="0"/>
    <x v="0"/>
    <x v="0"/>
    <x v="1"/>
    <x v="54"/>
    <x v="61"/>
  </r>
  <r>
    <s v="AD01-9362"/>
    <x v="2"/>
    <x v="3"/>
    <x v="1"/>
    <x v="0"/>
    <x v="0"/>
    <x v="0"/>
    <x v="0"/>
    <x v="1"/>
    <x v="29"/>
    <x v="25"/>
  </r>
  <r>
    <s v="AD01-9364"/>
    <x v="2"/>
    <x v="3"/>
    <x v="1"/>
    <x v="0"/>
    <x v="0"/>
    <x v="0"/>
    <x v="0"/>
    <x v="1"/>
    <x v="168"/>
    <x v="139"/>
  </r>
  <r>
    <s v="AD01-9361"/>
    <x v="2"/>
    <x v="3"/>
    <x v="1"/>
    <x v="0"/>
    <x v="0"/>
    <x v="0"/>
    <x v="0"/>
    <x v="0"/>
    <x v="29"/>
    <x v="25"/>
  </r>
  <r>
    <s v="AD01-9364"/>
    <x v="2"/>
    <x v="3"/>
    <x v="1"/>
    <x v="0"/>
    <x v="0"/>
    <x v="0"/>
    <x v="0"/>
    <x v="0"/>
    <x v="30"/>
    <x v="26"/>
  </r>
  <r>
    <s v="AD01-9361"/>
    <x v="2"/>
    <x v="3"/>
    <x v="1"/>
    <x v="0"/>
    <x v="0"/>
    <x v="0"/>
    <x v="0"/>
    <x v="0"/>
    <x v="32"/>
    <x v="28"/>
  </r>
  <r>
    <s v="AD01-9361"/>
    <x v="2"/>
    <x v="3"/>
    <x v="1"/>
    <x v="0"/>
    <x v="0"/>
    <x v="0"/>
    <x v="0"/>
    <x v="0"/>
    <x v="6"/>
    <x v="6"/>
  </r>
  <r>
    <s v="AD01-9362"/>
    <x v="2"/>
    <x v="3"/>
    <x v="1"/>
    <x v="0"/>
    <x v="0"/>
    <x v="0"/>
    <x v="0"/>
    <x v="0"/>
    <x v="32"/>
    <x v="7"/>
  </r>
  <r>
    <s v="AD01-9362"/>
    <x v="2"/>
    <x v="3"/>
    <x v="1"/>
    <x v="0"/>
    <x v="0"/>
    <x v="0"/>
    <x v="0"/>
    <x v="0"/>
    <x v="218"/>
    <x v="7"/>
  </r>
  <r>
    <s v="AD01-9361"/>
    <x v="2"/>
    <x v="3"/>
    <x v="1"/>
    <x v="0"/>
    <x v="0"/>
    <x v="0"/>
    <x v="0"/>
    <x v="0"/>
    <x v="519"/>
    <x v="510"/>
  </r>
  <r>
    <s v="AD01-9362"/>
    <x v="2"/>
    <x v="3"/>
    <x v="1"/>
    <x v="0"/>
    <x v="0"/>
    <x v="0"/>
    <x v="0"/>
    <x v="0"/>
    <x v="205"/>
    <x v="201"/>
  </r>
  <r>
    <s v="AD01-9361"/>
    <x v="2"/>
    <x v="3"/>
    <x v="1"/>
    <x v="0"/>
    <x v="0"/>
    <x v="0"/>
    <x v="0"/>
    <x v="0"/>
    <x v="42"/>
    <x v="35"/>
  </r>
  <r>
    <s v="AD01-9363"/>
    <x v="2"/>
    <x v="3"/>
    <x v="1"/>
    <x v="0"/>
    <x v="0"/>
    <x v="0"/>
    <x v="0"/>
    <x v="0"/>
    <x v="227"/>
    <x v="182"/>
  </r>
  <r>
    <s v="AD01-9362"/>
    <x v="2"/>
    <x v="3"/>
    <x v="1"/>
    <x v="0"/>
    <x v="0"/>
    <x v="0"/>
    <x v="0"/>
    <x v="0"/>
    <x v="45"/>
    <x v="36"/>
  </r>
  <r>
    <s v="AD01-9361"/>
    <x v="2"/>
    <x v="3"/>
    <x v="1"/>
    <x v="0"/>
    <x v="0"/>
    <x v="0"/>
    <x v="0"/>
    <x v="0"/>
    <x v="21"/>
    <x v="17"/>
  </r>
  <r>
    <s v="AD01-9361"/>
    <x v="2"/>
    <x v="3"/>
    <x v="1"/>
    <x v="0"/>
    <x v="0"/>
    <x v="0"/>
    <x v="0"/>
    <x v="0"/>
    <x v="184"/>
    <x v="150"/>
  </r>
  <r>
    <s v="AD01-9361"/>
    <x v="2"/>
    <x v="3"/>
    <x v="1"/>
    <x v="0"/>
    <x v="0"/>
    <x v="0"/>
    <x v="0"/>
    <x v="0"/>
    <x v="266"/>
    <x v="219"/>
  </r>
  <r>
    <s v="AD01-9362"/>
    <x v="2"/>
    <x v="3"/>
    <x v="1"/>
    <x v="0"/>
    <x v="0"/>
    <x v="0"/>
    <x v="0"/>
    <x v="0"/>
    <x v="356"/>
    <x v="325"/>
  </r>
  <r>
    <s v="AD01-9361"/>
    <x v="2"/>
    <x v="3"/>
    <x v="1"/>
    <x v="0"/>
    <x v="0"/>
    <x v="0"/>
    <x v="0"/>
    <x v="1"/>
    <x v="50"/>
    <x v="41"/>
  </r>
  <r>
    <s v="AD01-9364"/>
    <x v="2"/>
    <x v="3"/>
    <x v="1"/>
    <x v="0"/>
    <x v="0"/>
    <x v="0"/>
    <x v="0"/>
    <x v="1"/>
    <x v="232"/>
    <x v="185"/>
  </r>
  <r>
    <s v="AD01-9361"/>
    <x v="2"/>
    <x v="3"/>
    <x v="1"/>
    <x v="0"/>
    <x v="0"/>
    <x v="0"/>
    <x v="0"/>
    <x v="1"/>
    <x v="215"/>
    <x v="171"/>
  </r>
  <r>
    <s v="AD01-9364"/>
    <x v="2"/>
    <x v="3"/>
    <x v="1"/>
    <x v="0"/>
    <x v="0"/>
    <x v="0"/>
    <x v="0"/>
    <x v="0"/>
    <x v="214"/>
    <x v="170"/>
  </r>
  <r>
    <s v="AD01-9362"/>
    <x v="2"/>
    <x v="4"/>
    <x v="1"/>
    <x v="0"/>
    <x v="0"/>
    <x v="0"/>
    <x v="0"/>
    <x v="1"/>
    <x v="167"/>
    <x v="138"/>
  </r>
  <r>
    <s v="AD01-9361"/>
    <x v="2"/>
    <x v="4"/>
    <x v="1"/>
    <x v="0"/>
    <x v="0"/>
    <x v="0"/>
    <x v="0"/>
    <x v="1"/>
    <x v="53"/>
    <x v="75"/>
  </r>
  <r>
    <s v="AD01-9365"/>
    <x v="2"/>
    <x v="4"/>
    <x v="1"/>
    <x v="0"/>
    <x v="0"/>
    <x v="0"/>
    <x v="0"/>
    <x v="0"/>
    <x v="54"/>
    <x v="61"/>
  </r>
  <r>
    <s v="AD01-9363"/>
    <x v="2"/>
    <x v="4"/>
    <x v="1"/>
    <x v="0"/>
    <x v="0"/>
    <x v="0"/>
    <x v="0"/>
    <x v="0"/>
    <x v="106"/>
    <x v="89"/>
  </r>
  <r>
    <s v="AD01-9362"/>
    <x v="2"/>
    <x v="4"/>
    <x v="1"/>
    <x v="0"/>
    <x v="0"/>
    <x v="0"/>
    <x v="0"/>
    <x v="0"/>
    <x v="169"/>
    <x v="140"/>
  </r>
  <r>
    <s v="AD01-9362"/>
    <x v="2"/>
    <x v="4"/>
    <x v="1"/>
    <x v="0"/>
    <x v="0"/>
    <x v="0"/>
    <x v="0"/>
    <x v="0"/>
    <x v="93"/>
    <x v="79"/>
  </r>
  <r>
    <s v="AD01-9362"/>
    <x v="2"/>
    <x v="4"/>
    <x v="1"/>
    <x v="0"/>
    <x v="0"/>
    <x v="0"/>
    <x v="0"/>
    <x v="0"/>
    <x v="77"/>
    <x v="64"/>
  </r>
  <r>
    <s v="AD01-9361"/>
    <x v="2"/>
    <x v="4"/>
    <x v="1"/>
    <x v="0"/>
    <x v="0"/>
    <x v="0"/>
    <x v="0"/>
    <x v="0"/>
    <x v="33"/>
    <x v="7"/>
  </r>
  <r>
    <s v="AD01-9361"/>
    <x v="2"/>
    <x v="4"/>
    <x v="1"/>
    <x v="0"/>
    <x v="0"/>
    <x v="0"/>
    <x v="0"/>
    <x v="0"/>
    <x v="520"/>
    <x v="511"/>
  </r>
  <r>
    <s v="AD01-9362"/>
    <x v="2"/>
    <x v="4"/>
    <x v="1"/>
    <x v="0"/>
    <x v="0"/>
    <x v="0"/>
    <x v="0"/>
    <x v="0"/>
    <x v="521"/>
    <x v="512"/>
  </r>
  <r>
    <s v="AD01-9362"/>
    <x v="2"/>
    <x v="4"/>
    <x v="1"/>
    <x v="0"/>
    <x v="0"/>
    <x v="0"/>
    <x v="0"/>
    <x v="0"/>
    <x v="65"/>
    <x v="52"/>
  </r>
  <r>
    <s v="AD01-9365"/>
    <x v="2"/>
    <x v="4"/>
    <x v="1"/>
    <x v="0"/>
    <x v="0"/>
    <x v="0"/>
    <x v="0"/>
    <x v="0"/>
    <x v="182"/>
    <x v="148"/>
  </r>
  <r>
    <s v="AD01-9361"/>
    <x v="2"/>
    <x v="4"/>
    <x v="1"/>
    <x v="0"/>
    <x v="0"/>
    <x v="0"/>
    <x v="0"/>
    <x v="0"/>
    <x v="100"/>
    <x v="83"/>
  </r>
  <r>
    <s v="AD01-9362"/>
    <x v="2"/>
    <x v="4"/>
    <x v="1"/>
    <x v="0"/>
    <x v="0"/>
    <x v="0"/>
    <x v="0"/>
    <x v="0"/>
    <x v="265"/>
    <x v="218"/>
  </r>
  <r>
    <s v="AD01-9362"/>
    <x v="2"/>
    <x v="4"/>
    <x v="1"/>
    <x v="0"/>
    <x v="0"/>
    <x v="0"/>
    <x v="0"/>
    <x v="0"/>
    <x v="367"/>
    <x v="336"/>
  </r>
  <r>
    <s v="AD01-9362"/>
    <x v="2"/>
    <x v="4"/>
    <x v="1"/>
    <x v="0"/>
    <x v="0"/>
    <x v="0"/>
    <x v="0"/>
    <x v="1"/>
    <x v="188"/>
    <x v="154"/>
  </r>
  <r>
    <s v="AD01-9362"/>
    <x v="2"/>
    <x v="4"/>
    <x v="1"/>
    <x v="0"/>
    <x v="0"/>
    <x v="0"/>
    <x v="0"/>
    <x v="1"/>
    <x v="144"/>
    <x v="119"/>
  </r>
  <r>
    <s v="AD01-9361"/>
    <x v="2"/>
    <x v="4"/>
    <x v="1"/>
    <x v="0"/>
    <x v="0"/>
    <x v="0"/>
    <x v="0"/>
    <x v="1"/>
    <x v="70"/>
    <x v="56"/>
  </r>
  <r>
    <s v="AD01-9362"/>
    <x v="2"/>
    <x v="4"/>
    <x v="1"/>
    <x v="0"/>
    <x v="0"/>
    <x v="0"/>
    <x v="0"/>
    <x v="0"/>
    <x v="50"/>
    <x v="41"/>
  </r>
  <r>
    <s v="AD01-9364"/>
    <x v="2"/>
    <x v="4"/>
    <x v="1"/>
    <x v="0"/>
    <x v="0"/>
    <x v="0"/>
    <x v="0"/>
    <x v="0"/>
    <x v="51"/>
    <x v="42"/>
  </r>
  <r>
    <s v="AD01-9361"/>
    <x v="2"/>
    <x v="5"/>
    <x v="1"/>
    <x v="0"/>
    <x v="0"/>
    <x v="0"/>
    <x v="0"/>
    <x v="1"/>
    <x v="290"/>
    <x v="246"/>
  </r>
  <r>
    <s v="AD01-9361"/>
    <x v="2"/>
    <x v="5"/>
    <x v="1"/>
    <x v="0"/>
    <x v="0"/>
    <x v="0"/>
    <x v="0"/>
    <x v="1"/>
    <x v="233"/>
    <x v="186"/>
  </r>
  <r>
    <s v="AD01-9362"/>
    <x v="2"/>
    <x v="5"/>
    <x v="1"/>
    <x v="0"/>
    <x v="0"/>
    <x v="0"/>
    <x v="0"/>
    <x v="0"/>
    <x v="167"/>
    <x v="138"/>
  </r>
  <r>
    <s v="AD01-9362"/>
    <x v="2"/>
    <x v="5"/>
    <x v="1"/>
    <x v="0"/>
    <x v="0"/>
    <x v="0"/>
    <x v="0"/>
    <x v="0"/>
    <x v="291"/>
    <x v="290"/>
  </r>
  <r>
    <s v="AD01-9361"/>
    <x v="2"/>
    <x v="5"/>
    <x v="1"/>
    <x v="0"/>
    <x v="0"/>
    <x v="0"/>
    <x v="0"/>
    <x v="0"/>
    <x v="235"/>
    <x v="330"/>
  </r>
  <r>
    <s v="AD01-9364"/>
    <x v="2"/>
    <x v="5"/>
    <x v="1"/>
    <x v="0"/>
    <x v="0"/>
    <x v="0"/>
    <x v="0"/>
    <x v="0"/>
    <x v="90"/>
    <x v="76"/>
  </r>
  <r>
    <s v="AD01-9362"/>
    <x v="2"/>
    <x v="5"/>
    <x v="1"/>
    <x v="0"/>
    <x v="0"/>
    <x v="0"/>
    <x v="0"/>
    <x v="0"/>
    <x v="219"/>
    <x v="7"/>
  </r>
  <r>
    <s v="AD01-9362"/>
    <x v="2"/>
    <x v="5"/>
    <x v="1"/>
    <x v="0"/>
    <x v="0"/>
    <x v="0"/>
    <x v="0"/>
    <x v="0"/>
    <x v="169"/>
    <x v="7"/>
  </r>
  <r>
    <s v="AD01-9364"/>
    <x v="2"/>
    <x v="5"/>
    <x v="1"/>
    <x v="0"/>
    <x v="0"/>
    <x v="0"/>
    <x v="0"/>
    <x v="0"/>
    <x v="522"/>
    <x v="513"/>
  </r>
  <r>
    <s v="AD01-9363"/>
    <x v="2"/>
    <x v="5"/>
    <x v="1"/>
    <x v="0"/>
    <x v="0"/>
    <x v="0"/>
    <x v="0"/>
    <x v="0"/>
    <x v="193"/>
    <x v="423"/>
  </r>
  <r>
    <s v="AD01-9364"/>
    <x v="2"/>
    <x v="5"/>
    <x v="1"/>
    <x v="0"/>
    <x v="0"/>
    <x v="0"/>
    <x v="0"/>
    <x v="0"/>
    <x v="376"/>
    <x v="367"/>
  </r>
  <r>
    <s v="AD01-9362"/>
    <x v="2"/>
    <x v="5"/>
    <x v="1"/>
    <x v="0"/>
    <x v="0"/>
    <x v="0"/>
    <x v="0"/>
    <x v="0"/>
    <x v="179"/>
    <x v="147"/>
  </r>
  <r>
    <s v="AD01-9364"/>
    <x v="2"/>
    <x v="5"/>
    <x v="1"/>
    <x v="0"/>
    <x v="0"/>
    <x v="0"/>
    <x v="0"/>
    <x v="0"/>
    <x v="325"/>
    <x v="294"/>
  </r>
  <r>
    <s v="AD01-9362"/>
    <x v="2"/>
    <x v="5"/>
    <x v="1"/>
    <x v="0"/>
    <x v="0"/>
    <x v="0"/>
    <x v="0"/>
    <x v="0"/>
    <x v="366"/>
    <x v="335"/>
  </r>
  <r>
    <s v="AD01-9362"/>
    <x v="2"/>
    <x v="5"/>
    <x v="1"/>
    <x v="0"/>
    <x v="0"/>
    <x v="0"/>
    <x v="0"/>
    <x v="0"/>
    <x v="523"/>
    <x v="514"/>
  </r>
  <r>
    <s v="AD01-9362"/>
    <x v="2"/>
    <x v="5"/>
    <x v="1"/>
    <x v="0"/>
    <x v="0"/>
    <x v="0"/>
    <x v="0"/>
    <x v="1"/>
    <x v="295"/>
    <x v="252"/>
  </r>
  <r>
    <s v="AD01-9361"/>
    <x v="2"/>
    <x v="5"/>
    <x v="1"/>
    <x v="0"/>
    <x v="0"/>
    <x v="0"/>
    <x v="0"/>
    <x v="1"/>
    <x v="242"/>
    <x v="193"/>
  </r>
  <r>
    <s v="AD01-9361"/>
    <x v="2"/>
    <x v="5"/>
    <x v="1"/>
    <x v="0"/>
    <x v="0"/>
    <x v="0"/>
    <x v="0"/>
    <x v="1"/>
    <x v="302"/>
    <x v="259"/>
  </r>
  <r>
    <s v="AD01-9361"/>
    <x v="2"/>
    <x v="5"/>
    <x v="1"/>
    <x v="0"/>
    <x v="0"/>
    <x v="0"/>
    <x v="0"/>
    <x v="0"/>
    <x v="402"/>
    <x v="368"/>
  </r>
  <r>
    <s v="AD01-9362"/>
    <x v="2"/>
    <x v="5"/>
    <x v="1"/>
    <x v="0"/>
    <x v="0"/>
    <x v="0"/>
    <x v="0"/>
    <x v="0"/>
    <x v="188"/>
    <x v="154"/>
  </r>
  <r>
    <s v="AD01-9362"/>
    <x v="2"/>
    <x v="6"/>
    <x v="1"/>
    <x v="0"/>
    <x v="0"/>
    <x v="0"/>
    <x v="0"/>
    <x v="1"/>
    <x v="352"/>
    <x v="321"/>
  </r>
  <r>
    <s v="AD01-9362"/>
    <x v="2"/>
    <x v="6"/>
    <x v="1"/>
    <x v="0"/>
    <x v="0"/>
    <x v="0"/>
    <x v="0"/>
    <x v="1"/>
    <x v="271"/>
    <x v="224"/>
  </r>
  <r>
    <s v="AD01-9362"/>
    <x v="2"/>
    <x v="6"/>
    <x v="1"/>
    <x v="0"/>
    <x v="0"/>
    <x v="0"/>
    <x v="0"/>
    <x v="1"/>
    <x v="254"/>
    <x v="205"/>
  </r>
  <r>
    <s v="AD01-9365"/>
    <x v="2"/>
    <x v="6"/>
    <x v="1"/>
    <x v="0"/>
    <x v="0"/>
    <x v="0"/>
    <x v="0"/>
    <x v="0"/>
    <x v="31"/>
    <x v="27"/>
  </r>
  <r>
    <s v="AD01-9361"/>
    <x v="2"/>
    <x v="6"/>
    <x v="1"/>
    <x v="0"/>
    <x v="0"/>
    <x v="0"/>
    <x v="0"/>
    <x v="0"/>
    <x v="2"/>
    <x v="2"/>
  </r>
  <r>
    <s v="AD01-9362"/>
    <x v="2"/>
    <x v="6"/>
    <x v="1"/>
    <x v="0"/>
    <x v="0"/>
    <x v="0"/>
    <x v="0"/>
    <x v="0"/>
    <x v="361"/>
    <x v="329"/>
  </r>
  <r>
    <s v="AD01-9361"/>
    <x v="2"/>
    <x v="6"/>
    <x v="1"/>
    <x v="0"/>
    <x v="0"/>
    <x v="0"/>
    <x v="0"/>
    <x v="0"/>
    <x v="273"/>
    <x v="310"/>
  </r>
  <r>
    <s v="AD01-9364"/>
    <x v="2"/>
    <x v="6"/>
    <x v="1"/>
    <x v="0"/>
    <x v="0"/>
    <x v="0"/>
    <x v="0"/>
    <x v="0"/>
    <x v="257"/>
    <x v="306"/>
  </r>
  <r>
    <s v="AD01-9361"/>
    <x v="2"/>
    <x v="6"/>
    <x v="1"/>
    <x v="0"/>
    <x v="0"/>
    <x v="0"/>
    <x v="0"/>
    <x v="0"/>
    <x v="34"/>
    <x v="7"/>
  </r>
  <r>
    <s v="AD01-9363"/>
    <x v="2"/>
    <x v="6"/>
    <x v="1"/>
    <x v="0"/>
    <x v="0"/>
    <x v="0"/>
    <x v="0"/>
    <x v="0"/>
    <x v="4"/>
    <x v="7"/>
  </r>
  <r>
    <s v="AD01-9364"/>
    <x v="2"/>
    <x v="6"/>
    <x v="1"/>
    <x v="0"/>
    <x v="0"/>
    <x v="0"/>
    <x v="0"/>
    <x v="0"/>
    <x v="524"/>
    <x v="515"/>
  </r>
  <r>
    <s v="AD01-9364"/>
    <x v="2"/>
    <x v="6"/>
    <x v="1"/>
    <x v="0"/>
    <x v="0"/>
    <x v="0"/>
    <x v="0"/>
    <x v="0"/>
    <x v="349"/>
    <x v="366"/>
  </r>
  <r>
    <s v="AD01-9362"/>
    <x v="2"/>
    <x v="6"/>
    <x v="1"/>
    <x v="0"/>
    <x v="0"/>
    <x v="0"/>
    <x v="0"/>
    <x v="0"/>
    <x v="16"/>
    <x v="14"/>
  </r>
  <r>
    <s v="AD01-9364"/>
    <x v="2"/>
    <x v="6"/>
    <x v="1"/>
    <x v="0"/>
    <x v="0"/>
    <x v="0"/>
    <x v="0"/>
    <x v="0"/>
    <x v="344"/>
    <x v="313"/>
  </r>
  <r>
    <s v="AD01-9361"/>
    <x v="2"/>
    <x v="6"/>
    <x v="1"/>
    <x v="0"/>
    <x v="0"/>
    <x v="0"/>
    <x v="0"/>
    <x v="0"/>
    <x v="340"/>
    <x v="309"/>
  </r>
  <r>
    <s v="AD01-9365"/>
    <x v="2"/>
    <x v="6"/>
    <x v="1"/>
    <x v="0"/>
    <x v="0"/>
    <x v="0"/>
    <x v="0"/>
    <x v="0"/>
    <x v="330"/>
    <x v="299"/>
  </r>
  <r>
    <s v="AD01-9362"/>
    <x v="2"/>
    <x v="6"/>
    <x v="1"/>
    <x v="0"/>
    <x v="0"/>
    <x v="0"/>
    <x v="0"/>
    <x v="0"/>
    <x v="525"/>
    <x v="516"/>
  </r>
  <r>
    <s v="AD01-9362"/>
    <x v="2"/>
    <x v="6"/>
    <x v="1"/>
    <x v="0"/>
    <x v="0"/>
    <x v="0"/>
    <x v="0"/>
    <x v="0"/>
    <x v="370"/>
    <x v="338"/>
  </r>
  <r>
    <s v="AD01-9365"/>
    <x v="2"/>
    <x v="6"/>
    <x v="1"/>
    <x v="0"/>
    <x v="0"/>
    <x v="0"/>
    <x v="0"/>
    <x v="1"/>
    <x v="345"/>
    <x v="315"/>
  </r>
  <r>
    <s v="AD01-9361"/>
    <x v="2"/>
    <x v="6"/>
    <x v="1"/>
    <x v="0"/>
    <x v="0"/>
    <x v="0"/>
    <x v="0"/>
    <x v="1"/>
    <x v="269"/>
    <x v="222"/>
  </r>
  <r>
    <s v="AD01-9361"/>
    <x v="2"/>
    <x v="6"/>
    <x v="1"/>
    <x v="0"/>
    <x v="0"/>
    <x v="0"/>
    <x v="0"/>
    <x v="0"/>
    <x v="71"/>
    <x v="57"/>
  </r>
  <r>
    <s v="AD01-9362"/>
    <x v="2"/>
    <x v="6"/>
    <x v="1"/>
    <x v="0"/>
    <x v="0"/>
    <x v="0"/>
    <x v="0"/>
    <x v="0"/>
    <x v="72"/>
    <x v="58"/>
  </r>
  <r>
    <s v="AD01-9362"/>
    <x v="2"/>
    <x v="7"/>
    <x v="1"/>
    <x v="0"/>
    <x v="0"/>
    <x v="0"/>
    <x v="0"/>
    <x v="1"/>
    <x v="129"/>
    <x v="107"/>
  </r>
  <r>
    <s v="AD01-9362"/>
    <x v="2"/>
    <x v="7"/>
    <x v="1"/>
    <x v="0"/>
    <x v="0"/>
    <x v="0"/>
    <x v="0"/>
    <x v="1"/>
    <x v="55"/>
    <x v="44"/>
  </r>
  <r>
    <s v="AD01-9361"/>
    <x v="2"/>
    <x v="7"/>
    <x v="1"/>
    <x v="0"/>
    <x v="0"/>
    <x v="0"/>
    <x v="0"/>
    <x v="1"/>
    <x v="31"/>
    <x v="27"/>
  </r>
  <r>
    <s v="AD01-9362"/>
    <x v="2"/>
    <x v="7"/>
    <x v="1"/>
    <x v="0"/>
    <x v="0"/>
    <x v="0"/>
    <x v="0"/>
    <x v="0"/>
    <x v="168"/>
    <x v="139"/>
  </r>
  <r>
    <s v="AD01-9361"/>
    <x v="2"/>
    <x v="7"/>
    <x v="1"/>
    <x v="0"/>
    <x v="0"/>
    <x v="0"/>
    <x v="0"/>
    <x v="0"/>
    <x v="88"/>
    <x v="173"/>
  </r>
  <r>
    <s v="AD01-9363"/>
    <x v="2"/>
    <x v="7"/>
    <x v="1"/>
    <x v="0"/>
    <x v="0"/>
    <x v="0"/>
    <x v="0"/>
    <x v="0"/>
    <x v="170"/>
    <x v="141"/>
  </r>
  <r>
    <s v="AD01-9362"/>
    <x v="2"/>
    <x v="7"/>
    <x v="1"/>
    <x v="0"/>
    <x v="0"/>
    <x v="0"/>
    <x v="0"/>
    <x v="0"/>
    <x v="131"/>
    <x v="109"/>
  </r>
  <r>
    <s v="AD01-9362"/>
    <x v="2"/>
    <x v="7"/>
    <x v="1"/>
    <x v="0"/>
    <x v="0"/>
    <x v="0"/>
    <x v="0"/>
    <x v="0"/>
    <x v="34"/>
    <x v="30"/>
  </r>
  <r>
    <s v="AD01-9361"/>
    <x v="2"/>
    <x v="7"/>
    <x v="1"/>
    <x v="0"/>
    <x v="0"/>
    <x v="0"/>
    <x v="0"/>
    <x v="0"/>
    <x v="6"/>
    <x v="7"/>
  </r>
  <r>
    <s v="AD01-9362"/>
    <x v="2"/>
    <x v="7"/>
    <x v="1"/>
    <x v="0"/>
    <x v="0"/>
    <x v="0"/>
    <x v="0"/>
    <x v="0"/>
    <x v="526"/>
    <x v="517"/>
  </r>
  <r>
    <s v="AD01-9361"/>
    <x v="2"/>
    <x v="7"/>
    <x v="1"/>
    <x v="0"/>
    <x v="0"/>
    <x v="0"/>
    <x v="0"/>
    <x v="0"/>
    <x v="206"/>
    <x v="408"/>
  </r>
  <r>
    <s v="AD01-9362"/>
    <x v="2"/>
    <x v="7"/>
    <x v="1"/>
    <x v="0"/>
    <x v="0"/>
    <x v="0"/>
    <x v="0"/>
    <x v="0"/>
    <x v="228"/>
    <x v="183"/>
  </r>
  <r>
    <s v="AD01-9361"/>
    <x v="2"/>
    <x v="7"/>
    <x v="1"/>
    <x v="0"/>
    <x v="0"/>
    <x v="0"/>
    <x v="0"/>
    <x v="0"/>
    <x v="210"/>
    <x v="168"/>
  </r>
  <r>
    <s v="AD01-9361"/>
    <x v="2"/>
    <x v="7"/>
    <x v="1"/>
    <x v="0"/>
    <x v="0"/>
    <x v="0"/>
    <x v="0"/>
    <x v="0"/>
    <x v="141"/>
    <x v="116"/>
  </r>
  <r>
    <s v="AD01-9362"/>
    <x v="2"/>
    <x v="7"/>
    <x v="1"/>
    <x v="0"/>
    <x v="0"/>
    <x v="0"/>
    <x v="0"/>
    <x v="0"/>
    <x v="68"/>
    <x v="54"/>
  </r>
  <r>
    <s v="AD01-9362"/>
    <x v="2"/>
    <x v="7"/>
    <x v="1"/>
    <x v="0"/>
    <x v="0"/>
    <x v="0"/>
    <x v="0"/>
    <x v="0"/>
    <x v="47"/>
    <x v="38"/>
  </r>
  <r>
    <s v="AD01-9362"/>
    <x v="2"/>
    <x v="7"/>
    <x v="1"/>
    <x v="0"/>
    <x v="0"/>
    <x v="0"/>
    <x v="0"/>
    <x v="0"/>
    <x v="267"/>
    <x v="220"/>
  </r>
  <r>
    <s v="AD01-9362"/>
    <x v="2"/>
    <x v="7"/>
    <x v="1"/>
    <x v="0"/>
    <x v="0"/>
    <x v="0"/>
    <x v="0"/>
    <x v="0"/>
    <x v="351"/>
    <x v="320"/>
  </r>
  <r>
    <s v="AD01-9363"/>
    <x v="2"/>
    <x v="7"/>
    <x v="1"/>
    <x v="0"/>
    <x v="0"/>
    <x v="0"/>
    <x v="0"/>
    <x v="1"/>
    <x v="201"/>
    <x v="162"/>
  </r>
  <r>
    <s v="AD01-9364"/>
    <x v="2"/>
    <x v="7"/>
    <x v="1"/>
    <x v="0"/>
    <x v="0"/>
    <x v="0"/>
    <x v="0"/>
    <x v="1"/>
    <x v="71"/>
    <x v="57"/>
  </r>
  <r>
    <s v="AD01-9363"/>
    <x v="2"/>
    <x v="7"/>
    <x v="1"/>
    <x v="0"/>
    <x v="0"/>
    <x v="0"/>
    <x v="0"/>
    <x v="0"/>
    <x v="232"/>
    <x v="185"/>
  </r>
  <r>
    <s v="AD01-9363"/>
    <x v="2"/>
    <x v="7"/>
    <x v="1"/>
    <x v="0"/>
    <x v="0"/>
    <x v="0"/>
    <x v="0"/>
    <x v="0"/>
    <x v="102"/>
    <x v="85"/>
  </r>
  <r>
    <s v="AD01-9361"/>
    <x v="2"/>
    <x v="8"/>
    <x v="1"/>
    <x v="0"/>
    <x v="0"/>
    <x v="0"/>
    <x v="0"/>
    <x v="1"/>
    <x v="190"/>
    <x v="156"/>
  </r>
  <r>
    <s v="AD01-9364"/>
    <x v="2"/>
    <x v="8"/>
    <x v="1"/>
    <x v="0"/>
    <x v="0"/>
    <x v="0"/>
    <x v="0"/>
    <x v="1"/>
    <x v="57"/>
    <x v="46"/>
  </r>
  <r>
    <s v="AD01-9364"/>
    <x v="2"/>
    <x v="8"/>
    <x v="1"/>
    <x v="0"/>
    <x v="0"/>
    <x v="0"/>
    <x v="0"/>
    <x v="1"/>
    <x v="319"/>
    <x v="288"/>
  </r>
  <r>
    <s v="AD01-9363"/>
    <x v="2"/>
    <x v="8"/>
    <x v="1"/>
    <x v="0"/>
    <x v="0"/>
    <x v="0"/>
    <x v="0"/>
    <x v="0"/>
    <x v="55"/>
    <x v="44"/>
  </r>
  <r>
    <s v="AD01-9364"/>
    <x v="2"/>
    <x v="8"/>
    <x v="1"/>
    <x v="0"/>
    <x v="0"/>
    <x v="0"/>
    <x v="0"/>
    <x v="0"/>
    <x v="56"/>
    <x v="45"/>
  </r>
  <r>
    <s v="AD01-9364"/>
    <x v="2"/>
    <x v="8"/>
    <x v="1"/>
    <x v="0"/>
    <x v="0"/>
    <x v="0"/>
    <x v="0"/>
    <x v="0"/>
    <x v="58"/>
    <x v="47"/>
  </r>
  <r>
    <s v="AD01-9362"/>
    <x v="2"/>
    <x v="8"/>
    <x v="1"/>
    <x v="0"/>
    <x v="0"/>
    <x v="0"/>
    <x v="0"/>
    <x v="0"/>
    <x v="320"/>
    <x v="289"/>
  </r>
  <r>
    <s v="AD01-9361"/>
    <x v="2"/>
    <x v="8"/>
    <x v="1"/>
    <x v="0"/>
    <x v="0"/>
    <x v="0"/>
    <x v="0"/>
    <x v="0"/>
    <x v="131"/>
    <x v="7"/>
  </r>
  <r>
    <s v="AD01-9364"/>
    <x v="2"/>
    <x v="8"/>
    <x v="1"/>
    <x v="0"/>
    <x v="0"/>
    <x v="0"/>
    <x v="0"/>
    <x v="0"/>
    <x v="75"/>
    <x v="7"/>
  </r>
  <r>
    <s v="AD01-9364"/>
    <x v="2"/>
    <x v="8"/>
    <x v="1"/>
    <x v="0"/>
    <x v="0"/>
    <x v="0"/>
    <x v="0"/>
    <x v="0"/>
    <x v="527"/>
    <x v="518"/>
  </r>
  <r>
    <s v="AD01-9364"/>
    <x v="2"/>
    <x v="8"/>
    <x v="1"/>
    <x v="0"/>
    <x v="0"/>
    <x v="0"/>
    <x v="0"/>
    <x v="0"/>
    <x v="192"/>
    <x v="396"/>
  </r>
  <r>
    <s v="AD01-9362"/>
    <x v="2"/>
    <x v="8"/>
    <x v="1"/>
    <x v="0"/>
    <x v="0"/>
    <x v="0"/>
    <x v="0"/>
    <x v="0"/>
    <x v="66"/>
    <x v="53"/>
  </r>
  <r>
    <s v="AD01-9362"/>
    <x v="2"/>
    <x v="8"/>
    <x v="1"/>
    <x v="0"/>
    <x v="0"/>
    <x v="0"/>
    <x v="0"/>
    <x v="0"/>
    <x v="158"/>
    <x v="130"/>
  </r>
  <r>
    <s v="AD01-9364"/>
    <x v="2"/>
    <x v="8"/>
    <x v="1"/>
    <x v="0"/>
    <x v="0"/>
    <x v="0"/>
    <x v="0"/>
    <x v="0"/>
    <x v="200"/>
    <x v="161"/>
  </r>
  <r>
    <s v="AD01-9361"/>
    <x v="2"/>
    <x v="8"/>
    <x v="1"/>
    <x v="0"/>
    <x v="0"/>
    <x v="0"/>
    <x v="0"/>
    <x v="0"/>
    <x v="324"/>
    <x v="293"/>
  </r>
  <r>
    <s v="AD01-9363"/>
    <x v="2"/>
    <x v="8"/>
    <x v="1"/>
    <x v="0"/>
    <x v="0"/>
    <x v="0"/>
    <x v="0"/>
    <x v="0"/>
    <x v="365"/>
    <x v="334"/>
  </r>
  <r>
    <s v="AD01-9362"/>
    <x v="2"/>
    <x v="8"/>
    <x v="1"/>
    <x v="0"/>
    <x v="0"/>
    <x v="0"/>
    <x v="0"/>
    <x v="0"/>
    <x v="373"/>
    <x v="342"/>
  </r>
  <r>
    <s v="AD01-9362"/>
    <x v="2"/>
    <x v="8"/>
    <x v="1"/>
    <x v="0"/>
    <x v="0"/>
    <x v="0"/>
    <x v="0"/>
    <x v="1"/>
    <x v="419"/>
    <x v="381"/>
  </r>
  <r>
    <s v="AD01-9362"/>
    <x v="2"/>
    <x v="8"/>
    <x v="1"/>
    <x v="0"/>
    <x v="0"/>
    <x v="0"/>
    <x v="0"/>
    <x v="1"/>
    <x v="388"/>
    <x v="354"/>
  </r>
  <r>
    <s v="AD01-9362"/>
    <x v="2"/>
    <x v="8"/>
    <x v="1"/>
    <x v="0"/>
    <x v="0"/>
    <x v="0"/>
    <x v="0"/>
    <x v="1"/>
    <x v="389"/>
    <x v="355"/>
  </r>
  <r>
    <s v="AD01-9364"/>
    <x v="2"/>
    <x v="8"/>
    <x v="1"/>
    <x v="0"/>
    <x v="0"/>
    <x v="0"/>
    <x v="0"/>
    <x v="0"/>
    <x v="201"/>
    <x v="162"/>
  </r>
  <r>
    <s v="AD01-9361"/>
    <x v="2"/>
    <x v="8"/>
    <x v="1"/>
    <x v="0"/>
    <x v="0"/>
    <x v="0"/>
    <x v="0"/>
    <x v="0"/>
    <x v="86"/>
    <x v="71"/>
  </r>
  <r>
    <s v="AD01-9362"/>
    <x v="2"/>
    <x v="9"/>
    <x v="1"/>
    <x v="0"/>
    <x v="0"/>
    <x v="0"/>
    <x v="0"/>
    <x v="1"/>
    <x v="125"/>
    <x v="103"/>
  </r>
  <r>
    <s v="AD01-9361"/>
    <x v="2"/>
    <x v="9"/>
    <x v="1"/>
    <x v="0"/>
    <x v="0"/>
    <x v="0"/>
    <x v="0"/>
    <x v="1"/>
    <x v="126"/>
    <x v="104"/>
  </r>
  <r>
    <s v="AD01-9364"/>
    <x v="2"/>
    <x v="9"/>
    <x v="1"/>
    <x v="0"/>
    <x v="0"/>
    <x v="0"/>
    <x v="0"/>
    <x v="1"/>
    <x v="127"/>
    <x v="105"/>
  </r>
  <r>
    <s v="AD01-9361"/>
    <x v="2"/>
    <x v="9"/>
    <x v="1"/>
    <x v="0"/>
    <x v="0"/>
    <x v="0"/>
    <x v="0"/>
    <x v="0"/>
    <x v="2"/>
    <x v="2"/>
  </r>
  <r>
    <s v="AD01-9362"/>
    <x v="2"/>
    <x v="9"/>
    <x v="1"/>
    <x v="0"/>
    <x v="0"/>
    <x v="0"/>
    <x v="0"/>
    <x v="0"/>
    <x v="57"/>
    <x v="46"/>
  </r>
  <r>
    <s v="AD01-9361"/>
    <x v="2"/>
    <x v="9"/>
    <x v="1"/>
    <x v="0"/>
    <x v="0"/>
    <x v="0"/>
    <x v="0"/>
    <x v="0"/>
    <x v="29"/>
    <x v="25"/>
  </r>
  <r>
    <s v="AD01-9362"/>
    <x v="2"/>
    <x v="9"/>
    <x v="1"/>
    <x v="0"/>
    <x v="0"/>
    <x v="0"/>
    <x v="0"/>
    <x v="0"/>
    <x v="274"/>
    <x v="278"/>
  </r>
  <r>
    <s v="AD01-9361"/>
    <x v="2"/>
    <x v="9"/>
    <x v="1"/>
    <x v="0"/>
    <x v="0"/>
    <x v="0"/>
    <x v="0"/>
    <x v="0"/>
    <x v="243"/>
    <x v="279"/>
  </r>
  <r>
    <s v="AD01-9362"/>
    <x v="2"/>
    <x v="9"/>
    <x v="1"/>
    <x v="0"/>
    <x v="0"/>
    <x v="0"/>
    <x v="0"/>
    <x v="0"/>
    <x v="4"/>
    <x v="7"/>
  </r>
  <r>
    <s v="AD01-9362"/>
    <x v="2"/>
    <x v="9"/>
    <x v="1"/>
    <x v="0"/>
    <x v="0"/>
    <x v="0"/>
    <x v="0"/>
    <x v="0"/>
    <x v="58"/>
    <x v="7"/>
  </r>
  <r>
    <s v="AD01-9361"/>
    <x v="2"/>
    <x v="9"/>
    <x v="1"/>
    <x v="0"/>
    <x v="0"/>
    <x v="0"/>
    <x v="0"/>
    <x v="0"/>
    <x v="6"/>
    <x v="7"/>
  </r>
  <r>
    <s v="AD01-9364"/>
    <x v="2"/>
    <x v="9"/>
    <x v="1"/>
    <x v="0"/>
    <x v="0"/>
    <x v="0"/>
    <x v="0"/>
    <x v="0"/>
    <x v="528"/>
    <x v="519"/>
  </r>
  <r>
    <s v="AD01-9361"/>
    <x v="2"/>
    <x v="9"/>
    <x v="1"/>
    <x v="0"/>
    <x v="0"/>
    <x v="0"/>
    <x v="0"/>
    <x v="0"/>
    <x v="529"/>
    <x v="520"/>
  </r>
  <r>
    <s v="AD01-9361"/>
    <x v="2"/>
    <x v="9"/>
    <x v="1"/>
    <x v="0"/>
    <x v="0"/>
    <x v="0"/>
    <x v="0"/>
    <x v="0"/>
    <x v="404"/>
    <x v="458"/>
  </r>
  <r>
    <s v="AD01-9361"/>
    <x v="2"/>
    <x v="9"/>
    <x v="1"/>
    <x v="0"/>
    <x v="0"/>
    <x v="0"/>
    <x v="0"/>
    <x v="0"/>
    <x v="16"/>
    <x v="14"/>
  </r>
  <r>
    <s v="AD01-9362"/>
    <x v="2"/>
    <x v="9"/>
    <x v="1"/>
    <x v="0"/>
    <x v="0"/>
    <x v="0"/>
    <x v="0"/>
    <x v="0"/>
    <x v="335"/>
    <x v="380"/>
  </r>
  <r>
    <s v="AD01-9364"/>
    <x v="2"/>
    <x v="9"/>
    <x v="1"/>
    <x v="0"/>
    <x v="0"/>
    <x v="0"/>
    <x v="0"/>
    <x v="0"/>
    <x v="42"/>
    <x v="35"/>
  </r>
  <r>
    <s v="AD01-9362"/>
    <x v="2"/>
    <x v="9"/>
    <x v="1"/>
    <x v="0"/>
    <x v="0"/>
    <x v="0"/>
    <x v="0"/>
    <x v="0"/>
    <x v="313"/>
    <x v="280"/>
  </r>
  <r>
    <s v="AD01-9362"/>
    <x v="2"/>
    <x v="9"/>
    <x v="1"/>
    <x v="0"/>
    <x v="0"/>
    <x v="0"/>
    <x v="0"/>
    <x v="0"/>
    <x v="314"/>
    <x v="281"/>
  </r>
  <r>
    <s v="AD01-9361"/>
    <x v="2"/>
    <x v="9"/>
    <x v="1"/>
    <x v="0"/>
    <x v="0"/>
    <x v="0"/>
    <x v="0"/>
    <x v="0"/>
    <x v="315"/>
    <x v="282"/>
  </r>
  <r>
    <s v="AD01-9361"/>
    <x v="2"/>
    <x v="9"/>
    <x v="1"/>
    <x v="0"/>
    <x v="0"/>
    <x v="0"/>
    <x v="0"/>
    <x v="0"/>
    <x v="19"/>
    <x v="15"/>
  </r>
  <r>
    <s v="AD01-9361"/>
    <x v="2"/>
    <x v="9"/>
    <x v="1"/>
    <x v="0"/>
    <x v="0"/>
    <x v="0"/>
    <x v="0"/>
    <x v="0"/>
    <x v="530"/>
    <x v="521"/>
  </r>
  <r>
    <s v="AD01-9362"/>
    <x v="2"/>
    <x v="9"/>
    <x v="1"/>
    <x v="0"/>
    <x v="0"/>
    <x v="0"/>
    <x v="0"/>
    <x v="0"/>
    <x v="476"/>
    <x v="445"/>
  </r>
  <r>
    <s v="AD01-9364"/>
    <x v="2"/>
    <x v="9"/>
    <x v="1"/>
    <x v="0"/>
    <x v="0"/>
    <x v="0"/>
    <x v="0"/>
    <x v="1"/>
    <x v="281"/>
    <x v="234"/>
  </r>
  <r>
    <s v="AD01-9361"/>
    <x v="2"/>
    <x v="9"/>
    <x v="1"/>
    <x v="0"/>
    <x v="0"/>
    <x v="0"/>
    <x v="0"/>
    <x v="1"/>
    <x v="270"/>
    <x v="223"/>
  </r>
  <r>
    <s v="AD01-9365"/>
    <x v="2"/>
    <x v="9"/>
    <x v="1"/>
    <x v="0"/>
    <x v="0"/>
    <x v="0"/>
    <x v="0"/>
    <x v="1"/>
    <x v="296"/>
    <x v="253"/>
  </r>
  <r>
    <s v="AD01-9361"/>
    <x v="2"/>
    <x v="9"/>
    <x v="1"/>
    <x v="0"/>
    <x v="0"/>
    <x v="0"/>
    <x v="0"/>
    <x v="0"/>
    <x v="72"/>
    <x v="58"/>
  </r>
  <r>
    <s v="AD01-9361"/>
    <x v="2"/>
    <x v="9"/>
    <x v="1"/>
    <x v="0"/>
    <x v="0"/>
    <x v="0"/>
    <x v="0"/>
    <x v="0"/>
    <x v="232"/>
    <x v="185"/>
  </r>
  <r>
    <s v="AD01-9364"/>
    <x v="2"/>
    <x v="10"/>
    <x v="1"/>
    <x v="0"/>
    <x v="0"/>
    <x v="0"/>
    <x v="0"/>
    <x v="1"/>
    <x v="165"/>
    <x v="136"/>
  </r>
  <r>
    <s v="AD01-9362"/>
    <x v="2"/>
    <x v="10"/>
    <x v="1"/>
    <x v="0"/>
    <x v="0"/>
    <x v="0"/>
    <x v="0"/>
    <x v="1"/>
    <x v="166"/>
    <x v="137"/>
  </r>
  <r>
    <s v="AD01-9361"/>
    <x v="2"/>
    <x v="10"/>
    <x v="1"/>
    <x v="0"/>
    <x v="0"/>
    <x v="0"/>
    <x v="0"/>
    <x v="0"/>
    <x v="56"/>
    <x v="45"/>
  </r>
  <r>
    <s v="AD01-9361"/>
    <x v="2"/>
    <x v="10"/>
    <x v="1"/>
    <x v="0"/>
    <x v="0"/>
    <x v="0"/>
    <x v="0"/>
    <x v="0"/>
    <x v="190"/>
    <x v="156"/>
  </r>
  <r>
    <s v="AD01-9361"/>
    <x v="2"/>
    <x v="10"/>
    <x v="1"/>
    <x v="0"/>
    <x v="0"/>
    <x v="0"/>
    <x v="0"/>
    <x v="0"/>
    <x v="54"/>
    <x v="61"/>
  </r>
  <r>
    <s v="AD01-9361"/>
    <x v="2"/>
    <x v="10"/>
    <x v="1"/>
    <x v="0"/>
    <x v="0"/>
    <x v="0"/>
    <x v="0"/>
    <x v="0"/>
    <x v="249"/>
    <x v="283"/>
  </r>
  <r>
    <s v="AD01-9363"/>
    <x v="2"/>
    <x v="10"/>
    <x v="1"/>
    <x v="0"/>
    <x v="0"/>
    <x v="0"/>
    <x v="0"/>
    <x v="0"/>
    <x v="234"/>
    <x v="284"/>
  </r>
  <r>
    <s v="AD01-9362"/>
    <x v="2"/>
    <x v="10"/>
    <x v="1"/>
    <x v="0"/>
    <x v="0"/>
    <x v="0"/>
    <x v="0"/>
    <x v="0"/>
    <x v="297"/>
    <x v="277"/>
  </r>
  <r>
    <s v="AD01-9362"/>
    <x v="2"/>
    <x v="10"/>
    <x v="1"/>
    <x v="0"/>
    <x v="0"/>
    <x v="0"/>
    <x v="0"/>
    <x v="0"/>
    <x v="75"/>
    <x v="7"/>
  </r>
  <r>
    <s v="AD01-9362"/>
    <x v="2"/>
    <x v="10"/>
    <x v="1"/>
    <x v="0"/>
    <x v="0"/>
    <x v="0"/>
    <x v="0"/>
    <x v="0"/>
    <x v="32"/>
    <x v="7"/>
  </r>
  <r>
    <s v="AD01-9361"/>
    <x v="2"/>
    <x v="10"/>
    <x v="1"/>
    <x v="0"/>
    <x v="0"/>
    <x v="0"/>
    <x v="0"/>
    <x v="0"/>
    <x v="531"/>
    <x v="522"/>
  </r>
  <r>
    <s v="AD01-9362"/>
    <x v="2"/>
    <x v="10"/>
    <x v="1"/>
    <x v="0"/>
    <x v="0"/>
    <x v="0"/>
    <x v="0"/>
    <x v="0"/>
    <x v="60"/>
    <x v="399"/>
  </r>
  <r>
    <s v="AD01-9362"/>
    <x v="2"/>
    <x v="10"/>
    <x v="1"/>
    <x v="0"/>
    <x v="0"/>
    <x v="0"/>
    <x v="0"/>
    <x v="0"/>
    <x v="158"/>
    <x v="130"/>
  </r>
  <r>
    <s v="AD01-9361"/>
    <x v="2"/>
    <x v="10"/>
    <x v="1"/>
    <x v="0"/>
    <x v="0"/>
    <x v="0"/>
    <x v="0"/>
    <x v="0"/>
    <x v="369"/>
    <x v="353"/>
  </r>
  <r>
    <s v="AD01-9361"/>
    <x v="2"/>
    <x v="10"/>
    <x v="1"/>
    <x v="0"/>
    <x v="0"/>
    <x v="0"/>
    <x v="0"/>
    <x v="0"/>
    <x v="317"/>
    <x v="286"/>
  </r>
  <r>
    <s v="AD01-9361"/>
    <x v="2"/>
    <x v="10"/>
    <x v="1"/>
    <x v="0"/>
    <x v="0"/>
    <x v="0"/>
    <x v="0"/>
    <x v="0"/>
    <x v="318"/>
    <x v="287"/>
  </r>
  <r>
    <s v="AD01-9362"/>
    <x v="2"/>
    <x v="10"/>
    <x v="1"/>
    <x v="0"/>
    <x v="0"/>
    <x v="0"/>
    <x v="0"/>
    <x v="0"/>
    <x v="69"/>
    <x v="55"/>
  </r>
  <r>
    <s v="AD01-9363"/>
    <x v="2"/>
    <x v="10"/>
    <x v="1"/>
    <x v="0"/>
    <x v="0"/>
    <x v="0"/>
    <x v="0"/>
    <x v="0"/>
    <x v="532"/>
    <x v="523"/>
  </r>
  <r>
    <s v="AD01-9362"/>
    <x v="2"/>
    <x v="10"/>
    <x v="1"/>
    <x v="0"/>
    <x v="0"/>
    <x v="0"/>
    <x v="0"/>
    <x v="0"/>
    <x v="466"/>
    <x v="435"/>
  </r>
  <r>
    <s v="AD01-9364"/>
    <x v="2"/>
    <x v="10"/>
    <x v="1"/>
    <x v="0"/>
    <x v="0"/>
    <x v="0"/>
    <x v="0"/>
    <x v="1"/>
    <x v="253"/>
    <x v="204"/>
  </r>
  <r>
    <s v="AD01-9361"/>
    <x v="2"/>
    <x v="10"/>
    <x v="1"/>
    <x v="0"/>
    <x v="0"/>
    <x v="0"/>
    <x v="0"/>
    <x v="1"/>
    <x v="241"/>
    <x v="192"/>
  </r>
  <r>
    <s v="AD01-9363"/>
    <x v="2"/>
    <x v="10"/>
    <x v="1"/>
    <x v="0"/>
    <x v="0"/>
    <x v="0"/>
    <x v="0"/>
    <x v="1"/>
    <x v="301"/>
    <x v="258"/>
  </r>
  <r>
    <s v="AD01-9361"/>
    <x v="2"/>
    <x v="10"/>
    <x v="1"/>
    <x v="0"/>
    <x v="0"/>
    <x v="0"/>
    <x v="0"/>
    <x v="0"/>
    <x v="86"/>
    <x v="71"/>
  </r>
  <r>
    <s v="AD01-9362"/>
    <x v="2"/>
    <x v="10"/>
    <x v="1"/>
    <x v="0"/>
    <x v="0"/>
    <x v="0"/>
    <x v="0"/>
    <x v="0"/>
    <x v="419"/>
    <x v="381"/>
  </r>
  <r>
    <s v="AD01-9361"/>
    <x v="2"/>
    <x v="10"/>
    <x v="1"/>
    <x v="0"/>
    <x v="0"/>
    <x v="0"/>
    <x v="0"/>
    <x v="0"/>
    <x v="50"/>
    <x v="41"/>
  </r>
  <r>
    <s v="AD01-9361"/>
    <x v="2"/>
    <x v="11"/>
    <x v="1"/>
    <x v="0"/>
    <x v="0"/>
    <x v="0"/>
    <x v="0"/>
    <x v="1"/>
    <x v="0"/>
    <x v="0"/>
  </r>
  <r>
    <s v="AD01-9361"/>
    <x v="2"/>
    <x v="11"/>
    <x v="1"/>
    <x v="0"/>
    <x v="0"/>
    <x v="0"/>
    <x v="0"/>
    <x v="1"/>
    <x v="1"/>
    <x v="1"/>
  </r>
  <r>
    <s v="AD01-9362"/>
    <x v="2"/>
    <x v="11"/>
    <x v="1"/>
    <x v="0"/>
    <x v="0"/>
    <x v="0"/>
    <x v="0"/>
    <x v="1"/>
    <x v="164"/>
    <x v="135"/>
  </r>
  <r>
    <s v="AD01-9361"/>
    <x v="2"/>
    <x v="11"/>
    <x v="1"/>
    <x v="0"/>
    <x v="0"/>
    <x v="0"/>
    <x v="0"/>
    <x v="0"/>
    <x v="203"/>
    <x v="164"/>
  </r>
  <r>
    <s v="AD01-9362"/>
    <x v="2"/>
    <x v="11"/>
    <x v="1"/>
    <x v="0"/>
    <x v="0"/>
    <x v="0"/>
    <x v="0"/>
    <x v="0"/>
    <x v="244"/>
    <x v="206"/>
  </r>
  <r>
    <s v="AD01-9362"/>
    <x v="2"/>
    <x v="11"/>
    <x v="1"/>
    <x v="0"/>
    <x v="0"/>
    <x v="0"/>
    <x v="0"/>
    <x v="0"/>
    <x v="255"/>
    <x v="207"/>
  </r>
  <r>
    <s v="AD01-9361"/>
    <x v="2"/>
    <x v="11"/>
    <x v="1"/>
    <x v="0"/>
    <x v="0"/>
    <x v="0"/>
    <x v="0"/>
    <x v="0"/>
    <x v="256"/>
    <x v="208"/>
  </r>
  <r>
    <s v="AD01-9361"/>
    <x v="2"/>
    <x v="11"/>
    <x v="1"/>
    <x v="0"/>
    <x v="0"/>
    <x v="0"/>
    <x v="0"/>
    <x v="0"/>
    <x v="191"/>
    <x v="7"/>
  </r>
  <r>
    <s v="AD01-9361"/>
    <x v="2"/>
    <x v="11"/>
    <x v="1"/>
    <x v="0"/>
    <x v="0"/>
    <x v="0"/>
    <x v="0"/>
    <x v="0"/>
    <x v="77"/>
    <x v="7"/>
  </r>
  <r>
    <s v="AD01-9362"/>
    <x v="2"/>
    <x v="11"/>
    <x v="1"/>
    <x v="0"/>
    <x v="0"/>
    <x v="0"/>
    <x v="0"/>
    <x v="0"/>
    <x v="533"/>
    <x v="524"/>
  </r>
  <r>
    <s v="AD01-9362"/>
    <x v="2"/>
    <x v="11"/>
    <x v="1"/>
    <x v="0"/>
    <x v="0"/>
    <x v="0"/>
    <x v="0"/>
    <x v="0"/>
    <x v="534"/>
    <x v="525"/>
  </r>
  <r>
    <s v="AD01-9362"/>
    <x v="2"/>
    <x v="11"/>
    <x v="1"/>
    <x v="0"/>
    <x v="0"/>
    <x v="0"/>
    <x v="0"/>
    <x v="0"/>
    <x v="59"/>
    <x v="411"/>
  </r>
  <r>
    <s v="AD01-9362"/>
    <x v="2"/>
    <x v="11"/>
    <x v="1"/>
    <x v="0"/>
    <x v="0"/>
    <x v="0"/>
    <x v="0"/>
    <x v="0"/>
    <x v="372"/>
    <x v="379"/>
  </r>
  <r>
    <s v="AD01-9362"/>
    <x v="2"/>
    <x v="11"/>
    <x v="1"/>
    <x v="0"/>
    <x v="0"/>
    <x v="0"/>
    <x v="0"/>
    <x v="0"/>
    <x v="65"/>
    <x v="52"/>
  </r>
  <r>
    <s v="AD01-9361"/>
    <x v="2"/>
    <x v="11"/>
    <x v="1"/>
    <x v="0"/>
    <x v="0"/>
    <x v="0"/>
    <x v="0"/>
    <x v="0"/>
    <x v="262"/>
    <x v="214"/>
  </r>
  <r>
    <s v="AD01-9362"/>
    <x v="2"/>
    <x v="11"/>
    <x v="1"/>
    <x v="0"/>
    <x v="0"/>
    <x v="0"/>
    <x v="0"/>
    <x v="0"/>
    <x v="263"/>
    <x v="215"/>
  </r>
  <r>
    <s v="AD01-9361"/>
    <x v="2"/>
    <x v="11"/>
    <x v="1"/>
    <x v="0"/>
    <x v="0"/>
    <x v="0"/>
    <x v="0"/>
    <x v="0"/>
    <x v="316"/>
    <x v="285"/>
  </r>
  <r>
    <s v="AD01-9362"/>
    <x v="2"/>
    <x v="11"/>
    <x v="1"/>
    <x v="0"/>
    <x v="0"/>
    <x v="0"/>
    <x v="0"/>
    <x v="0"/>
    <x v="535"/>
    <x v="526"/>
  </r>
  <r>
    <s v="AD01-9364"/>
    <x v="2"/>
    <x v="11"/>
    <x v="1"/>
    <x v="0"/>
    <x v="0"/>
    <x v="0"/>
    <x v="0"/>
    <x v="0"/>
    <x v="472"/>
    <x v="441"/>
  </r>
  <r>
    <s v="AD01-9361"/>
    <x v="2"/>
    <x v="11"/>
    <x v="1"/>
    <x v="0"/>
    <x v="0"/>
    <x v="0"/>
    <x v="0"/>
    <x v="1"/>
    <x v="280"/>
    <x v="233"/>
  </r>
  <r>
    <s v="AD01-9361"/>
    <x v="2"/>
    <x v="11"/>
    <x v="1"/>
    <x v="0"/>
    <x v="0"/>
    <x v="0"/>
    <x v="0"/>
    <x v="1"/>
    <x v="268"/>
    <x v="221"/>
  </r>
  <r>
    <s v="AD01-9361"/>
    <x v="2"/>
    <x v="11"/>
    <x v="1"/>
    <x v="0"/>
    <x v="0"/>
    <x v="0"/>
    <x v="0"/>
    <x v="0"/>
    <x v="390"/>
    <x v="356"/>
  </r>
  <r>
    <s v="AD01-9361"/>
    <x v="2"/>
    <x v="11"/>
    <x v="1"/>
    <x v="0"/>
    <x v="0"/>
    <x v="0"/>
    <x v="0"/>
    <x v="0"/>
    <x v="70"/>
    <x v="56"/>
  </r>
  <r>
    <s v="AD01-9361"/>
    <x v="2"/>
    <x v="0"/>
    <x v="0"/>
    <x v="1"/>
    <x v="1"/>
    <x v="1"/>
    <x v="0"/>
    <x v="2"/>
    <x v="32"/>
    <x v="28"/>
  </r>
  <r>
    <s v="AD01-9364"/>
    <x v="2"/>
    <x v="0"/>
    <x v="0"/>
    <x v="1"/>
    <x v="1"/>
    <x v="1"/>
    <x v="0"/>
    <x v="2"/>
    <x v="6"/>
    <x v="6"/>
  </r>
  <r>
    <s v="AD01-9362"/>
    <x v="2"/>
    <x v="0"/>
    <x v="0"/>
    <x v="1"/>
    <x v="1"/>
    <x v="1"/>
    <x v="0"/>
    <x v="2"/>
    <x v="170"/>
    <x v="141"/>
  </r>
  <r>
    <s v="AD01-9365"/>
    <x v="2"/>
    <x v="0"/>
    <x v="0"/>
    <x v="1"/>
    <x v="1"/>
    <x v="1"/>
    <x v="0"/>
    <x v="2"/>
    <x v="21"/>
    <x v="17"/>
  </r>
  <r>
    <s v="AD01-9361"/>
    <x v="2"/>
    <x v="0"/>
    <x v="0"/>
    <x v="1"/>
    <x v="1"/>
    <x v="1"/>
    <x v="0"/>
    <x v="2"/>
    <x v="184"/>
    <x v="150"/>
  </r>
  <r>
    <s v="AD01-9362"/>
    <x v="2"/>
    <x v="3"/>
    <x v="0"/>
    <x v="1"/>
    <x v="1"/>
    <x v="1"/>
    <x v="0"/>
    <x v="2"/>
    <x v="75"/>
    <x v="62"/>
  </r>
  <r>
    <s v="AD01-9361"/>
    <x v="2"/>
    <x v="3"/>
    <x v="0"/>
    <x v="1"/>
    <x v="1"/>
    <x v="1"/>
    <x v="0"/>
    <x v="2"/>
    <x v="4"/>
    <x v="4"/>
  </r>
  <r>
    <s v="AD01-9361"/>
    <x v="2"/>
    <x v="3"/>
    <x v="0"/>
    <x v="1"/>
    <x v="1"/>
    <x v="1"/>
    <x v="0"/>
    <x v="2"/>
    <x v="84"/>
    <x v="69"/>
  </r>
  <r>
    <s v="AD01-9362"/>
    <x v="2"/>
    <x v="3"/>
    <x v="0"/>
    <x v="1"/>
    <x v="1"/>
    <x v="1"/>
    <x v="0"/>
    <x v="2"/>
    <x v="69"/>
    <x v="55"/>
  </r>
  <r>
    <s v="AD01-9364"/>
    <x v="2"/>
    <x v="3"/>
    <x v="0"/>
    <x v="1"/>
    <x v="1"/>
    <x v="1"/>
    <x v="0"/>
    <x v="2"/>
    <x v="19"/>
    <x v="15"/>
  </r>
  <r>
    <s v="AD01-9362"/>
    <x v="2"/>
    <x v="4"/>
    <x v="0"/>
    <x v="1"/>
    <x v="1"/>
    <x v="1"/>
    <x v="0"/>
    <x v="0"/>
    <x v="33"/>
    <x v="29"/>
  </r>
  <r>
    <s v="AD01-9362"/>
    <x v="2"/>
    <x v="4"/>
    <x v="0"/>
    <x v="1"/>
    <x v="1"/>
    <x v="1"/>
    <x v="0"/>
    <x v="2"/>
    <x v="218"/>
    <x v="175"/>
  </r>
  <r>
    <s v="AD01-9362"/>
    <x v="2"/>
    <x v="4"/>
    <x v="0"/>
    <x v="1"/>
    <x v="1"/>
    <x v="1"/>
    <x v="0"/>
    <x v="2"/>
    <x v="91"/>
    <x v="77"/>
  </r>
  <r>
    <s v="AD01-9362"/>
    <x v="2"/>
    <x v="4"/>
    <x v="0"/>
    <x v="1"/>
    <x v="1"/>
    <x v="1"/>
    <x v="0"/>
    <x v="2"/>
    <x v="46"/>
    <x v="37"/>
  </r>
  <r>
    <s v="AD01-9364"/>
    <x v="2"/>
    <x v="4"/>
    <x v="0"/>
    <x v="1"/>
    <x v="1"/>
    <x v="1"/>
    <x v="0"/>
    <x v="2"/>
    <x v="99"/>
    <x v="82"/>
  </r>
  <r>
    <s v="AD01-9362"/>
    <x v="2"/>
    <x v="6"/>
    <x v="0"/>
    <x v="1"/>
    <x v="1"/>
    <x v="1"/>
    <x v="0"/>
    <x v="2"/>
    <x v="219"/>
    <x v="176"/>
  </r>
  <r>
    <s v="AD01-9363"/>
    <x v="2"/>
    <x v="6"/>
    <x v="0"/>
    <x v="1"/>
    <x v="1"/>
    <x v="1"/>
    <x v="0"/>
    <x v="2"/>
    <x v="204"/>
    <x v="165"/>
  </r>
  <r>
    <s v="AD01-9364"/>
    <x v="2"/>
    <x v="6"/>
    <x v="0"/>
    <x v="1"/>
    <x v="1"/>
    <x v="1"/>
    <x v="0"/>
    <x v="2"/>
    <x v="191"/>
    <x v="157"/>
  </r>
  <r>
    <s v="AD01-9361"/>
    <x v="2"/>
    <x v="6"/>
    <x v="0"/>
    <x v="1"/>
    <x v="1"/>
    <x v="1"/>
    <x v="0"/>
    <x v="2"/>
    <x v="231"/>
    <x v="184"/>
  </r>
  <r>
    <s v="AD01-9363"/>
    <x v="2"/>
    <x v="6"/>
    <x v="0"/>
    <x v="1"/>
    <x v="1"/>
    <x v="1"/>
    <x v="0"/>
    <x v="2"/>
    <x v="213"/>
    <x v="169"/>
  </r>
  <r>
    <s v="AD01-9362"/>
    <x v="2"/>
    <x v="6"/>
    <x v="0"/>
    <x v="1"/>
    <x v="1"/>
    <x v="1"/>
    <x v="0"/>
    <x v="2"/>
    <x v="200"/>
    <x v="161"/>
  </r>
  <r>
    <s v="AD01-9361"/>
    <x v="2"/>
    <x v="7"/>
    <x v="0"/>
    <x v="1"/>
    <x v="1"/>
    <x v="1"/>
    <x v="0"/>
    <x v="2"/>
    <x v="169"/>
    <x v="140"/>
  </r>
  <r>
    <s v="AD01-9362"/>
    <x v="2"/>
    <x v="7"/>
    <x v="0"/>
    <x v="1"/>
    <x v="1"/>
    <x v="1"/>
    <x v="0"/>
    <x v="2"/>
    <x v="93"/>
    <x v="79"/>
  </r>
  <r>
    <s v="AD01-9362"/>
    <x v="2"/>
    <x v="7"/>
    <x v="0"/>
    <x v="1"/>
    <x v="1"/>
    <x v="1"/>
    <x v="0"/>
    <x v="2"/>
    <x v="77"/>
    <x v="64"/>
  </r>
  <r>
    <s v="AD01-9364"/>
    <x v="2"/>
    <x v="7"/>
    <x v="0"/>
    <x v="1"/>
    <x v="1"/>
    <x v="1"/>
    <x v="0"/>
    <x v="2"/>
    <x v="182"/>
    <x v="148"/>
  </r>
  <r>
    <s v="AD01-9361"/>
    <x v="2"/>
    <x v="7"/>
    <x v="0"/>
    <x v="1"/>
    <x v="1"/>
    <x v="1"/>
    <x v="0"/>
    <x v="2"/>
    <x v="100"/>
    <x v="83"/>
  </r>
  <r>
    <s v="AD01-9361"/>
    <x v="2"/>
    <x v="7"/>
    <x v="0"/>
    <x v="1"/>
    <x v="1"/>
    <x v="1"/>
    <x v="0"/>
    <x v="2"/>
    <x v="45"/>
    <x v="36"/>
  </r>
  <r>
    <s v="AD01-9362"/>
    <x v="2"/>
    <x v="8"/>
    <x v="0"/>
    <x v="1"/>
    <x v="1"/>
    <x v="1"/>
    <x v="0"/>
    <x v="2"/>
    <x v="131"/>
    <x v="109"/>
  </r>
  <r>
    <s v="AD01-9361"/>
    <x v="2"/>
    <x v="8"/>
    <x v="0"/>
    <x v="1"/>
    <x v="1"/>
    <x v="1"/>
    <x v="0"/>
    <x v="2"/>
    <x v="34"/>
    <x v="30"/>
  </r>
  <r>
    <s v="AD01-9361"/>
    <x v="2"/>
    <x v="8"/>
    <x v="0"/>
    <x v="1"/>
    <x v="1"/>
    <x v="1"/>
    <x v="0"/>
    <x v="2"/>
    <x v="141"/>
    <x v="116"/>
  </r>
  <r>
    <s v="AD01-9361"/>
    <x v="2"/>
    <x v="8"/>
    <x v="0"/>
    <x v="1"/>
    <x v="1"/>
    <x v="1"/>
    <x v="0"/>
    <x v="2"/>
    <x v="68"/>
    <x v="54"/>
  </r>
  <r>
    <s v="AD01-9361"/>
    <x v="2"/>
    <x v="8"/>
    <x v="0"/>
    <x v="1"/>
    <x v="1"/>
    <x v="1"/>
    <x v="0"/>
    <x v="2"/>
    <x v="47"/>
    <x v="38"/>
  </r>
  <r>
    <s v="AD01-9362"/>
    <x v="2"/>
    <x v="0"/>
    <x v="1"/>
    <x v="1"/>
    <x v="1"/>
    <x v="1"/>
    <x v="0"/>
    <x v="2"/>
    <x v="28"/>
    <x v="24"/>
  </r>
  <r>
    <s v="AD01-9365"/>
    <x v="2"/>
    <x v="0"/>
    <x v="1"/>
    <x v="1"/>
    <x v="1"/>
    <x v="1"/>
    <x v="0"/>
    <x v="2"/>
    <x v="166"/>
    <x v="137"/>
  </r>
  <r>
    <s v="AD01-9361"/>
    <x v="2"/>
    <x v="0"/>
    <x v="1"/>
    <x v="1"/>
    <x v="1"/>
    <x v="1"/>
    <x v="0"/>
    <x v="2"/>
    <x v="5"/>
    <x v="5"/>
  </r>
  <r>
    <s v="AD01-9361"/>
    <x v="2"/>
    <x v="0"/>
    <x v="1"/>
    <x v="1"/>
    <x v="1"/>
    <x v="1"/>
    <x v="0"/>
    <x v="2"/>
    <x v="474"/>
    <x v="443"/>
  </r>
  <r>
    <s v="AD01-9361"/>
    <x v="2"/>
    <x v="0"/>
    <x v="1"/>
    <x v="1"/>
    <x v="1"/>
    <x v="1"/>
    <x v="0"/>
    <x v="2"/>
    <x v="452"/>
    <x v="420"/>
  </r>
  <r>
    <s v="AD01-9362"/>
    <x v="2"/>
    <x v="0"/>
    <x v="1"/>
    <x v="1"/>
    <x v="1"/>
    <x v="1"/>
    <x v="0"/>
    <x v="2"/>
    <x v="536"/>
    <x v="527"/>
  </r>
  <r>
    <s v="AD01-9362"/>
    <x v="2"/>
    <x v="0"/>
    <x v="1"/>
    <x v="1"/>
    <x v="1"/>
    <x v="1"/>
    <x v="0"/>
    <x v="2"/>
    <x v="537"/>
    <x v="528"/>
  </r>
  <r>
    <s v="AD01-9361"/>
    <x v="2"/>
    <x v="0"/>
    <x v="1"/>
    <x v="1"/>
    <x v="1"/>
    <x v="1"/>
    <x v="0"/>
    <x v="2"/>
    <x v="538"/>
    <x v="529"/>
  </r>
  <r>
    <s v="AD01-9362"/>
    <x v="2"/>
    <x v="0"/>
    <x v="1"/>
    <x v="1"/>
    <x v="1"/>
    <x v="1"/>
    <x v="0"/>
    <x v="2"/>
    <x v="101"/>
    <x v="7"/>
  </r>
  <r>
    <s v="AD01-9361"/>
    <x v="2"/>
    <x v="0"/>
    <x v="1"/>
    <x v="1"/>
    <x v="1"/>
    <x v="1"/>
    <x v="0"/>
    <x v="2"/>
    <x v="178"/>
    <x v="146"/>
  </r>
  <r>
    <s v="AD01-9361"/>
    <x v="2"/>
    <x v="0"/>
    <x v="1"/>
    <x v="1"/>
    <x v="1"/>
    <x v="1"/>
    <x v="0"/>
    <x v="2"/>
    <x v="376"/>
    <x v="367"/>
  </r>
  <r>
    <s v="AD01-9362"/>
    <x v="2"/>
    <x v="0"/>
    <x v="1"/>
    <x v="1"/>
    <x v="1"/>
    <x v="1"/>
    <x v="0"/>
    <x v="2"/>
    <x v="372"/>
    <x v="379"/>
  </r>
  <r>
    <s v="AD01-9361"/>
    <x v="2"/>
    <x v="0"/>
    <x v="1"/>
    <x v="1"/>
    <x v="1"/>
    <x v="1"/>
    <x v="0"/>
    <x v="2"/>
    <x v="369"/>
    <x v="353"/>
  </r>
  <r>
    <s v="AD01-9361"/>
    <x v="2"/>
    <x v="0"/>
    <x v="1"/>
    <x v="1"/>
    <x v="1"/>
    <x v="1"/>
    <x v="0"/>
    <x v="2"/>
    <x v="183"/>
    <x v="149"/>
  </r>
  <r>
    <s v="AD01-9364"/>
    <x v="2"/>
    <x v="0"/>
    <x v="1"/>
    <x v="1"/>
    <x v="1"/>
    <x v="1"/>
    <x v="0"/>
    <x v="2"/>
    <x v="318"/>
    <x v="287"/>
  </r>
  <r>
    <s v="AD01-9362"/>
    <x v="2"/>
    <x v="0"/>
    <x v="1"/>
    <x v="1"/>
    <x v="1"/>
    <x v="1"/>
    <x v="0"/>
    <x v="2"/>
    <x v="539"/>
    <x v="530"/>
  </r>
  <r>
    <s v="AD01-9362"/>
    <x v="2"/>
    <x v="0"/>
    <x v="1"/>
    <x v="1"/>
    <x v="1"/>
    <x v="1"/>
    <x v="0"/>
    <x v="2"/>
    <x v="22"/>
    <x v="18"/>
  </r>
  <r>
    <s v="AD01-9362"/>
    <x v="2"/>
    <x v="1"/>
    <x v="1"/>
    <x v="1"/>
    <x v="1"/>
    <x v="1"/>
    <x v="0"/>
    <x v="2"/>
    <x v="165"/>
    <x v="136"/>
  </r>
  <r>
    <s v="AD01-9362"/>
    <x v="2"/>
    <x v="1"/>
    <x v="1"/>
    <x v="1"/>
    <x v="1"/>
    <x v="1"/>
    <x v="0"/>
    <x v="2"/>
    <x v="105"/>
    <x v="88"/>
  </r>
  <r>
    <s v="AD01-9364"/>
    <x v="2"/>
    <x v="1"/>
    <x v="1"/>
    <x v="1"/>
    <x v="1"/>
    <x v="1"/>
    <x v="0"/>
    <x v="2"/>
    <x v="218"/>
    <x v="175"/>
  </r>
  <r>
    <s v="AD01-9363"/>
    <x v="2"/>
    <x v="1"/>
    <x v="1"/>
    <x v="1"/>
    <x v="1"/>
    <x v="1"/>
    <x v="0"/>
    <x v="2"/>
    <x v="236"/>
    <x v="275"/>
  </r>
  <r>
    <s v="AD01-9361"/>
    <x v="2"/>
    <x v="1"/>
    <x v="1"/>
    <x v="1"/>
    <x v="1"/>
    <x v="1"/>
    <x v="0"/>
    <x v="2"/>
    <x v="424"/>
    <x v="383"/>
  </r>
  <r>
    <s v="AD01-9363"/>
    <x v="2"/>
    <x v="1"/>
    <x v="1"/>
    <x v="1"/>
    <x v="1"/>
    <x v="1"/>
    <x v="0"/>
    <x v="2"/>
    <x v="486"/>
    <x v="455"/>
  </r>
  <r>
    <s v="AD01-9362"/>
    <x v="2"/>
    <x v="1"/>
    <x v="1"/>
    <x v="1"/>
    <x v="1"/>
    <x v="1"/>
    <x v="0"/>
    <x v="2"/>
    <x v="446"/>
    <x v="412"/>
  </r>
  <r>
    <s v="AD01-9362"/>
    <x v="2"/>
    <x v="1"/>
    <x v="1"/>
    <x v="1"/>
    <x v="1"/>
    <x v="1"/>
    <x v="0"/>
    <x v="2"/>
    <x v="540"/>
    <x v="531"/>
  </r>
  <r>
    <s v="AD01-9362"/>
    <x v="2"/>
    <x v="1"/>
    <x v="1"/>
    <x v="1"/>
    <x v="1"/>
    <x v="1"/>
    <x v="0"/>
    <x v="2"/>
    <x v="541"/>
    <x v="532"/>
  </r>
  <r>
    <s v="AD01-9361"/>
    <x v="2"/>
    <x v="1"/>
    <x v="1"/>
    <x v="1"/>
    <x v="1"/>
    <x v="1"/>
    <x v="0"/>
    <x v="2"/>
    <x v="542"/>
    <x v="533"/>
  </r>
  <r>
    <s v="AD01-9362"/>
    <x v="2"/>
    <x v="1"/>
    <x v="1"/>
    <x v="1"/>
    <x v="1"/>
    <x v="1"/>
    <x v="0"/>
    <x v="2"/>
    <x v="356"/>
    <x v="7"/>
  </r>
  <r>
    <s v="AD01-9361"/>
    <x v="2"/>
    <x v="1"/>
    <x v="1"/>
    <x v="1"/>
    <x v="1"/>
    <x v="1"/>
    <x v="0"/>
    <x v="2"/>
    <x v="23"/>
    <x v="7"/>
  </r>
  <r>
    <s v="AD01-9361"/>
    <x v="2"/>
    <x v="1"/>
    <x v="1"/>
    <x v="1"/>
    <x v="1"/>
    <x v="1"/>
    <x v="0"/>
    <x v="2"/>
    <x v="114"/>
    <x v="94"/>
  </r>
  <r>
    <s v="AD01-9363"/>
    <x v="2"/>
    <x v="1"/>
    <x v="1"/>
    <x v="1"/>
    <x v="1"/>
    <x v="1"/>
    <x v="0"/>
    <x v="2"/>
    <x v="156"/>
    <x v="128"/>
  </r>
  <r>
    <s v="AD01-9364"/>
    <x v="2"/>
    <x v="1"/>
    <x v="1"/>
    <x v="1"/>
    <x v="1"/>
    <x v="1"/>
    <x v="0"/>
    <x v="2"/>
    <x v="157"/>
    <x v="129"/>
  </r>
  <r>
    <s v="AD01-9363"/>
    <x v="2"/>
    <x v="1"/>
    <x v="1"/>
    <x v="1"/>
    <x v="1"/>
    <x v="1"/>
    <x v="0"/>
    <x v="2"/>
    <x v="317"/>
    <x v="286"/>
  </r>
  <r>
    <s v="AD01-9362"/>
    <x v="2"/>
    <x v="1"/>
    <x v="1"/>
    <x v="1"/>
    <x v="1"/>
    <x v="1"/>
    <x v="0"/>
    <x v="2"/>
    <x v="46"/>
    <x v="37"/>
  </r>
  <r>
    <s v="AD01-9362"/>
    <x v="2"/>
    <x v="1"/>
    <x v="1"/>
    <x v="1"/>
    <x v="1"/>
    <x v="1"/>
    <x v="0"/>
    <x v="2"/>
    <x v="525"/>
    <x v="516"/>
  </r>
  <r>
    <s v="AD01-9362"/>
    <x v="2"/>
    <x v="1"/>
    <x v="1"/>
    <x v="1"/>
    <x v="1"/>
    <x v="1"/>
    <x v="0"/>
    <x v="2"/>
    <x v="363"/>
    <x v="332"/>
  </r>
  <r>
    <s v="AD01-9362"/>
    <x v="2"/>
    <x v="1"/>
    <x v="1"/>
    <x v="1"/>
    <x v="1"/>
    <x v="1"/>
    <x v="0"/>
    <x v="2"/>
    <x v="185"/>
    <x v="151"/>
  </r>
  <r>
    <s v="AD01-9362"/>
    <x v="2"/>
    <x v="2"/>
    <x v="1"/>
    <x v="1"/>
    <x v="1"/>
    <x v="1"/>
    <x v="0"/>
    <x v="2"/>
    <x v="127"/>
    <x v="105"/>
  </r>
  <r>
    <s v="AD01-9361"/>
    <x v="2"/>
    <x v="2"/>
    <x v="1"/>
    <x v="1"/>
    <x v="1"/>
    <x v="1"/>
    <x v="0"/>
    <x v="2"/>
    <x v="2"/>
    <x v="2"/>
  </r>
  <r>
    <s v="AD01-9362"/>
    <x v="2"/>
    <x v="2"/>
    <x v="1"/>
    <x v="1"/>
    <x v="1"/>
    <x v="1"/>
    <x v="0"/>
    <x v="2"/>
    <x v="3"/>
    <x v="3"/>
  </r>
  <r>
    <s v="AD01-9362"/>
    <x v="2"/>
    <x v="2"/>
    <x v="1"/>
    <x v="1"/>
    <x v="1"/>
    <x v="1"/>
    <x v="0"/>
    <x v="2"/>
    <x v="243"/>
    <x v="279"/>
  </r>
  <r>
    <s v="AD01-9362"/>
    <x v="2"/>
    <x v="2"/>
    <x v="1"/>
    <x v="1"/>
    <x v="1"/>
    <x v="1"/>
    <x v="0"/>
    <x v="2"/>
    <x v="4"/>
    <x v="4"/>
  </r>
  <r>
    <s v="AD01-9362"/>
    <x v="2"/>
    <x v="2"/>
    <x v="1"/>
    <x v="1"/>
    <x v="1"/>
    <x v="1"/>
    <x v="0"/>
    <x v="2"/>
    <x v="5"/>
    <x v="5"/>
  </r>
  <r>
    <s v="AD01-9361"/>
    <x v="2"/>
    <x v="2"/>
    <x v="1"/>
    <x v="1"/>
    <x v="1"/>
    <x v="1"/>
    <x v="0"/>
    <x v="2"/>
    <x v="431"/>
    <x v="393"/>
  </r>
  <r>
    <s v="AD01-9361"/>
    <x v="2"/>
    <x v="2"/>
    <x v="1"/>
    <x v="1"/>
    <x v="1"/>
    <x v="1"/>
    <x v="0"/>
    <x v="2"/>
    <x v="543"/>
    <x v="534"/>
  </r>
  <r>
    <s v="AD01-9364"/>
    <x v="2"/>
    <x v="2"/>
    <x v="1"/>
    <x v="1"/>
    <x v="1"/>
    <x v="1"/>
    <x v="0"/>
    <x v="2"/>
    <x v="161"/>
    <x v="132"/>
  </r>
  <r>
    <s v="AD01-9361"/>
    <x v="2"/>
    <x v="2"/>
    <x v="1"/>
    <x v="1"/>
    <x v="1"/>
    <x v="1"/>
    <x v="0"/>
    <x v="2"/>
    <x v="544"/>
    <x v="535"/>
  </r>
  <r>
    <s v="AD01-9361"/>
    <x v="2"/>
    <x v="2"/>
    <x v="1"/>
    <x v="1"/>
    <x v="1"/>
    <x v="1"/>
    <x v="0"/>
    <x v="2"/>
    <x v="545"/>
    <x v="536"/>
  </r>
  <r>
    <s v="AD01-9364"/>
    <x v="2"/>
    <x v="2"/>
    <x v="1"/>
    <x v="1"/>
    <x v="1"/>
    <x v="1"/>
    <x v="0"/>
    <x v="2"/>
    <x v="370"/>
    <x v="7"/>
  </r>
  <r>
    <s v="AD01-9361"/>
    <x v="2"/>
    <x v="2"/>
    <x v="1"/>
    <x v="1"/>
    <x v="1"/>
    <x v="1"/>
    <x v="0"/>
    <x v="2"/>
    <x v="186"/>
    <x v="7"/>
  </r>
  <r>
    <s v="AD01-9361"/>
    <x v="2"/>
    <x v="2"/>
    <x v="1"/>
    <x v="1"/>
    <x v="1"/>
    <x v="1"/>
    <x v="0"/>
    <x v="2"/>
    <x v="40"/>
    <x v="33"/>
  </r>
  <r>
    <s v="AD01-9362"/>
    <x v="2"/>
    <x v="2"/>
    <x v="1"/>
    <x v="1"/>
    <x v="1"/>
    <x v="1"/>
    <x v="0"/>
    <x v="2"/>
    <x v="114"/>
    <x v="94"/>
  </r>
  <r>
    <s v="AD01-9361"/>
    <x v="2"/>
    <x v="2"/>
    <x v="1"/>
    <x v="1"/>
    <x v="1"/>
    <x v="1"/>
    <x v="0"/>
    <x v="2"/>
    <x v="115"/>
    <x v="95"/>
  </r>
  <r>
    <s v="AD01-9361"/>
    <x v="2"/>
    <x v="2"/>
    <x v="1"/>
    <x v="1"/>
    <x v="1"/>
    <x v="1"/>
    <x v="0"/>
    <x v="2"/>
    <x v="116"/>
    <x v="96"/>
  </r>
  <r>
    <s v="AD01-9362"/>
    <x v="2"/>
    <x v="2"/>
    <x v="1"/>
    <x v="1"/>
    <x v="1"/>
    <x v="1"/>
    <x v="0"/>
    <x v="2"/>
    <x v="315"/>
    <x v="282"/>
  </r>
  <r>
    <s v="AD01-9361"/>
    <x v="2"/>
    <x v="2"/>
    <x v="1"/>
    <x v="1"/>
    <x v="1"/>
    <x v="1"/>
    <x v="0"/>
    <x v="2"/>
    <x v="19"/>
    <x v="15"/>
  </r>
  <r>
    <s v="AD01-9362"/>
    <x v="2"/>
    <x v="2"/>
    <x v="1"/>
    <x v="1"/>
    <x v="1"/>
    <x v="1"/>
    <x v="0"/>
    <x v="2"/>
    <x v="20"/>
    <x v="16"/>
  </r>
  <r>
    <s v="AD01-9362"/>
    <x v="2"/>
    <x v="2"/>
    <x v="1"/>
    <x v="1"/>
    <x v="1"/>
    <x v="1"/>
    <x v="0"/>
    <x v="2"/>
    <x v="535"/>
    <x v="526"/>
  </r>
  <r>
    <s v="AD01-9362"/>
    <x v="2"/>
    <x v="2"/>
    <x v="1"/>
    <x v="1"/>
    <x v="1"/>
    <x v="1"/>
    <x v="0"/>
    <x v="2"/>
    <x v="143"/>
    <x v="118"/>
  </r>
  <r>
    <s v="AD01-9364"/>
    <x v="2"/>
    <x v="3"/>
    <x v="1"/>
    <x v="1"/>
    <x v="1"/>
    <x v="1"/>
    <x v="0"/>
    <x v="2"/>
    <x v="27"/>
    <x v="23"/>
  </r>
  <r>
    <s v="AD01-9361"/>
    <x v="2"/>
    <x v="3"/>
    <x v="1"/>
    <x v="1"/>
    <x v="1"/>
    <x v="1"/>
    <x v="0"/>
    <x v="2"/>
    <x v="164"/>
    <x v="135"/>
  </r>
  <r>
    <s v="AD01-9364"/>
    <x v="2"/>
    <x v="3"/>
    <x v="1"/>
    <x v="1"/>
    <x v="1"/>
    <x v="1"/>
    <x v="0"/>
    <x v="2"/>
    <x v="249"/>
    <x v="283"/>
  </r>
  <r>
    <s v="AD01-9362"/>
    <x v="2"/>
    <x v="3"/>
    <x v="1"/>
    <x v="1"/>
    <x v="1"/>
    <x v="1"/>
    <x v="0"/>
    <x v="2"/>
    <x v="463"/>
    <x v="432"/>
  </r>
  <r>
    <s v="AD01-9362"/>
    <x v="2"/>
    <x v="3"/>
    <x v="1"/>
    <x v="1"/>
    <x v="1"/>
    <x v="1"/>
    <x v="0"/>
    <x v="2"/>
    <x v="444"/>
    <x v="409"/>
  </r>
  <r>
    <s v="AD01-9362"/>
    <x v="2"/>
    <x v="3"/>
    <x v="1"/>
    <x v="1"/>
    <x v="1"/>
    <x v="1"/>
    <x v="0"/>
    <x v="2"/>
    <x v="546"/>
    <x v="537"/>
  </r>
  <r>
    <s v="AD01-9361"/>
    <x v="2"/>
    <x v="3"/>
    <x v="1"/>
    <x v="1"/>
    <x v="1"/>
    <x v="1"/>
    <x v="0"/>
    <x v="2"/>
    <x v="547"/>
    <x v="538"/>
  </r>
  <r>
    <s v="AD01-9364"/>
    <x v="2"/>
    <x v="3"/>
    <x v="1"/>
    <x v="1"/>
    <x v="1"/>
    <x v="1"/>
    <x v="0"/>
    <x v="2"/>
    <x v="548"/>
    <x v="539"/>
  </r>
  <r>
    <s v="AD01-9362"/>
    <x v="2"/>
    <x v="3"/>
    <x v="1"/>
    <x v="1"/>
    <x v="1"/>
    <x v="1"/>
    <x v="0"/>
    <x v="2"/>
    <x v="436"/>
    <x v="7"/>
  </r>
  <r>
    <s v="AD01-9364"/>
    <x v="2"/>
    <x v="3"/>
    <x v="1"/>
    <x v="1"/>
    <x v="1"/>
    <x v="1"/>
    <x v="0"/>
    <x v="2"/>
    <x v="42"/>
    <x v="35"/>
  </r>
  <r>
    <s v="AD01-9362"/>
    <x v="2"/>
    <x v="3"/>
    <x v="1"/>
    <x v="1"/>
    <x v="1"/>
    <x v="1"/>
    <x v="0"/>
    <x v="2"/>
    <x v="228"/>
    <x v="183"/>
  </r>
  <r>
    <s v="AD01-9361"/>
    <x v="2"/>
    <x v="3"/>
    <x v="1"/>
    <x v="1"/>
    <x v="1"/>
    <x v="1"/>
    <x v="0"/>
    <x v="2"/>
    <x v="160"/>
    <x v="131"/>
  </r>
  <r>
    <s v="AD01-9362"/>
    <x v="2"/>
    <x v="3"/>
    <x v="1"/>
    <x v="1"/>
    <x v="1"/>
    <x v="1"/>
    <x v="0"/>
    <x v="2"/>
    <x v="316"/>
    <x v="285"/>
  </r>
  <r>
    <s v="AD01-9364"/>
    <x v="2"/>
    <x v="3"/>
    <x v="1"/>
    <x v="1"/>
    <x v="1"/>
    <x v="1"/>
    <x v="0"/>
    <x v="2"/>
    <x v="543"/>
    <x v="534"/>
  </r>
  <r>
    <s v="AD01-9361"/>
    <x v="2"/>
    <x v="3"/>
    <x v="1"/>
    <x v="1"/>
    <x v="1"/>
    <x v="1"/>
    <x v="0"/>
    <x v="2"/>
    <x v="161"/>
    <x v="132"/>
  </r>
  <r>
    <s v="AD01-9364"/>
    <x v="2"/>
    <x v="4"/>
    <x v="1"/>
    <x v="1"/>
    <x v="1"/>
    <x v="1"/>
    <x v="0"/>
    <x v="2"/>
    <x v="89"/>
    <x v="74"/>
  </r>
  <r>
    <s v="AD01-9365"/>
    <x v="2"/>
    <x v="4"/>
    <x v="1"/>
    <x v="1"/>
    <x v="1"/>
    <x v="1"/>
    <x v="0"/>
    <x v="2"/>
    <x v="76"/>
    <x v="63"/>
  </r>
  <r>
    <s v="AD01-9364"/>
    <x v="2"/>
    <x v="4"/>
    <x v="1"/>
    <x v="1"/>
    <x v="1"/>
    <x v="1"/>
    <x v="0"/>
    <x v="2"/>
    <x v="256"/>
    <x v="208"/>
  </r>
  <r>
    <s v="AD01-9361"/>
    <x v="2"/>
    <x v="4"/>
    <x v="1"/>
    <x v="1"/>
    <x v="1"/>
    <x v="1"/>
    <x v="0"/>
    <x v="2"/>
    <x v="476"/>
    <x v="445"/>
  </r>
  <r>
    <s v="AD01-9362"/>
    <x v="2"/>
    <x v="4"/>
    <x v="1"/>
    <x v="1"/>
    <x v="1"/>
    <x v="1"/>
    <x v="0"/>
    <x v="2"/>
    <x v="252"/>
    <x v="203"/>
  </r>
  <r>
    <s v="AD01-9362"/>
    <x v="2"/>
    <x v="4"/>
    <x v="1"/>
    <x v="1"/>
    <x v="1"/>
    <x v="1"/>
    <x v="0"/>
    <x v="2"/>
    <x v="549"/>
    <x v="540"/>
  </r>
  <r>
    <s v="AD01-9361"/>
    <x v="2"/>
    <x v="4"/>
    <x v="1"/>
    <x v="1"/>
    <x v="1"/>
    <x v="1"/>
    <x v="0"/>
    <x v="2"/>
    <x v="550"/>
    <x v="541"/>
  </r>
  <r>
    <s v="AD01-9364"/>
    <x v="2"/>
    <x v="4"/>
    <x v="1"/>
    <x v="1"/>
    <x v="1"/>
    <x v="1"/>
    <x v="0"/>
    <x v="2"/>
    <x v="551"/>
    <x v="542"/>
  </r>
  <r>
    <s v="AD01-9362"/>
    <x v="2"/>
    <x v="4"/>
    <x v="1"/>
    <x v="1"/>
    <x v="1"/>
    <x v="1"/>
    <x v="0"/>
    <x v="2"/>
    <x v="446"/>
    <x v="7"/>
  </r>
  <r>
    <s v="AD01-9362"/>
    <x v="2"/>
    <x v="4"/>
    <x v="1"/>
    <x v="1"/>
    <x v="1"/>
    <x v="1"/>
    <x v="0"/>
    <x v="2"/>
    <x v="15"/>
    <x v="13"/>
  </r>
  <r>
    <s v="AD01-9364"/>
    <x v="2"/>
    <x v="4"/>
    <x v="1"/>
    <x v="1"/>
    <x v="1"/>
    <x v="1"/>
    <x v="0"/>
    <x v="2"/>
    <x v="179"/>
    <x v="147"/>
  </r>
  <r>
    <s v="AD01-9361"/>
    <x v="2"/>
    <x v="4"/>
    <x v="1"/>
    <x v="1"/>
    <x v="1"/>
    <x v="1"/>
    <x v="0"/>
    <x v="2"/>
    <x v="64"/>
    <x v="51"/>
  </r>
  <r>
    <s v="AD01-9365"/>
    <x v="2"/>
    <x v="4"/>
    <x v="1"/>
    <x v="1"/>
    <x v="1"/>
    <x v="1"/>
    <x v="0"/>
    <x v="2"/>
    <x v="65"/>
    <x v="52"/>
  </r>
  <r>
    <s v="AD01-9361"/>
    <x v="2"/>
    <x v="4"/>
    <x v="1"/>
    <x v="1"/>
    <x v="1"/>
    <x v="1"/>
    <x v="0"/>
    <x v="2"/>
    <x v="85"/>
    <x v="70"/>
  </r>
  <r>
    <s v="AD01-9362"/>
    <x v="2"/>
    <x v="4"/>
    <x v="1"/>
    <x v="1"/>
    <x v="1"/>
    <x v="1"/>
    <x v="0"/>
    <x v="2"/>
    <x v="263"/>
    <x v="215"/>
  </r>
  <r>
    <s v="AD01-9364"/>
    <x v="2"/>
    <x v="4"/>
    <x v="1"/>
    <x v="1"/>
    <x v="1"/>
    <x v="1"/>
    <x v="0"/>
    <x v="2"/>
    <x v="552"/>
    <x v="543"/>
  </r>
  <r>
    <s v="AD01-9362"/>
    <x v="2"/>
    <x v="4"/>
    <x v="1"/>
    <x v="1"/>
    <x v="1"/>
    <x v="1"/>
    <x v="1"/>
    <x v="2"/>
    <x v="101"/>
    <x v="84"/>
  </r>
  <r>
    <s v="AD01-9363"/>
    <x v="2"/>
    <x v="5"/>
    <x v="1"/>
    <x v="1"/>
    <x v="1"/>
    <x v="1"/>
    <x v="1"/>
    <x v="2"/>
    <x v="164"/>
    <x v="135"/>
  </r>
  <r>
    <s v="AD01-9361"/>
    <x v="2"/>
    <x v="5"/>
    <x v="1"/>
    <x v="1"/>
    <x v="1"/>
    <x v="1"/>
    <x v="1"/>
    <x v="2"/>
    <x v="30"/>
    <x v="26"/>
  </r>
  <r>
    <s v="AD01-9364"/>
    <x v="2"/>
    <x v="5"/>
    <x v="1"/>
    <x v="1"/>
    <x v="1"/>
    <x v="1"/>
    <x v="1"/>
    <x v="2"/>
    <x v="127"/>
    <x v="105"/>
  </r>
  <r>
    <s v="AD01-9365"/>
    <x v="2"/>
    <x v="5"/>
    <x v="1"/>
    <x v="1"/>
    <x v="1"/>
    <x v="1"/>
    <x v="1"/>
    <x v="2"/>
    <x v="249"/>
    <x v="283"/>
  </r>
  <r>
    <s v="AD01-9364"/>
    <x v="2"/>
    <x v="5"/>
    <x v="1"/>
    <x v="1"/>
    <x v="1"/>
    <x v="1"/>
    <x v="1"/>
    <x v="2"/>
    <x v="33"/>
    <x v="29"/>
  </r>
  <r>
    <s v="AD01-9362"/>
    <x v="2"/>
    <x v="5"/>
    <x v="1"/>
    <x v="1"/>
    <x v="1"/>
    <x v="1"/>
    <x v="1"/>
    <x v="2"/>
    <x v="243"/>
    <x v="279"/>
  </r>
  <r>
    <s v="AD01-9362"/>
    <x v="2"/>
    <x v="5"/>
    <x v="1"/>
    <x v="1"/>
    <x v="1"/>
    <x v="1"/>
    <x v="1"/>
    <x v="2"/>
    <x v="391"/>
    <x v="357"/>
  </r>
  <r>
    <s v="AD01-9361"/>
    <x v="2"/>
    <x v="5"/>
    <x v="1"/>
    <x v="1"/>
    <x v="1"/>
    <x v="1"/>
    <x v="1"/>
    <x v="2"/>
    <x v="488"/>
    <x v="457"/>
  </r>
  <r>
    <s v="AD01-9361"/>
    <x v="2"/>
    <x v="5"/>
    <x v="1"/>
    <x v="1"/>
    <x v="1"/>
    <x v="1"/>
    <x v="1"/>
    <x v="2"/>
    <x v="553"/>
    <x v="544"/>
  </r>
  <r>
    <s v="AD01-9362"/>
    <x v="2"/>
    <x v="5"/>
    <x v="1"/>
    <x v="1"/>
    <x v="1"/>
    <x v="1"/>
    <x v="1"/>
    <x v="2"/>
    <x v="554"/>
    <x v="545"/>
  </r>
  <r>
    <s v="AD01-9364"/>
    <x v="2"/>
    <x v="5"/>
    <x v="1"/>
    <x v="1"/>
    <x v="1"/>
    <x v="1"/>
    <x v="1"/>
    <x v="2"/>
    <x v="555"/>
    <x v="546"/>
  </r>
  <r>
    <s v="AD01-9364"/>
    <x v="2"/>
    <x v="5"/>
    <x v="1"/>
    <x v="1"/>
    <x v="1"/>
    <x v="1"/>
    <x v="1"/>
    <x v="2"/>
    <x v="22"/>
    <x v="7"/>
  </r>
  <r>
    <s v="AD01-9362"/>
    <x v="2"/>
    <x v="5"/>
    <x v="1"/>
    <x v="1"/>
    <x v="1"/>
    <x v="1"/>
    <x v="1"/>
    <x v="2"/>
    <x v="138"/>
    <x v="114"/>
  </r>
  <r>
    <s v="AD01-9361"/>
    <x v="2"/>
    <x v="5"/>
    <x v="1"/>
    <x v="1"/>
    <x v="1"/>
    <x v="1"/>
    <x v="1"/>
    <x v="2"/>
    <x v="293"/>
    <x v="249"/>
  </r>
  <r>
    <s v="AD01-9364"/>
    <x v="2"/>
    <x v="5"/>
    <x v="1"/>
    <x v="1"/>
    <x v="1"/>
    <x v="1"/>
    <x v="1"/>
    <x v="2"/>
    <x v="239"/>
    <x v="190"/>
  </r>
  <r>
    <s v="AD01-9361"/>
    <x v="2"/>
    <x v="5"/>
    <x v="1"/>
    <x v="1"/>
    <x v="1"/>
    <x v="1"/>
    <x v="1"/>
    <x v="2"/>
    <x v="155"/>
    <x v="127"/>
  </r>
  <r>
    <s v="AD01-9362"/>
    <x v="2"/>
    <x v="5"/>
    <x v="1"/>
    <x v="1"/>
    <x v="1"/>
    <x v="1"/>
    <x v="1"/>
    <x v="2"/>
    <x v="316"/>
    <x v="285"/>
  </r>
  <r>
    <s v="AD01-9361"/>
    <x v="2"/>
    <x v="5"/>
    <x v="1"/>
    <x v="1"/>
    <x v="1"/>
    <x v="1"/>
    <x v="1"/>
    <x v="2"/>
    <x v="119"/>
    <x v="97"/>
  </r>
  <r>
    <s v="AD01-9365"/>
    <x v="2"/>
    <x v="5"/>
    <x v="1"/>
    <x v="1"/>
    <x v="1"/>
    <x v="1"/>
    <x v="1"/>
    <x v="2"/>
    <x v="315"/>
    <x v="282"/>
  </r>
  <r>
    <s v="AD01-9364"/>
    <x v="2"/>
    <x v="5"/>
    <x v="1"/>
    <x v="1"/>
    <x v="1"/>
    <x v="1"/>
    <x v="1"/>
    <x v="2"/>
    <x v="513"/>
    <x v="504"/>
  </r>
  <r>
    <s v="AD01-9362"/>
    <x v="2"/>
    <x v="5"/>
    <x v="1"/>
    <x v="1"/>
    <x v="1"/>
    <x v="1"/>
    <x v="1"/>
    <x v="2"/>
    <x v="357"/>
    <x v="326"/>
  </r>
  <r>
    <s v="AD01-9363"/>
    <x v="2"/>
    <x v="5"/>
    <x v="1"/>
    <x v="1"/>
    <x v="1"/>
    <x v="1"/>
    <x v="1"/>
    <x v="2"/>
    <x v="24"/>
    <x v="20"/>
  </r>
  <r>
    <s v="AD01-9361"/>
    <x v="2"/>
    <x v="6"/>
    <x v="1"/>
    <x v="1"/>
    <x v="1"/>
    <x v="1"/>
    <x v="1"/>
    <x v="2"/>
    <x v="106"/>
    <x v="89"/>
  </r>
  <r>
    <s v="AD01-9363"/>
    <x v="2"/>
    <x v="6"/>
    <x v="1"/>
    <x v="1"/>
    <x v="1"/>
    <x v="1"/>
    <x v="1"/>
    <x v="2"/>
    <x v="126"/>
    <x v="104"/>
  </r>
  <r>
    <s v="AD01-9362"/>
    <x v="2"/>
    <x v="6"/>
    <x v="1"/>
    <x v="1"/>
    <x v="1"/>
    <x v="1"/>
    <x v="1"/>
    <x v="2"/>
    <x v="107"/>
    <x v="90"/>
  </r>
  <r>
    <s v="AD01-9361"/>
    <x v="2"/>
    <x v="6"/>
    <x v="1"/>
    <x v="1"/>
    <x v="1"/>
    <x v="1"/>
    <x v="1"/>
    <x v="2"/>
    <x v="274"/>
    <x v="278"/>
  </r>
  <r>
    <s v="AD01-9362"/>
    <x v="2"/>
    <x v="6"/>
    <x v="1"/>
    <x v="1"/>
    <x v="1"/>
    <x v="1"/>
    <x v="1"/>
    <x v="2"/>
    <x v="465"/>
    <x v="434"/>
  </r>
  <r>
    <s v="AD01-9362"/>
    <x v="2"/>
    <x v="6"/>
    <x v="1"/>
    <x v="1"/>
    <x v="1"/>
    <x v="1"/>
    <x v="1"/>
    <x v="2"/>
    <x v="449"/>
    <x v="416"/>
  </r>
  <r>
    <s v="AD01-9362"/>
    <x v="2"/>
    <x v="6"/>
    <x v="1"/>
    <x v="1"/>
    <x v="1"/>
    <x v="1"/>
    <x v="1"/>
    <x v="2"/>
    <x v="556"/>
    <x v="547"/>
  </r>
  <r>
    <s v="AD01-9361"/>
    <x v="2"/>
    <x v="6"/>
    <x v="1"/>
    <x v="1"/>
    <x v="1"/>
    <x v="1"/>
    <x v="1"/>
    <x v="2"/>
    <x v="557"/>
    <x v="548"/>
  </r>
  <r>
    <s v="AD01-9361"/>
    <x v="2"/>
    <x v="6"/>
    <x v="1"/>
    <x v="1"/>
    <x v="1"/>
    <x v="1"/>
    <x v="1"/>
    <x v="2"/>
    <x v="162"/>
    <x v="7"/>
  </r>
  <r>
    <s v="AD01-9363"/>
    <x v="2"/>
    <x v="6"/>
    <x v="1"/>
    <x v="1"/>
    <x v="1"/>
    <x v="1"/>
    <x v="1"/>
    <x v="2"/>
    <x v="137"/>
    <x v="113"/>
  </r>
  <r>
    <s v="AD01-9362"/>
    <x v="2"/>
    <x v="6"/>
    <x v="1"/>
    <x v="1"/>
    <x v="1"/>
    <x v="1"/>
    <x v="1"/>
    <x v="2"/>
    <x v="386"/>
    <x v="352"/>
  </r>
  <r>
    <s v="AD01-9362"/>
    <x v="2"/>
    <x v="6"/>
    <x v="1"/>
    <x v="1"/>
    <x v="1"/>
    <x v="1"/>
    <x v="1"/>
    <x v="2"/>
    <x v="277"/>
    <x v="229"/>
  </r>
  <r>
    <s v="AD01-9361"/>
    <x v="2"/>
    <x v="6"/>
    <x v="1"/>
    <x v="1"/>
    <x v="1"/>
    <x v="1"/>
    <x v="1"/>
    <x v="2"/>
    <x v="260"/>
    <x v="212"/>
  </r>
  <r>
    <s v="AD01-9364"/>
    <x v="2"/>
    <x v="6"/>
    <x v="1"/>
    <x v="1"/>
    <x v="1"/>
    <x v="1"/>
    <x v="1"/>
    <x v="2"/>
    <x v="314"/>
    <x v="281"/>
  </r>
  <r>
    <s v="AD01-9362"/>
    <x v="2"/>
    <x v="6"/>
    <x v="1"/>
    <x v="1"/>
    <x v="1"/>
    <x v="1"/>
    <x v="1"/>
    <x v="2"/>
    <x v="337"/>
    <x v="307"/>
  </r>
  <r>
    <s v="AD01-9362"/>
    <x v="2"/>
    <x v="6"/>
    <x v="1"/>
    <x v="1"/>
    <x v="1"/>
    <x v="1"/>
    <x v="1"/>
    <x v="2"/>
    <x v="23"/>
    <x v="19"/>
  </r>
  <r>
    <s v="AD01-9362"/>
    <x v="2"/>
    <x v="7"/>
    <x v="1"/>
    <x v="1"/>
    <x v="1"/>
    <x v="1"/>
    <x v="1"/>
    <x v="2"/>
    <x v="3"/>
    <x v="3"/>
  </r>
  <r>
    <s v="AD01-9364"/>
    <x v="2"/>
    <x v="7"/>
    <x v="1"/>
    <x v="1"/>
    <x v="1"/>
    <x v="1"/>
    <x v="1"/>
    <x v="2"/>
    <x v="165"/>
    <x v="136"/>
  </r>
  <r>
    <s v="AD01-9362"/>
    <x v="2"/>
    <x v="7"/>
    <x v="1"/>
    <x v="1"/>
    <x v="1"/>
    <x v="1"/>
    <x v="1"/>
    <x v="2"/>
    <x v="149"/>
    <x v="123"/>
  </r>
  <r>
    <s v="AD01-9361"/>
    <x v="2"/>
    <x v="7"/>
    <x v="1"/>
    <x v="1"/>
    <x v="1"/>
    <x v="1"/>
    <x v="1"/>
    <x v="2"/>
    <x v="234"/>
    <x v="284"/>
  </r>
  <r>
    <s v="AD01-9365"/>
    <x v="2"/>
    <x v="7"/>
    <x v="1"/>
    <x v="1"/>
    <x v="1"/>
    <x v="1"/>
    <x v="1"/>
    <x v="2"/>
    <x v="478"/>
    <x v="447"/>
  </r>
  <r>
    <s v="AD01-9361"/>
    <x v="2"/>
    <x v="7"/>
    <x v="1"/>
    <x v="1"/>
    <x v="1"/>
    <x v="1"/>
    <x v="1"/>
    <x v="2"/>
    <x v="441"/>
    <x v="405"/>
  </r>
  <r>
    <s v="AD01-9364"/>
    <x v="2"/>
    <x v="7"/>
    <x v="1"/>
    <x v="1"/>
    <x v="1"/>
    <x v="1"/>
    <x v="1"/>
    <x v="2"/>
    <x v="558"/>
    <x v="549"/>
  </r>
  <r>
    <s v="AD01-9362"/>
    <x v="2"/>
    <x v="7"/>
    <x v="1"/>
    <x v="1"/>
    <x v="1"/>
    <x v="1"/>
    <x v="1"/>
    <x v="2"/>
    <x v="559"/>
    <x v="550"/>
  </r>
  <r>
    <s v="AD01-9364"/>
    <x v="2"/>
    <x v="7"/>
    <x v="1"/>
    <x v="1"/>
    <x v="1"/>
    <x v="1"/>
    <x v="1"/>
    <x v="2"/>
    <x v="461"/>
    <x v="7"/>
  </r>
  <r>
    <s v="AD01-9361"/>
    <x v="2"/>
    <x v="7"/>
    <x v="1"/>
    <x v="1"/>
    <x v="1"/>
    <x v="1"/>
    <x v="1"/>
    <x v="2"/>
    <x v="177"/>
    <x v="145"/>
  </r>
  <r>
    <s v="AD01-9362"/>
    <x v="2"/>
    <x v="7"/>
    <x v="1"/>
    <x v="1"/>
    <x v="1"/>
    <x v="1"/>
    <x v="1"/>
    <x v="2"/>
    <x v="197"/>
    <x v="160"/>
  </r>
  <r>
    <s v="AD01-9362"/>
    <x v="2"/>
    <x v="7"/>
    <x v="1"/>
    <x v="1"/>
    <x v="1"/>
    <x v="1"/>
    <x v="1"/>
    <x v="2"/>
    <x v="66"/>
    <x v="53"/>
  </r>
  <r>
    <s v="AD01-9365"/>
    <x v="2"/>
    <x v="7"/>
    <x v="1"/>
    <x v="1"/>
    <x v="1"/>
    <x v="1"/>
    <x v="1"/>
    <x v="2"/>
    <x v="349"/>
    <x v="366"/>
  </r>
  <r>
    <s v="AD01-9362"/>
    <x v="2"/>
    <x v="7"/>
    <x v="1"/>
    <x v="1"/>
    <x v="1"/>
    <x v="1"/>
    <x v="1"/>
    <x v="2"/>
    <x v="20"/>
    <x v="16"/>
  </r>
  <r>
    <s v="AD01-9362"/>
    <x v="2"/>
    <x v="7"/>
    <x v="1"/>
    <x v="1"/>
    <x v="1"/>
    <x v="1"/>
    <x v="1"/>
    <x v="2"/>
    <x v="317"/>
    <x v="286"/>
  </r>
  <r>
    <s v="AD01-9362"/>
    <x v="2"/>
    <x v="7"/>
    <x v="1"/>
    <x v="1"/>
    <x v="1"/>
    <x v="1"/>
    <x v="1"/>
    <x v="2"/>
    <x v="162"/>
    <x v="133"/>
  </r>
  <r>
    <s v="AD01-9361"/>
    <x v="2"/>
    <x v="8"/>
    <x v="1"/>
    <x v="1"/>
    <x v="1"/>
    <x v="1"/>
    <x v="1"/>
    <x v="2"/>
    <x v="128"/>
    <x v="106"/>
  </r>
  <r>
    <s v="AD01-9361"/>
    <x v="2"/>
    <x v="8"/>
    <x v="1"/>
    <x v="1"/>
    <x v="1"/>
    <x v="1"/>
    <x v="1"/>
    <x v="2"/>
    <x v="125"/>
    <x v="103"/>
  </r>
  <r>
    <s v="AD01-9361"/>
    <x v="2"/>
    <x v="8"/>
    <x v="1"/>
    <x v="1"/>
    <x v="1"/>
    <x v="1"/>
    <x v="1"/>
    <x v="2"/>
    <x v="130"/>
    <x v="108"/>
  </r>
  <r>
    <s v="AD01-9361"/>
    <x v="2"/>
    <x v="8"/>
    <x v="1"/>
    <x v="1"/>
    <x v="1"/>
    <x v="1"/>
    <x v="1"/>
    <x v="2"/>
    <x v="297"/>
    <x v="277"/>
  </r>
  <r>
    <s v="AD01-9361"/>
    <x v="2"/>
    <x v="8"/>
    <x v="1"/>
    <x v="1"/>
    <x v="1"/>
    <x v="1"/>
    <x v="1"/>
    <x v="2"/>
    <x v="455"/>
    <x v="424"/>
  </r>
  <r>
    <s v="AD01-9361"/>
    <x v="2"/>
    <x v="8"/>
    <x v="1"/>
    <x v="1"/>
    <x v="1"/>
    <x v="1"/>
    <x v="1"/>
    <x v="2"/>
    <x v="560"/>
    <x v="551"/>
  </r>
  <r>
    <s v="AD01-9363"/>
    <x v="2"/>
    <x v="8"/>
    <x v="1"/>
    <x v="1"/>
    <x v="1"/>
    <x v="1"/>
    <x v="1"/>
    <x v="2"/>
    <x v="561"/>
    <x v="552"/>
  </r>
  <r>
    <s v="AD01-9362"/>
    <x v="2"/>
    <x v="8"/>
    <x v="1"/>
    <x v="1"/>
    <x v="1"/>
    <x v="1"/>
    <x v="1"/>
    <x v="2"/>
    <x v="562"/>
    <x v="553"/>
  </r>
  <r>
    <s v="AD01-9363"/>
    <x v="2"/>
    <x v="8"/>
    <x v="1"/>
    <x v="1"/>
    <x v="1"/>
    <x v="1"/>
    <x v="1"/>
    <x v="2"/>
    <x v="161"/>
    <x v="7"/>
  </r>
  <r>
    <s v="AD01-9362"/>
    <x v="2"/>
    <x v="8"/>
    <x v="1"/>
    <x v="1"/>
    <x v="1"/>
    <x v="1"/>
    <x v="1"/>
    <x v="2"/>
    <x v="136"/>
    <x v="112"/>
  </r>
  <r>
    <s v="AD01-9361"/>
    <x v="2"/>
    <x v="8"/>
    <x v="1"/>
    <x v="1"/>
    <x v="1"/>
    <x v="1"/>
    <x v="1"/>
    <x v="2"/>
    <x v="335"/>
    <x v="380"/>
  </r>
  <r>
    <s v="AD01-9361"/>
    <x v="2"/>
    <x v="8"/>
    <x v="1"/>
    <x v="1"/>
    <x v="1"/>
    <x v="1"/>
    <x v="1"/>
    <x v="2"/>
    <x v="385"/>
    <x v="351"/>
  </r>
  <r>
    <s v="AD01-9362"/>
    <x v="2"/>
    <x v="8"/>
    <x v="1"/>
    <x v="1"/>
    <x v="1"/>
    <x v="1"/>
    <x v="1"/>
    <x v="2"/>
    <x v="140"/>
    <x v="115"/>
  </r>
  <r>
    <s v="AD01-9361"/>
    <x v="2"/>
    <x v="8"/>
    <x v="1"/>
    <x v="1"/>
    <x v="1"/>
    <x v="1"/>
    <x v="1"/>
    <x v="2"/>
    <x v="313"/>
    <x v="280"/>
  </r>
  <r>
    <s v="AD01-9361"/>
    <x v="2"/>
    <x v="8"/>
    <x v="1"/>
    <x v="1"/>
    <x v="1"/>
    <x v="1"/>
    <x v="1"/>
    <x v="2"/>
    <x v="341"/>
    <x v="311"/>
  </r>
  <r>
    <s v="AD01-9362"/>
    <x v="2"/>
    <x v="9"/>
    <x v="1"/>
    <x v="1"/>
    <x v="1"/>
    <x v="1"/>
    <x v="1"/>
    <x v="2"/>
    <x v="126"/>
    <x v="104"/>
  </r>
  <r>
    <s v="AD01-9365"/>
    <x v="2"/>
    <x v="9"/>
    <x v="1"/>
    <x v="1"/>
    <x v="1"/>
    <x v="1"/>
    <x v="1"/>
    <x v="2"/>
    <x v="56"/>
    <x v="45"/>
  </r>
  <r>
    <s v="AD01-9362"/>
    <x v="2"/>
    <x v="9"/>
    <x v="1"/>
    <x v="1"/>
    <x v="1"/>
    <x v="1"/>
    <x v="1"/>
    <x v="2"/>
    <x v="27"/>
    <x v="23"/>
  </r>
  <r>
    <s v="AD01-9362"/>
    <x v="2"/>
    <x v="9"/>
    <x v="1"/>
    <x v="1"/>
    <x v="1"/>
    <x v="1"/>
    <x v="1"/>
    <x v="2"/>
    <x v="274"/>
    <x v="278"/>
  </r>
  <r>
    <s v="AD01-9362"/>
    <x v="2"/>
    <x v="9"/>
    <x v="1"/>
    <x v="1"/>
    <x v="1"/>
    <x v="1"/>
    <x v="1"/>
    <x v="2"/>
    <x v="149"/>
    <x v="123"/>
  </r>
  <r>
    <s v="AD01-9361"/>
    <x v="2"/>
    <x v="9"/>
    <x v="1"/>
    <x v="1"/>
    <x v="1"/>
    <x v="1"/>
    <x v="1"/>
    <x v="2"/>
    <x v="552"/>
    <x v="543"/>
  </r>
  <r>
    <s v="AD01-9361"/>
    <x v="2"/>
    <x v="9"/>
    <x v="1"/>
    <x v="1"/>
    <x v="1"/>
    <x v="1"/>
    <x v="1"/>
    <x v="2"/>
    <x v="101"/>
    <x v="84"/>
  </r>
  <r>
    <s v="AD01-9362"/>
    <x v="2"/>
    <x v="9"/>
    <x v="1"/>
    <x v="1"/>
    <x v="1"/>
    <x v="1"/>
    <x v="1"/>
    <x v="2"/>
    <x v="563"/>
    <x v="554"/>
  </r>
  <r>
    <s v="AD01-9362"/>
    <x v="2"/>
    <x v="9"/>
    <x v="1"/>
    <x v="1"/>
    <x v="1"/>
    <x v="1"/>
    <x v="1"/>
    <x v="2"/>
    <x v="564"/>
    <x v="555"/>
  </r>
  <r>
    <s v="AD01-9362"/>
    <x v="2"/>
    <x v="9"/>
    <x v="1"/>
    <x v="1"/>
    <x v="1"/>
    <x v="1"/>
    <x v="1"/>
    <x v="2"/>
    <x v="565"/>
    <x v="556"/>
  </r>
  <r>
    <s v="AD01-9361"/>
    <x v="2"/>
    <x v="9"/>
    <x v="1"/>
    <x v="1"/>
    <x v="1"/>
    <x v="1"/>
    <x v="1"/>
    <x v="2"/>
    <x v="373"/>
    <x v="7"/>
  </r>
  <r>
    <s v="AD01-9362"/>
    <x v="2"/>
    <x v="9"/>
    <x v="1"/>
    <x v="1"/>
    <x v="1"/>
    <x v="1"/>
    <x v="1"/>
    <x v="2"/>
    <x v="185"/>
    <x v="7"/>
  </r>
  <r>
    <s v="AD01-9365"/>
    <x v="2"/>
    <x v="9"/>
    <x v="1"/>
    <x v="1"/>
    <x v="1"/>
    <x v="1"/>
    <x v="1"/>
    <x v="2"/>
    <x v="137"/>
    <x v="113"/>
  </r>
  <r>
    <s v="AD01-9361"/>
    <x v="2"/>
    <x v="9"/>
    <x v="1"/>
    <x v="1"/>
    <x v="1"/>
    <x v="1"/>
    <x v="1"/>
    <x v="2"/>
    <x v="138"/>
    <x v="114"/>
  </r>
  <r>
    <s v="AD01-9362"/>
    <x v="2"/>
    <x v="9"/>
    <x v="1"/>
    <x v="1"/>
    <x v="1"/>
    <x v="1"/>
    <x v="1"/>
    <x v="2"/>
    <x v="314"/>
    <x v="281"/>
  </r>
  <r>
    <s v="AD01-9362"/>
    <x v="2"/>
    <x v="9"/>
    <x v="1"/>
    <x v="1"/>
    <x v="1"/>
    <x v="1"/>
    <x v="1"/>
    <x v="2"/>
    <x v="69"/>
    <x v="55"/>
  </r>
  <r>
    <s v="AD01-9362"/>
    <x v="2"/>
    <x v="9"/>
    <x v="1"/>
    <x v="1"/>
    <x v="1"/>
    <x v="1"/>
    <x v="1"/>
    <x v="2"/>
    <x v="160"/>
    <x v="131"/>
  </r>
  <r>
    <s v="AD01-9362"/>
    <x v="2"/>
    <x v="9"/>
    <x v="1"/>
    <x v="1"/>
    <x v="1"/>
    <x v="1"/>
    <x v="1"/>
    <x v="2"/>
    <x v="515"/>
    <x v="506"/>
  </r>
  <r>
    <s v="AD01-9362"/>
    <x v="2"/>
    <x v="9"/>
    <x v="1"/>
    <x v="1"/>
    <x v="1"/>
    <x v="1"/>
    <x v="1"/>
    <x v="2"/>
    <x v="328"/>
    <x v="297"/>
  </r>
  <r>
    <s v="AD01-9362"/>
    <x v="2"/>
    <x v="9"/>
    <x v="1"/>
    <x v="1"/>
    <x v="1"/>
    <x v="1"/>
    <x v="1"/>
    <x v="2"/>
    <x v="142"/>
    <x v="117"/>
  </r>
  <r>
    <s v="AD01-9362"/>
    <x v="2"/>
    <x v="10"/>
    <x v="1"/>
    <x v="1"/>
    <x v="1"/>
    <x v="1"/>
    <x v="1"/>
    <x v="2"/>
    <x v="125"/>
    <x v="103"/>
  </r>
  <r>
    <s v="AD01-9362"/>
    <x v="2"/>
    <x v="10"/>
    <x v="1"/>
    <x v="1"/>
    <x v="1"/>
    <x v="1"/>
    <x v="1"/>
    <x v="2"/>
    <x v="74"/>
    <x v="60"/>
  </r>
  <r>
    <s v="AD01-9362"/>
    <x v="2"/>
    <x v="10"/>
    <x v="1"/>
    <x v="1"/>
    <x v="1"/>
    <x v="1"/>
    <x v="1"/>
    <x v="2"/>
    <x v="297"/>
    <x v="277"/>
  </r>
  <r>
    <s v="AD01-9362"/>
    <x v="2"/>
    <x v="10"/>
    <x v="1"/>
    <x v="1"/>
    <x v="1"/>
    <x v="1"/>
    <x v="1"/>
    <x v="2"/>
    <x v="75"/>
    <x v="62"/>
  </r>
  <r>
    <s v="AD01-9364"/>
    <x v="2"/>
    <x v="10"/>
    <x v="1"/>
    <x v="1"/>
    <x v="1"/>
    <x v="1"/>
    <x v="1"/>
    <x v="2"/>
    <x v="76"/>
    <x v="63"/>
  </r>
  <r>
    <s v="AD01-9362"/>
    <x v="2"/>
    <x v="10"/>
    <x v="1"/>
    <x v="1"/>
    <x v="1"/>
    <x v="1"/>
    <x v="1"/>
    <x v="2"/>
    <x v="394"/>
    <x v="361"/>
  </r>
  <r>
    <s v="AD01-9362"/>
    <x v="2"/>
    <x v="10"/>
    <x v="1"/>
    <x v="1"/>
    <x v="1"/>
    <x v="1"/>
    <x v="1"/>
    <x v="2"/>
    <x v="469"/>
    <x v="438"/>
  </r>
  <r>
    <s v="AD01-9361"/>
    <x v="2"/>
    <x v="10"/>
    <x v="1"/>
    <x v="1"/>
    <x v="1"/>
    <x v="1"/>
    <x v="1"/>
    <x v="2"/>
    <x v="461"/>
    <x v="430"/>
  </r>
  <r>
    <s v="AD01-9361"/>
    <x v="2"/>
    <x v="10"/>
    <x v="1"/>
    <x v="1"/>
    <x v="1"/>
    <x v="1"/>
    <x v="1"/>
    <x v="2"/>
    <x v="566"/>
    <x v="557"/>
  </r>
  <r>
    <s v="AD01-9364"/>
    <x v="2"/>
    <x v="10"/>
    <x v="1"/>
    <x v="1"/>
    <x v="1"/>
    <x v="1"/>
    <x v="1"/>
    <x v="2"/>
    <x v="567"/>
    <x v="558"/>
  </r>
  <r>
    <s v="AD01-9364"/>
    <x v="2"/>
    <x v="10"/>
    <x v="1"/>
    <x v="1"/>
    <x v="1"/>
    <x v="1"/>
    <x v="1"/>
    <x v="2"/>
    <x v="568"/>
    <x v="559"/>
  </r>
  <r>
    <s v="AD01-9361"/>
    <x v="2"/>
    <x v="10"/>
    <x v="1"/>
    <x v="1"/>
    <x v="1"/>
    <x v="1"/>
    <x v="1"/>
    <x v="2"/>
    <x v="331"/>
    <x v="7"/>
  </r>
  <r>
    <s v="AD01-9361"/>
    <x v="2"/>
    <x v="10"/>
    <x v="1"/>
    <x v="1"/>
    <x v="1"/>
    <x v="1"/>
    <x v="1"/>
    <x v="2"/>
    <x v="24"/>
    <x v="7"/>
  </r>
  <r>
    <s v="AD01-9362"/>
    <x v="2"/>
    <x v="10"/>
    <x v="1"/>
    <x v="1"/>
    <x v="1"/>
    <x v="1"/>
    <x v="1"/>
    <x v="2"/>
    <x v="116"/>
    <x v="96"/>
  </r>
  <r>
    <s v="AD01-9362"/>
    <x v="2"/>
    <x v="10"/>
    <x v="1"/>
    <x v="1"/>
    <x v="1"/>
    <x v="1"/>
    <x v="1"/>
    <x v="2"/>
    <x v="177"/>
    <x v="145"/>
  </r>
  <r>
    <s v="AD01-9362"/>
    <x v="2"/>
    <x v="10"/>
    <x v="1"/>
    <x v="1"/>
    <x v="1"/>
    <x v="1"/>
    <x v="1"/>
    <x v="2"/>
    <x v="178"/>
    <x v="146"/>
  </r>
  <r>
    <s v="AD01-9362"/>
    <x v="2"/>
    <x v="10"/>
    <x v="1"/>
    <x v="1"/>
    <x v="1"/>
    <x v="1"/>
    <x v="1"/>
    <x v="2"/>
    <x v="136"/>
    <x v="112"/>
  </r>
  <r>
    <s v="AD01-9364"/>
    <x v="2"/>
    <x v="10"/>
    <x v="1"/>
    <x v="1"/>
    <x v="1"/>
    <x v="1"/>
    <x v="1"/>
    <x v="2"/>
    <x v="313"/>
    <x v="280"/>
  </r>
  <r>
    <s v="AD01-9364"/>
    <x v="2"/>
    <x v="10"/>
    <x v="1"/>
    <x v="1"/>
    <x v="1"/>
    <x v="1"/>
    <x v="1"/>
    <x v="2"/>
    <x v="84"/>
    <x v="69"/>
  </r>
  <r>
    <s v="AD01-9362"/>
    <x v="2"/>
    <x v="10"/>
    <x v="1"/>
    <x v="1"/>
    <x v="1"/>
    <x v="1"/>
    <x v="1"/>
    <x v="2"/>
    <x v="85"/>
    <x v="70"/>
  </r>
  <r>
    <s v="AD01-9364"/>
    <x v="2"/>
    <x v="10"/>
    <x v="1"/>
    <x v="1"/>
    <x v="1"/>
    <x v="1"/>
    <x v="1"/>
    <x v="2"/>
    <x v="347"/>
    <x v="317"/>
  </r>
  <r>
    <s v="AD01-9362"/>
    <x v="2"/>
    <x v="10"/>
    <x v="1"/>
    <x v="1"/>
    <x v="1"/>
    <x v="1"/>
    <x v="1"/>
    <x v="2"/>
    <x v="187"/>
    <x v="153"/>
  </r>
  <r>
    <s v="AD01-9361"/>
    <x v="2"/>
    <x v="11"/>
    <x v="1"/>
    <x v="1"/>
    <x v="1"/>
    <x v="1"/>
    <x v="1"/>
    <x v="2"/>
    <x v="166"/>
    <x v="137"/>
  </r>
  <r>
    <s v="AD01-9361"/>
    <x v="2"/>
    <x v="11"/>
    <x v="1"/>
    <x v="1"/>
    <x v="1"/>
    <x v="1"/>
    <x v="1"/>
    <x v="2"/>
    <x v="88"/>
    <x v="173"/>
  </r>
  <r>
    <s v="AD01-9362"/>
    <x v="2"/>
    <x v="11"/>
    <x v="1"/>
    <x v="1"/>
    <x v="1"/>
    <x v="1"/>
    <x v="1"/>
    <x v="2"/>
    <x v="89"/>
    <x v="74"/>
  </r>
  <r>
    <s v="AD01-9361"/>
    <x v="2"/>
    <x v="11"/>
    <x v="1"/>
    <x v="1"/>
    <x v="1"/>
    <x v="1"/>
    <x v="1"/>
    <x v="2"/>
    <x v="234"/>
    <x v="284"/>
  </r>
  <r>
    <s v="AD01-9364"/>
    <x v="2"/>
    <x v="11"/>
    <x v="1"/>
    <x v="1"/>
    <x v="1"/>
    <x v="1"/>
    <x v="1"/>
    <x v="2"/>
    <x v="91"/>
    <x v="77"/>
  </r>
  <r>
    <s v="AD01-9362"/>
    <x v="2"/>
    <x v="11"/>
    <x v="1"/>
    <x v="1"/>
    <x v="1"/>
    <x v="1"/>
    <x v="1"/>
    <x v="2"/>
    <x v="92"/>
    <x v="78"/>
  </r>
  <r>
    <s v="AD01-9361"/>
    <x v="2"/>
    <x v="11"/>
    <x v="1"/>
    <x v="1"/>
    <x v="1"/>
    <x v="1"/>
    <x v="1"/>
    <x v="2"/>
    <x v="412"/>
    <x v="375"/>
  </r>
  <r>
    <s v="AD01-9365"/>
    <x v="2"/>
    <x v="11"/>
    <x v="1"/>
    <x v="1"/>
    <x v="1"/>
    <x v="1"/>
    <x v="1"/>
    <x v="2"/>
    <x v="482"/>
    <x v="451"/>
  </r>
  <r>
    <s v="AD01-9365"/>
    <x v="2"/>
    <x v="11"/>
    <x v="1"/>
    <x v="1"/>
    <x v="1"/>
    <x v="1"/>
    <x v="1"/>
    <x v="2"/>
    <x v="436"/>
    <x v="400"/>
  </r>
  <r>
    <s v="AD01-9364"/>
    <x v="2"/>
    <x v="11"/>
    <x v="1"/>
    <x v="1"/>
    <x v="1"/>
    <x v="1"/>
    <x v="1"/>
    <x v="2"/>
    <x v="569"/>
    <x v="560"/>
  </r>
  <r>
    <s v="AD01-9362"/>
    <x v="2"/>
    <x v="11"/>
    <x v="1"/>
    <x v="1"/>
    <x v="1"/>
    <x v="1"/>
    <x v="1"/>
    <x v="2"/>
    <x v="570"/>
    <x v="561"/>
  </r>
  <r>
    <s v="AD01-9365"/>
    <x v="2"/>
    <x v="11"/>
    <x v="1"/>
    <x v="1"/>
    <x v="1"/>
    <x v="1"/>
    <x v="1"/>
    <x v="2"/>
    <x v="351"/>
    <x v="7"/>
  </r>
  <r>
    <s v="AD01-9361"/>
    <x v="2"/>
    <x v="11"/>
    <x v="1"/>
    <x v="1"/>
    <x v="1"/>
    <x v="1"/>
    <x v="1"/>
    <x v="2"/>
    <x v="115"/>
    <x v="95"/>
  </r>
  <r>
    <s v="AD01-9361"/>
    <x v="2"/>
    <x v="11"/>
    <x v="1"/>
    <x v="1"/>
    <x v="1"/>
    <x v="1"/>
    <x v="1"/>
    <x v="2"/>
    <x v="13"/>
    <x v="11"/>
  </r>
  <r>
    <s v="AD01-9365"/>
    <x v="2"/>
    <x v="11"/>
    <x v="1"/>
    <x v="1"/>
    <x v="1"/>
    <x v="1"/>
    <x v="1"/>
    <x v="2"/>
    <x v="14"/>
    <x v="12"/>
  </r>
  <r>
    <s v="AD01-9364"/>
    <x v="2"/>
    <x v="11"/>
    <x v="1"/>
    <x v="1"/>
    <x v="1"/>
    <x v="1"/>
    <x v="1"/>
    <x v="2"/>
    <x v="15"/>
    <x v="13"/>
  </r>
  <r>
    <s v="AD01-9362"/>
    <x v="2"/>
    <x v="11"/>
    <x v="1"/>
    <x v="1"/>
    <x v="1"/>
    <x v="1"/>
    <x v="1"/>
    <x v="2"/>
    <x v="318"/>
    <x v="287"/>
  </r>
  <r>
    <s v="AD01-9364"/>
    <x v="2"/>
    <x v="11"/>
    <x v="1"/>
    <x v="1"/>
    <x v="1"/>
    <x v="1"/>
    <x v="1"/>
    <x v="2"/>
    <x v="99"/>
    <x v="82"/>
  </r>
  <r>
    <s v="AD01-9361"/>
    <x v="2"/>
    <x v="11"/>
    <x v="1"/>
    <x v="1"/>
    <x v="1"/>
    <x v="1"/>
    <x v="1"/>
    <x v="2"/>
    <x v="312"/>
    <x v="276"/>
  </r>
  <r>
    <s v="AD01-9362"/>
    <x v="2"/>
    <x v="11"/>
    <x v="1"/>
    <x v="1"/>
    <x v="1"/>
    <x v="1"/>
    <x v="1"/>
    <x v="2"/>
    <x v="523"/>
    <x v="514"/>
  </r>
  <r>
    <s v="AD01-9362"/>
    <x v="2"/>
    <x v="11"/>
    <x v="1"/>
    <x v="1"/>
    <x v="1"/>
    <x v="1"/>
    <x v="1"/>
    <x v="2"/>
    <x v="354"/>
    <x v="323"/>
  </r>
  <r>
    <s v="AD01-9361"/>
    <x v="2"/>
    <x v="11"/>
    <x v="1"/>
    <x v="1"/>
    <x v="1"/>
    <x v="1"/>
    <x v="1"/>
    <x v="2"/>
    <x v="186"/>
    <x v="152"/>
  </r>
  <r>
    <s v="AD01-9361"/>
    <x v="3"/>
    <x v="0"/>
    <x v="0"/>
    <x v="1"/>
    <x v="0"/>
    <x v="0"/>
    <x v="0"/>
    <x v="1"/>
    <x v="147"/>
    <x v="562"/>
  </r>
  <r>
    <s v="AD01-9362"/>
    <x v="3"/>
    <x v="0"/>
    <x v="0"/>
    <x v="1"/>
    <x v="0"/>
    <x v="0"/>
    <x v="0"/>
    <x v="1"/>
    <x v="164"/>
    <x v="135"/>
  </r>
  <r>
    <s v="AD01-9363"/>
    <x v="3"/>
    <x v="0"/>
    <x v="0"/>
    <x v="1"/>
    <x v="0"/>
    <x v="0"/>
    <x v="0"/>
    <x v="1"/>
    <x v="285"/>
    <x v="301"/>
  </r>
  <r>
    <s v="AD01-9362"/>
    <x v="3"/>
    <x v="0"/>
    <x v="0"/>
    <x v="1"/>
    <x v="0"/>
    <x v="0"/>
    <x v="0"/>
    <x v="1"/>
    <x v="249"/>
    <x v="283"/>
  </r>
  <r>
    <s v="AD01-9362"/>
    <x v="3"/>
    <x v="0"/>
    <x v="0"/>
    <x v="1"/>
    <x v="0"/>
    <x v="0"/>
    <x v="0"/>
    <x v="1"/>
    <x v="571"/>
    <x v="563"/>
  </r>
  <r>
    <s v="AD01-9361"/>
    <x v="3"/>
    <x v="0"/>
    <x v="0"/>
    <x v="1"/>
    <x v="0"/>
    <x v="0"/>
    <x v="0"/>
    <x v="1"/>
    <x v="572"/>
    <x v="564"/>
  </r>
  <r>
    <s v="AD01-9361"/>
    <x v="3"/>
    <x v="0"/>
    <x v="0"/>
    <x v="1"/>
    <x v="0"/>
    <x v="0"/>
    <x v="0"/>
    <x v="1"/>
    <x v="156"/>
    <x v="128"/>
  </r>
  <r>
    <s v="AD01-9362"/>
    <x v="3"/>
    <x v="0"/>
    <x v="0"/>
    <x v="1"/>
    <x v="0"/>
    <x v="0"/>
    <x v="0"/>
    <x v="1"/>
    <x v="378"/>
    <x v="7"/>
  </r>
  <r>
    <s v="AD01-9362"/>
    <x v="3"/>
    <x v="0"/>
    <x v="0"/>
    <x v="1"/>
    <x v="0"/>
    <x v="0"/>
    <x v="0"/>
    <x v="1"/>
    <x v="350"/>
    <x v="319"/>
  </r>
  <r>
    <s v="AD01-9363"/>
    <x v="3"/>
    <x v="0"/>
    <x v="0"/>
    <x v="1"/>
    <x v="0"/>
    <x v="0"/>
    <x v="0"/>
    <x v="1"/>
    <x v="316"/>
    <x v="285"/>
  </r>
  <r>
    <s v="AD01-9362"/>
    <x v="3"/>
    <x v="0"/>
    <x v="0"/>
    <x v="1"/>
    <x v="0"/>
    <x v="0"/>
    <x v="0"/>
    <x v="1"/>
    <x v="289"/>
    <x v="245"/>
  </r>
  <r>
    <s v="AD01-9361"/>
    <x v="3"/>
    <x v="0"/>
    <x v="0"/>
    <x v="1"/>
    <x v="0"/>
    <x v="0"/>
    <x v="0"/>
    <x v="1"/>
    <x v="139"/>
    <x v="565"/>
  </r>
  <r>
    <s v="AD01-9363"/>
    <x v="3"/>
    <x v="1"/>
    <x v="0"/>
    <x v="1"/>
    <x v="0"/>
    <x v="0"/>
    <x v="0"/>
    <x v="1"/>
    <x v="1"/>
    <x v="566"/>
  </r>
  <r>
    <s v="AD01-9361"/>
    <x v="3"/>
    <x v="1"/>
    <x v="0"/>
    <x v="1"/>
    <x v="0"/>
    <x v="0"/>
    <x v="0"/>
    <x v="1"/>
    <x v="126"/>
    <x v="104"/>
  </r>
  <r>
    <s v="AD01-9362"/>
    <x v="3"/>
    <x v="1"/>
    <x v="0"/>
    <x v="0"/>
    <x v="0"/>
    <x v="0"/>
    <x v="0"/>
    <x v="1"/>
    <x v="256"/>
    <x v="208"/>
  </r>
  <r>
    <s v="AD01-9361"/>
    <x v="3"/>
    <x v="1"/>
    <x v="0"/>
    <x v="0"/>
    <x v="0"/>
    <x v="0"/>
    <x v="0"/>
    <x v="1"/>
    <x v="274"/>
    <x v="278"/>
  </r>
  <r>
    <s v="AD01-9362"/>
    <x v="3"/>
    <x v="1"/>
    <x v="0"/>
    <x v="0"/>
    <x v="0"/>
    <x v="0"/>
    <x v="0"/>
    <x v="1"/>
    <x v="573"/>
    <x v="567"/>
  </r>
  <r>
    <s v="AD01-9362"/>
    <x v="3"/>
    <x v="1"/>
    <x v="0"/>
    <x v="0"/>
    <x v="0"/>
    <x v="0"/>
    <x v="0"/>
    <x v="1"/>
    <x v="412"/>
    <x v="7"/>
  </r>
  <r>
    <s v="AD01-9361"/>
    <x v="3"/>
    <x v="1"/>
    <x v="0"/>
    <x v="0"/>
    <x v="0"/>
    <x v="0"/>
    <x v="0"/>
    <x v="1"/>
    <x v="263"/>
    <x v="215"/>
  </r>
  <r>
    <s v="AD01-9362"/>
    <x v="3"/>
    <x v="1"/>
    <x v="0"/>
    <x v="0"/>
    <x v="0"/>
    <x v="0"/>
    <x v="0"/>
    <x v="1"/>
    <x v="314"/>
    <x v="281"/>
  </r>
  <r>
    <s v="AD01-9361"/>
    <x v="3"/>
    <x v="1"/>
    <x v="0"/>
    <x v="0"/>
    <x v="0"/>
    <x v="0"/>
    <x v="0"/>
    <x v="1"/>
    <x v="268"/>
    <x v="221"/>
  </r>
  <r>
    <s v="AD01-9363"/>
    <x v="3"/>
    <x v="1"/>
    <x v="0"/>
    <x v="0"/>
    <x v="0"/>
    <x v="0"/>
    <x v="0"/>
    <x v="1"/>
    <x v="229"/>
    <x v="568"/>
  </r>
  <r>
    <s v="AD01-9363"/>
    <x v="3"/>
    <x v="2"/>
    <x v="0"/>
    <x v="0"/>
    <x v="0"/>
    <x v="0"/>
    <x v="0"/>
    <x v="1"/>
    <x v="125"/>
    <x v="569"/>
  </r>
  <r>
    <s v="AD01-9361"/>
    <x v="3"/>
    <x v="2"/>
    <x v="0"/>
    <x v="0"/>
    <x v="0"/>
    <x v="0"/>
    <x v="0"/>
    <x v="1"/>
    <x v="89"/>
    <x v="74"/>
  </r>
  <r>
    <s v="AD01-9362"/>
    <x v="3"/>
    <x v="2"/>
    <x v="0"/>
    <x v="0"/>
    <x v="0"/>
    <x v="0"/>
    <x v="0"/>
    <x v="1"/>
    <x v="297"/>
    <x v="277"/>
  </r>
  <r>
    <s v="AD01-9362"/>
    <x v="3"/>
    <x v="2"/>
    <x v="0"/>
    <x v="0"/>
    <x v="0"/>
    <x v="0"/>
    <x v="0"/>
    <x v="1"/>
    <x v="76"/>
    <x v="63"/>
  </r>
  <r>
    <s v="AD01-9362"/>
    <x v="3"/>
    <x v="2"/>
    <x v="0"/>
    <x v="0"/>
    <x v="0"/>
    <x v="0"/>
    <x v="0"/>
    <x v="1"/>
    <x v="17"/>
    <x v="570"/>
  </r>
  <r>
    <s v="AD01-9362"/>
    <x v="3"/>
    <x v="2"/>
    <x v="0"/>
    <x v="0"/>
    <x v="0"/>
    <x v="0"/>
    <x v="0"/>
    <x v="1"/>
    <x v="136"/>
    <x v="112"/>
  </r>
  <r>
    <s v="AD01-9362"/>
    <x v="3"/>
    <x v="2"/>
    <x v="0"/>
    <x v="0"/>
    <x v="0"/>
    <x v="0"/>
    <x v="0"/>
    <x v="1"/>
    <x v="313"/>
    <x v="280"/>
  </r>
  <r>
    <s v="AD01-9362"/>
    <x v="3"/>
    <x v="2"/>
    <x v="0"/>
    <x v="0"/>
    <x v="0"/>
    <x v="0"/>
    <x v="0"/>
    <x v="1"/>
    <x v="85"/>
    <x v="70"/>
  </r>
  <r>
    <s v="AD01-9361"/>
    <x v="3"/>
    <x v="2"/>
    <x v="0"/>
    <x v="0"/>
    <x v="0"/>
    <x v="0"/>
    <x v="0"/>
    <x v="1"/>
    <x v="301"/>
    <x v="258"/>
  </r>
  <r>
    <s v="AD01-9363"/>
    <x v="3"/>
    <x v="2"/>
    <x v="0"/>
    <x v="0"/>
    <x v="0"/>
    <x v="0"/>
    <x v="0"/>
    <x v="1"/>
    <x v="401"/>
    <x v="571"/>
  </r>
  <r>
    <s v="AD01-9365"/>
    <x v="3"/>
    <x v="3"/>
    <x v="0"/>
    <x v="0"/>
    <x v="0"/>
    <x v="0"/>
    <x v="0"/>
    <x v="1"/>
    <x v="233"/>
    <x v="572"/>
  </r>
  <r>
    <s v="AD01-9361"/>
    <x v="3"/>
    <x v="3"/>
    <x v="0"/>
    <x v="0"/>
    <x v="0"/>
    <x v="0"/>
    <x v="0"/>
    <x v="1"/>
    <x v="105"/>
    <x v="88"/>
  </r>
  <r>
    <s v="AD01-9361"/>
    <x v="3"/>
    <x v="3"/>
    <x v="0"/>
    <x v="0"/>
    <x v="0"/>
    <x v="0"/>
    <x v="0"/>
    <x v="1"/>
    <x v="235"/>
    <x v="330"/>
  </r>
  <r>
    <s v="AD01-9361"/>
    <x v="3"/>
    <x v="3"/>
    <x v="0"/>
    <x v="0"/>
    <x v="0"/>
    <x v="0"/>
    <x v="0"/>
    <x v="1"/>
    <x v="255"/>
    <x v="207"/>
  </r>
  <r>
    <s v="AD01-9362"/>
    <x v="3"/>
    <x v="3"/>
    <x v="0"/>
    <x v="0"/>
    <x v="0"/>
    <x v="0"/>
    <x v="0"/>
    <x v="1"/>
    <x v="94"/>
    <x v="573"/>
  </r>
  <r>
    <s v="AD01-9364"/>
    <x v="3"/>
    <x v="3"/>
    <x v="0"/>
    <x v="0"/>
    <x v="0"/>
    <x v="0"/>
    <x v="0"/>
    <x v="1"/>
    <x v="574"/>
    <x v="574"/>
  </r>
  <r>
    <s v="AD01-9364"/>
    <x v="3"/>
    <x v="3"/>
    <x v="0"/>
    <x v="0"/>
    <x v="0"/>
    <x v="0"/>
    <x v="0"/>
    <x v="1"/>
    <x v="239"/>
    <x v="190"/>
  </r>
  <r>
    <s v="AD01-9362"/>
    <x v="3"/>
    <x v="3"/>
    <x v="0"/>
    <x v="0"/>
    <x v="0"/>
    <x v="0"/>
    <x v="0"/>
    <x v="1"/>
    <x v="509"/>
    <x v="7"/>
  </r>
  <r>
    <s v="AD01-9362"/>
    <x v="3"/>
    <x v="3"/>
    <x v="0"/>
    <x v="0"/>
    <x v="0"/>
    <x v="0"/>
    <x v="0"/>
    <x v="1"/>
    <x v="377"/>
    <x v="7"/>
  </r>
  <r>
    <s v="AD01-9361"/>
    <x v="3"/>
    <x v="3"/>
    <x v="0"/>
    <x v="0"/>
    <x v="0"/>
    <x v="0"/>
    <x v="0"/>
    <x v="1"/>
    <x v="366"/>
    <x v="335"/>
  </r>
  <r>
    <s v="AD01-9362"/>
    <x v="3"/>
    <x v="3"/>
    <x v="0"/>
    <x v="0"/>
    <x v="0"/>
    <x v="0"/>
    <x v="0"/>
    <x v="1"/>
    <x v="312"/>
    <x v="276"/>
  </r>
  <r>
    <s v="AD01-9361"/>
    <x v="3"/>
    <x v="3"/>
    <x v="0"/>
    <x v="0"/>
    <x v="0"/>
    <x v="0"/>
    <x v="0"/>
    <x v="1"/>
    <x v="262"/>
    <x v="214"/>
  </r>
  <r>
    <s v="AD01-9365"/>
    <x v="3"/>
    <x v="3"/>
    <x v="0"/>
    <x v="0"/>
    <x v="0"/>
    <x v="0"/>
    <x v="0"/>
    <x v="1"/>
    <x v="17"/>
    <x v="570"/>
  </r>
  <r>
    <s v="AD01-9364"/>
    <x v="3"/>
    <x v="4"/>
    <x v="0"/>
    <x v="0"/>
    <x v="0"/>
    <x v="0"/>
    <x v="0"/>
    <x v="1"/>
    <x v="290"/>
    <x v="246"/>
  </r>
  <r>
    <s v="AD01-9362"/>
    <x v="3"/>
    <x v="4"/>
    <x v="0"/>
    <x v="0"/>
    <x v="0"/>
    <x v="0"/>
    <x v="0"/>
    <x v="1"/>
    <x v="127"/>
    <x v="105"/>
  </r>
  <r>
    <s v="AD01-9361"/>
    <x v="3"/>
    <x v="4"/>
    <x v="0"/>
    <x v="0"/>
    <x v="0"/>
    <x v="0"/>
    <x v="0"/>
    <x v="1"/>
    <x v="0"/>
    <x v="0"/>
  </r>
  <r>
    <s v="AD01-9361"/>
    <x v="3"/>
    <x v="4"/>
    <x v="0"/>
    <x v="0"/>
    <x v="0"/>
    <x v="0"/>
    <x v="0"/>
    <x v="1"/>
    <x v="291"/>
    <x v="290"/>
  </r>
  <r>
    <s v="AD01-9365"/>
    <x v="3"/>
    <x v="4"/>
    <x v="0"/>
    <x v="0"/>
    <x v="0"/>
    <x v="0"/>
    <x v="0"/>
    <x v="1"/>
    <x v="236"/>
    <x v="275"/>
  </r>
  <r>
    <s v="AD01-9361"/>
    <x v="3"/>
    <x v="4"/>
    <x v="0"/>
    <x v="0"/>
    <x v="0"/>
    <x v="0"/>
    <x v="0"/>
    <x v="1"/>
    <x v="244"/>
    <x v="206"/>
  </r>
  <r>
    <s v="AD01-9361"/>
    <x v="3"/>
    <x v="4"/>
    <x v="0"/>
    <x v="0"/>
    <x v="0"/>
    <x v="0"/>
    <x v="0"/>
    <x v="1"/>
    <x v="422"/>
    <x v="575"/>
  </r>
  <r>
    <s v="AD01-9362"/>
    <x v="3"/>
    <x v="4"/>
    <x v="0"/>
    <x v="0"/>
    <x v="0"/>
    <x v="0"/>
    <x v="0"/>
    <x v="1"/>
    <x v="575"/>
    <x v="576"/>
  </r>
  <r>
    <s v="AD01-9361"/>
    <x v="3"/>
    <x v="4"/>
    <x v="0"/>
    <x v="0"/>
    <x v="0"/>
    <x v="0"/>
    <x v="0"/>
    <x v="1"/>
    <x v="576"/>
    <x v="577"/>
  </r>
  <r>
    <s v="AD01-9361"/>
    <x v="3"/>
    <x v="4"/>
    <x v="0"/>
    <x v="0"/>
    <x v="0"/>
    <x v="0"/>
    <x v="0"/>
    <x v="1"/>
    <x v="293"/>
    <x v="249"/>
  </r>
  <r>
    <s v="AD01-9361"/>
    <x v="3"/>
    <x v="4"/>
    <x v="0"/>
    <x v="0"/>
    <x v="0"/>
    <x v="0"/>
    <x v="0"/>
    <x v="1"/>
    <x v="73"/>
    <x v="7"/>
  </r>
  <r>
    <s v="AD01-9361"/>
    <x v="3"/>
    <x v="4"/>
    <x v="0"/>
    <x v="0"/>
    <x v="0"/>
    <x v="0"/>
    <x v="0"/>
    <x v="1"/>
    <x v="325"/>
    <x v="294"/>
  </r>
  <r>
    <s v="AD01-9364"/>
    <x v="3"/>
    <x v="4"/>
    <x v="0"/>
    <x v="0"/>
    <x v="0"/>
    <x v="0"/>
    <x v="0"/>
    <x v="1"/>
    <x v="315"/>
    <x v="282"/>
  </r>
  <r>
    <s v="AD01-9361"/>
    <x v="3"/>
    <x v="4"/>
    <x v="0"/>
    <x v="0"/>
    <x v="0"/>
    <x v="0"/>
    <x v="0"/>
    <x v="1"/>
    <x v="261"/>
    <x v="213"/>
  </r>
  <r>
    <s v="AD01-9361"/>
    <x v="3"/>
    <x v="4"/>
    <x v="0"/>
    <x v="0"/>
    <x v="0"/>
    <x v="0"/>
    <x v="0"/>
    <x v="1"/>
    <x v="242"/>
    <x v="193"/>
  </r>
  <r>
    <s v="AD01-9362"/>
    <x v="3"/>
    <x v="4"/>
    <x v="0"/>
    <x v="0"/>
    <x v="0"/>
    <x v="0"/>
    <x v="0"/>
    <x v="1"/>
    <x v="296"/>
    <x v="253"/>
  </r>
  <r>
    <s v="AD01-9364"/>
    <x v="3"/>
    <x v="4"/>
    <x v="0"/>
    <x v="0"/>
    <x v="0"/>
    <x v="0"/>
    <x v="0"/>
    <x v="1"/>
    <x v="82"/>
    <x v="578"/>
  </r>
  <r>
    <s v="AD01-9361"/>
    <x v="3"/>
    <x v="5"/>
    <x v="0"/>
    <x v="0"/>
    <x v="0"/>
    <x v="0"/>
    <x v="0"/>
    <x v="1"/>
    <x v="0"/>
    <x v="579"/>
  </r>
  <r>
    <s v="AD01-9361"/>
    <x v="3"/>
    <x v="5"/>
    <x v="0"/>
    <x v="0"/>
    <x v="0"/>
    <x v="0"/>
    <x v="0"/>
    <x v="1"/>
    <x v="125"/>
    <x v="103"/>
  </r>
  <r>
    <s v="AD01-9364"/>
    <x v="3"/>
    <x v="5"/>
    <x v="0"/>
    <x v="0"/>
    <x v="0"/>
    <x v="0"/>
    <x v="0"/>
    <x v="1"/>
    <x v="255"/>
    <x v="207"/>
  </r>
  <r>
    <s v="AD01-9363"/>
    <x v="3"/>
    <x v="5"/>
    <x v="0"/>
    <x v="0"/>
    <x v="0"/>
    <x v="0"/>
    <x v="0"/>
    <x v="1"/>
    <x v="297"/>
    <x v="277"/>
  </r>
  <r>
    <s v="AD01-9361"/>
    <x v="3"/>
    <x v="5"/>
    <x v="0"/>
    <x v="0"/>
    <x v="0"/>
    <x v="0"/>
    <x v="0"/>
    <x v="1"/>
    <x v="577"/>
    <x v="580"/>
  </r>
  <r>
    <s v="AD01-9364"/>
    <x v="3"/>
    <x v="5"/>
    <x v="0"/>
    <x v="0"/>
    <x v="0"/>
    <x v="0"/>
    <x v="0"/>
    <x v="1"/>
    <x v="578"/>
    <x v="581"/>
  </r>
  <r>
    <s v="AD01-9364"/>
    <x v="3"/>
    <x v="5"/>
    <x v="0"/>
    <x v="0"/>
    <x v="0"/>
    <x v="0"/>
    <x v="0"/>
    <x v="1"/>
    <x v="14"/>
    <x v="12"/>
  </r>
  <r>
    <s v="AD01-9361"/>
    <x v="3"/>
    <x v="5"/>
    <x v="0"/>
    <x v="0"/>
    <x v="0"/>
    <x v="0"/>
    <x v="0"/>
    <x v="1"/>
    <x v="424"/>
    <x v="7"/>
  </r>
  <r>
    <s v="AD01-9363"/>
    <x v="3"/>
    <x v="5"/>
    <x v="0"/>
    <x v="0"/>
    <x v="0"/>
    <x v="0"/>
    <x v="0"/>
    <x v="1"/>
    <x v="262"/>
    <x v="214"/>
  </r>
  <r>
    <s v="AD01-9364"/>
    <x v="3"/>
    <x v="5"/>
    <x v="0"/>
    <x v="0"/>
    <x v="0"/>
    <x v="0"/>
    <x v="0"/>
    <x v="1"/>
    <x v="313"/>
    <x v="280"/>
  </r>
  <r>
    <s v="AD01-9361"/>
    <x v="3"/>
    <x v="5"/>
    <x v="0"/>
    <x v="0"/>
    <x v="0"/>
    <x v="0"/>
    <x v="0"/>
    <x v="1"/>
    <x v="280"/>
    <x v="233"/>
  </r>
  <r>
    <s v="AD01-9361"/>
    <x v="3"/>
    <x v="5"/>
    <x v="0"/>
    <x v="0"/>
    <x v="0"/>
    <x v="0"/>
    <x v="0"/>
    <x v="1"/>
    <x v="43"/>
    <x v="582"/>
  </r>
  <r>
    <s v="AD01-9361"/>
    <x v="3"/>
    <x v="6"/>
    <x v="0"/>
    <x v="0"/>
    <x v="0"/>
    <x v="0"/>
    <x v="0"/>
    <x v="1"/>
    <x v="166"/>
    <x v="137"/>
  </r>
  <r>
    <s v="AD01-9362"/>
    <x v="3"/>
    <x v="6"/>
    <x v="0"/>
    <x v="0"/>
    <x v="0"/>
    <x v="0"/>
    <x v="0"/>
    <x v="1"/>
    <x v="244"/>
    <x v="206"/>
  </r>
  <r>
    <s v="AD01-9361"/>
    <x v="3"/>
    <x v="6"/>
    <x v="0"/>
    <x v="0"/>
    <x v="0"/>
    <x v="0"/>
    <x v="0"/>
    <x v="1"/>
    <x v="234"/>
    <x v="284"/>
  </r>
  <r>
    <s v="AD01-9362"/>
    <x v="3"/>
    <x v="6"/>
    <x v="0"/>
    <x v="0"/>
    <x v="0"/>
    <x v="0"/>
    <x v="0"/>
    <x v="1"/>
    <x v="579"/>
    <x v="583"/>
  </r>
  <r>
    <s v="AD01-9361"/>
    <x v="3"/>
    <x v="6"/>
    <x v="0"/>
    <x v="0"/>
    <x v="0"/>
    <x v="0"/>
    <x v="0"/>
    <x v="1"/>
    <x v="580"/>
    <x v="584"/>
  </r>
  <r>
    <s v="AD01-9361"/>
    <x v="3"/>
    <x v="6"/>
    <x v="0"/>
    <x v="0"/>
    <x v="0"/>
    <x v="0"/>
    <x v="0"/>
    <x v="1"/>
    <x v="13"/>
    <x v="11"/>
  </r>
  <r>
    <s v="AD01-9362"/>
    <x v="3"/>
    <x v="6"/>
    <x v="0"/>
    <x v="0"/>
    <x v="0"/>
    <x v="0"/>
    <x v="0"/>
    <x v="1"/>
    <x v="391"/>
    <x v="7"/>
  </r>
  <r>
    <s v="AD01-9361"/>
    <x v="3"/>
    <x v="6"/>
    <x v="0"/>
    <x v="0"/>
    <x v="0"/>
    <x v="0"/>
    <x v="0"/>
    <x v="1"/>
    <x v="261"/>
    <x v="213"/>
  </r>
  <r>
    <s v="AD01-9362"/>
    <x v="3"/>
    <x v="6"/>
    <x v="0"/>
    <x v="0"/>
    <x v="0"/>
    <x v="0"/>
    <x v="0"/>
    <x v="1"/>
    <x v="318"/>
    <x v="287"/>
  </r>
  <r>
    <s v="AD01-9361"/>
    <x v="3"/>
    <x v="6"/>
    <x v="0"/>
    <x v="0"/>
    <x v="0"/>
    <x v="0"/>
    <x v="0"/>
    <x v="1"/>
    <x v="248"/>
    <x v="199"/>
  </r>
  <r>
    <s v="AD01-9362"/>
    <x v="3"/>
    <x v="7"/>
    <x v="0"/>
    <x v="0"/>
    <x v="0"/>
    <x v="0"/>
    <x v="0"/>
    <x v="1"/>
    <x v="146"/>
    <x v="585"/>
  </r>
  <r>
    <s v="AD01-9362"/>
    <x v="3"/>
    <x v="7"/>
    <x v="0"/>
    <x v="0"/>
    <x v="0"/>
    <x v="0"/>
    <x v="0"/>
    <x v="1"/>
    <x v="1"/>
    <x v="1"/>
  </r>
  <r>
    <s v="AD01-9362"/>
    <x v="3"/>
    <x v="7"/>
    <x v="0"/>
    <x v="0"/>
    <x v="0"/>
    <x v="0"/>
    <x v="0"/>
    <x v="1"/>
    <x v="90"/>
    <x v="76"/>
  </r>
  <r>
    <s v="AD01-9362"/>
    <x v="3"/>
    <x v="7"/>
    <x v="0"/>
    <x v="0"/>
    <x v="0"/>
    <x v="0"/>
    <x v="0"/>
    <x v="1"/>
    <x v="256"/>
    <x v="208"/>
  </r>
  <r>
    <s v="AD01-9361"/>
    <x v="3"/>
    <x v="7"/>
    <x v="0"/>
    <x v="0"/>
    <x v="0"/>
    <x v="0"/>
    <x v="0"/>
    <x v="1"/>
    <x v="581"/>
    <x v="586"/>
  </r>
  <r>
    <s v="AD01-9361"/>
    <x v="3"/>
    <x v="7"/>
    <x v="0"/>
    <x v="0"/>
    <x v="0"/>
    <x v="0"/>
    <x v="0"/>
    <x v="1"/>
    <x v="155"/>
    <x v="127"/>
  </r>
  <r>
    <s v="AD01-9362"/>
    <x v="3"/>
    <x v="7"/>
    <x v="0"/>
    <x v="0"/>
    <x v="0"/>
    <x v="0"/>
    <x v="0"/>
    <x v="1"/>
    <x v="355"/>
    <x v="324"/>
  </r>
  <r>
    <s v="AD01-9362"/>
    <x v="3"/>
    <x v="7"/>
    <x v="0"/>
    <x v="0"/>
    <x v="0"/>
    <x v="0"/>
    <x v="0"/>
    <x v="1"/>
    <x v="263"/>
    <x v="215"/>
  </r>
  <r>
    <s v="AD01-9362"/>
    <x v="3"/>
    <x v="7"/>
    <x v="0"/>
    <x v="0"/>
    <x v="0"/>
    <x v="0"/>
    <x v="0"/>
    <x v="1"/>
    <x v="302"/>
    <x v="259"/>
  </r>
  <r>
    <s v="AD01-9362"/>
    <x v="3"/>
    <x v="7"/>
    <x v="0"/>
    <x v="0"/>
    <x v="0"/>
    <x v="0"/>
    <x v="0"/>
    <x v="1"/>
    <x v="180"/>
    <x v="587"/>
  </r>
  <r>
    <s v="AD01-9362"/>
    <x v="3"/>
    <x v="8"/>
    <x v="0"/>
    <x v="0"/>
    <x v="0"/>
    <x v="0"/>
    <x v="0"/>
    <x v="1"/>
    <x v="148"/>
    <x v="588"/>
  </r>
  <r>
    <s v="AD01-9361"/>
    <x v="3"/>
    <x v="8"/>
    <x v="0"/>
    <x v="0"/>
    <x v="0"/>
    <x v="0"/>
    <x v="0"/>
    <x v="1"/>
    <x v="165"/>
    <x v="136"/>
  </r>
  <r>
    <s v="AD01-9362"/>
    <x v="3"/>
    <x v="8"/>
    <x v="0"/>
    <x v="0"/>
    <x v="0"/>
    <x v="0"/>
    <x v="0"/>
    <x v="1"/>
    <x v="272"/>
    <x v="225"/>
  </r>
  <r>
    <s v="AD01-9361"/>
    <x v="3"/>
    <x v="8"/>
    <x v="0"/>
    <x v="0"/>
    <x v="0"/>
    <x v="0"/>
    <x v="0"/>
    <x v="1"/>
    <x v="582"/>
    <x v="589"/>
  </r>
  <r>
    <s v="AD01-9364"/>
    <x v="3"/>
    <x v="8"/>
    <x v="0"/>
    <x v="0"/>
    <x v="0"/>
    <x v="0"/>
    <x v="0"/>
    <x v="1"/>
    <x v="583"/>
    <x v="590"/>
  </r>
  <r>
    <s v="AD01-9364"/>
    <x v="3"/>
    <x v="8"/>
    <x v="0"/>
    <x v="0"/>
    <x v="0"/>
    <x v="0"/>
    <x v="0"/>
    <x v="1"/>
    <x v="157"/>
    <x v="129"/>
  </r>
  <r>
    <s v="AD01-9361"/>
    <x v="3"/>
    <x v="8"/>
    <x v="0"/>
    <x v="0"/>
    <x v="0"/>
    <x v="0"/>
    <x v="0"/>
    <x v="1"/>
    <x v="379"/>
    <x v="7"/>
  </r>
  <r>
    <s v="AD01-9362"/>
    <x v="3"/>
    <x v="8"/>
    <x v="0"/>
    <x v="0"/>
    <x v="0"/>
    <x v="0"/>
    <x v="0"/>
    <x v="1"/>
    <x v="317"/>
    <x v="286"/>
  </r>
  <r>
    <s v="AD01-9361"/>
    <x v="3"/>
    <x v="8"/>
    <x v="0"/>
    <x v="0"/>
    <x v="0"/>
    <x v="0"/>
    <x v="0"/>
    <x v="1"/>
    <x v="284"/>
    <x v="239"/>
  </r>
  <r>
    <s v="AD01-9362"/>
    <x v="3"/>
    <x v="8"/>
    <x v="0"/>
    <x v="0"/>
    <x v="0"/>
    <x v="0"/>
    <x v="0"/>
    <x v="1"/>
    <x v="117"/>
    <x v="591"/>
  </r>
  <r>
    <s v="AD01-9361"/>
    <x v="3"/>
    <x v="9"/>
    <x v="0"/>
    <x v="0"/>
    <x v="0"/>
    <x v="0"/>
    <x v="0"/>
    <x v="1"/>
    <x v="166"/>
    <x v="592"/>
  </r>
  <r>
    <s v="AD01-9364"/>
    <x v="3"/>
    <x v="9"/>
    <x v="0"/>
    <x v="0"/>
    <x v="0"/>
    <x v="0"/>
    <x v="0"/>
    <x v="1"/>
    <x v="234"/>
    <x v="284"/>
  </r>
  <r>
    <s v="AD01-9362"/>
    <x v="3"/>
    <x v="9"/>
    <x v="0"/>
    <x v="0"/>
    <x v="0"/>
    <x v="0"/>
    <x v="0"/>
    <x v="1"/>
    <x v="92"/>
    <x v="78"/>
  </r>
  <r>
    <s v="AD01-9364"/>
    <x v="3"/>
    <x v="9"/>
    <x v="0"/>
    <x v="0"/>
    <x v="0"/>
    <x v="0"/>
    <x v="0"/>
    <x v="1"/>
    <x v="584"/>
    <x v="593"/>
  </r>
  <r>
    <s v="AD01-9364"/>
    <x v="3"/>
    <x v="9"/>
    <x v="0"/>
    <x v="0"/>
    <x v="0"/>
    <x v="0"/>
    <x v="0"/>
    <x v="1"/>
    <x v="82"/>
    <x v="578"/>
  </r>
  <r>
    <s v="AD01-9364"/>
    <x v="3"/>
    <x v="9"/>
    <x v="0"/>
    <x v="0"/>
    <x v="0"/>
    <x v="0"/>
    <x v="0"/>
    <x v="1"/>
    <x v="178"/>
    <x v="146"/>
  </r>
  <r>
    <s v="AD01-9364"/>
    <x v="3"/>
    <x v="9"/>
    <x v="0"/>
    <x v="0"/>
    <x v="0"/>
    <x v="0"/>
    <x v="0"/>
    <x v="1"/>
    <x v="279"/>
    <x v="7"/>
  </r>
  <r>
    <s v="AD01-9362"/>
    <x v="3"/>
    <x v="9"/>
    <x v="0"/>
    <x v="0"/>
    <x v="0"/>
    <x v="0"/>
    <x v="0"/>
    <x v="1"/>
    <x v="318"/>
    <x v="287"/>
  </r>
  <r>
    <s v="AD01-9364"/>
    <x v="3"/>
    <x v="9"/>
    <x v="0"/>
    <x v="0"/>
    <x v="0"/>
    <x v="0"/>
    <x v="0"/>
    <x v="1"/>
    <x v="312"/>
    <x v="276"/>
  </r>
  <r>
    <s v="AD01-9361"/>
    <x v="3"/>
    <x v="9"/>
    <x v="0"/>
    <x v="0"/>
    <x v="0"/>
    <x v="0"/>
    <x v="0"/>
    <x v="1"/>
    <x v="409"/>
    <x v="594"/>
  </r>
  <r>
    <s v="AD01-9364"/>
    <x v="3"/>
    <x v="10"/>
    <x v="0"/>
    <x v="0"/>
    <x v="0"/>
    <x v="0"/>
    <x v="0"/>
    <x v="1"/>
    <x v="165"/>
    <x v="595"/>
  </r>
  <r>
    <s v="AD01-9362"/>
    <x v="3"/>
    <x v="10"/>
    <x v="0"/>
    <x v="0"/>
    <x v="0"/>
    <x v="0"/>
    <x v="0"/>
    <x v="1"/>
    <x v="105"/>
    <x v="88"/>
  </r>
  <r>
    <s v="AD01-9361"/>
    <x v="3"/>
    <x v="10"/>
    <x v="0"/>
    <x v="0"/>
    <x v="0"/>
    <x v="0"/>
    <x v="0"/>
    <x v="1"/>
    <x v="249"/>
    <x v="283"/>
  </r>
  <r>
    <s v="AD01-9365"/>
    <x v="3"/>
    <x v="10"/>
    <x v="0"/>
    <x v="0"/>
    <x v="0"/>
    <x v="0"/>
    <x v="0"/>
    <x v="1"/>
    <x v="236"/>
    <x v="275"/>
  </r>
  <r>
    <s v="AD01-9362"/>
    <x v="3"/>
    <x v="10"/>
    <x v="0"/>
    <x v="0"/>
    <x v="0"/>
    <x v="0"/>
    <x v="0"/>
    <x v="1"/>
    <x v="585"/>
    <x v="596"/>
  </r>
  <r>
    <s v="AD01-9361"/>
    <x v="3"/>
    <x v="10"/>
    <x v="0"/>
    <x v="0"/>
    <x v="0"/>
    <x v="0"/>
    <x v="0"/>
    <x v="1"/>
    <x v="97"/>
    <x v="479"/>
  </r>
  <r>
    <s v="AD01-9361"/>
    <x v="3"/>
    <x v="10"/>
    <x v="0"/>
    <x v="0"/>
    <x v="0"/>
    <x v="0"/>
    <x v="0"/>
    <x v="1"/>
    <x v="177"/>
    <x v="145"/>
  </r>
  <r>
    <s v="AD01-9362"/>
    <x v="3"/>
    <x v="10"/>
    <x v="0"/>
    <x v="0"/>
    <x v="0"/>
    <x v="0"/>
    <x v="0"/>
    <x v="1"/>
    <x v="431"/>
    <x v="7"/>
  </r>
  <r>
    <s v="AD01-9365"/>
    <x v="3"/>
    <x v="10"/>
    <x v="0"/>
    <x v="0"/>
    <x v="0"/>
    <x v="0"/>
    <x v="0"/>
    <x v="1"/>
    <x v="317"/>
    <x v="286"/>
  </r>
  <r>
    <s v="AD01-9361"/>
    <x v="3"/>
    <x v="10"/>
    <x v="0"/>
    <x v="0"/>
    <x v="0"/>
    <x v="0"/>
    <x v="0"/>
    <x v="1"/>
    <x v="315"/>
    <x v="282"/>
  </r>
  <r>
    <s v="AD01-9362"/>
    <x v="3"/>
    <x v="10"/>
    <x v="0"/>
    <x v="0"/>
    <x v="0"/>
    <x v="0"/>
    <x v="0"/>
    <x v="1"/>
    <x v="241"/>
    <x v="192"/>
  </r>
  <r>
    <s v="AD01-9364"/>
    <x v="3"/>
    <x v="10"/>
    <x v="0"/>
    <x v="0"/>
    <x v="0"/>
    <x v="0"/>
    <x v="0"/>
    <x v="1"/>
    <x v="198"/>
    <x v="597"/>
  </r>
  <r>
    <s v="AD01-9362"/>
    <x v="3"/>
    <x v="11"/>
    <x v="0"/>
    <x v="0"/>
    <x v="0"/>
    <x v="0"/>
    <x v="0"/>
    <x v="1"/>
    <x v="164"/>
    <x v="598"/>
  </r>
  <r>
    <s v="AD01-9362"/>
    <x v="3"/>
    <x v="11"/>
    <x v="0"/>
    <x v="0"/>
    <x v="0"/>
    <x v="0"/>
    <x v="0"/>
    <x v="1"/>
    <x v="127"/>
    <x v="105"/>
  </r>
  <r>
    <s v="AD01-9365"/>
    <x v="3"/>
    <x v="11"/>
    <x v="0"/>
    <x v="0"/>
    <x v="0"/>
    <x v="0"/>
    <x v="0"/>
    <x v="1"/>
    <x v="243"/>
    <x v="279"/>
  </r>
  <r>
    <s v="AD01-9361"/>
    <x v="3"/>
    <x v="11"/>
    <x v="0"/>
    <x v="0"/>
    <x v="0"/>
    <x v="0"/>
    <x v="0"/>
    <x v="1"/>
    <x v="586"/>
    <x v="599"/>
  </r>
  <r>
    <s v="AD01-9364"/>
    <x v="3"/>
    <x v="11"/>
    <x v="0"/>
    <x v="0"/>
    <x v="0"/>
    <x v="0"/>
    <x v="0"/>
    <x v="1"/>
    <x v="509"/>
    <x v="498"/>
  </r>
  <r>
    <s v="AD01-9364"/>
    <x v="3"/>
    <x v="11"/>
    <x v="0"/>
    <x v="0"/>
    <x v="0"/>
    <x v="0"/>
    <x v="0"/>
    <x v="1"/>
    <x v="15"/>
    <x v="13"/>
  </r>
  <r>
    <s v="AD01-9361"/>
    <x v="3"/>
    <x v="11"/>
    <x v="0"/>
    <x v="0"/>
    <x v="0"/>
    <x v="0"/>
    <x v="0"/>
    <x v="1"/>
    <x v="394"/>
    <x v="7"/>
  </r>
  <r>
    <s v="AD01-9365"/>
    <x v="3"/>
    <x v="11"/>
    <x v="0"/>
    <x v="0"/>
    <x v="0"/>
    <x v="0"/>
    <x v="0"/>
    <x v="1"/>
    <x v="316"/>
    <x v="285"/>
  </r>
  <r>
    <s v="AD01-9362"/>
    <x v="3"/>
    <x v="11"/>
    <x v="0"/>
    <x v="0"/>
    <x v="0"/>
    <x v="0"/>
    <x v="0"/>
    <x v="1"/>
    <x v="253"/>
    <x v="204"/>
  </r>
  <r>
    <s v="AD01-9362"/>
    <x v="3"/>
    <x v="11"/>
    <x v="0"/>
    <x v="0"/>
    <x v="0"/>
    <x v="0"/>
    <x v="0"/>
    <x v="1"/>
    <x v="211"/>
    <x v="600"/>
  </r>
  <r>
    <s v="AD01-9362"/>
    <x v="3"/>
    <x v="0"/>
    <x v="1"/>
    <x v="0"/>
    <x v="0"/>
    <x v="0"/>
    <x v="0"/>
    <x v="0"/>
    <x v="29"/>
    <x v="25"/>
  </r>
  <r>
    <s v="AD01-9361"/>
    <x v="3"/>
    <x v="0"/>
    <x v="1"/>
    <x v="0"/>
    <x v="0"/>
    <x v="0"/>
    <x v="0"/>
    <x v="0"/>
    <x v="217"/>
    <x v="174"/>
  </r>
  <r>
    <s v="AD01-9362"/>
    <x v="3"/>
    <x v="0"/>
    <x v="1"/>
    <x v="0"/>
    <x v="0"/>
    <x v="0"/>
    <x v="0"/>
    <x v="0"/>
    <x v="219"/>
    <x v="7"/>
  </r>
  <r>
    <s v="AD01-9362"/>
    <x v="3"/>
    <x v="0"/>
    <x v="1"/>
    <x v="0"/>
    <x v="0"/>
    <x v="0"/>
    <x v="0"/>
    <x v="0"/>
    <x v="587"/>
    <x v="601"/>
  </r>
  <r>
    <s v="AD01-9365"/>
    <x v="3"/>
    <x v="0"/>
    <x v="1"/>
    <x v="0"/>
    <x v="0"/>
    <x v="0"/>
    <x v="0"/>
    <x v="0"/>
    <x v="397"/>
    <x v="466"/>
  </r>
  <r>
    <s v="AD01-9365"/>
    <x v="3"/>
    <x v="0"/>
    <x v="1"/>
    <x v="0"/>
    <x v="0"/>
    <x v="0"/>
    <x v="0"/>
    <x v="0"/>
    <x v="42"/>
    <x v="35"/>
  </r>
  <r>
    <s v="AD01-9362"/>
    <x v="3"/>
    <x v="0"/>
    <x v="1"/>
    <x v="0"/>
    <x v="0"/>
    <x v="0"/>
    <x v="0"/>
    <x v="0"/>
    <x v="376"/>
    <x v="367"/>
  </r>
  <r>
    <s v="AD01-9362"/>
    <x v="3"/>
    <x v="0"/>
    <x v="1"/>
    <x v="0"/>
    <x v="0"/>
    <x v="0"/>
    <x v="0"/>
    <x v="0"/>
    <x v="17"/>
    <x v="570"/>
  </r>
  <r>
    <s v="AD01-9361"/>
    <x v="3"/>
    <x v="0"/>
    <x v="1"/>
    <x v="0"/>
    <x v="0"/>
    <x v="0"/>
    <x v="0"/>
    <x v="0"/>
    <x v="232"/>
    <x v="185"/>
  </r>
  <r>
    <s v="AD01-9362"/>
    <x v="3"/>
    <x v="0"/>
    <x v="1"/>
    <x v="0"/>
    <x v="0"/>
    <x v="0"/>
    <x v="0"/>
    <x v="0"/>
    <x v="402"/>
    <x v="368"/>
  </r>
  <r>
    <s v="AD01-9362"/>
    <x v="3"/>
    <x v="1"/>
    <x v="1"/>
    <x v="0"/>
    <x v="0"/>
    <x v="0"/>
    <x v="0"/>
    <x v="0"/>
    <x v="31"/>
    <x v="27"/>
  </r>
  <r>
    <s v="AD01-9361"/>
    <x v="3"/>
    <x v="1"/>
    <x v="1"/>
    <x v="0"/>
    <x v="0"/>
    <x v="0"/>
    <x v="0"/>
    <x v="0"/>
    <x v="57"/>
    <x v="46"/>
  </r>
  <r>
    <s v="AD01-9364"/>
    <x v="3"/>
    <x v="1"/>
    <x v="1"/>
    <x v="0"/>
    <x v="0"/>
    <x v="0"/>
    <x v="0"/>
    <x v="0"/>
    <x v="34"/>
    <x v="7"/>
  </r>
  <r>
    <s v="AD01-9361"/>
    <x v="3"/>
    <x v="1"/>
    <x v="1"/>
    <x v="0"/>
    <x v="0"/>
    <x v="0"/>
    <x v="0"/>
    <x v="0"/>
    <x v="320"/>
    <x v="7"/>
  </r>
  <r>
    <s v="AD01-9362"/>
    <x v="3"/>
    <x v="1"/>
    <x v="1"/>
    <x v="0"/>
    <x v="0"/>
    <x v="0"/>
    <x v="0"/>
    <x v="0"/>
    <x v="588"/>
    <x v="602"/>
  </r>
  <r>
    <s v="AD01-9361"/>
    <x v="3"/>
    <x v="1"/>
    <x v="1"/>
    <x v="0"/>
    <x v="0"/>
    <x v="0"/>
    <x v="0"/>
    <x v="0"/>
    <x v="380"/>
    <x v="460"/>
  </r>
  <r>
    <s v="AD01-9361"/>
    <x v="3"/>
    <x v="1"/>
    <x v="1"/>
    <x v="0"/>
    <x v="0"/>
    <x v="0"/>
    <x v="0"/>
    <x v="0"/>
    <x v="349"/>
    <x v="366"/>
  </r>
  <r>
    <s v="AD01-9362"/>
    <x v="3"/>
    <x v="1"/>
    <x v="1"/>
    <x v="0"/>
    <x v="0"/>
    <x v="0"/>
    <x v="0"/>
    <x v="0"/>
    <x v="335"/>
    <x v="380"/>
  </r>
  <r>
    <s v="AD01-9361"/>
    <x v="3"/>
    <x v="1"/>
    <x v="1"/>
    <x v="0"/>
    <x v="0"/>
    <x v="0"/>
    <x v="0"/>
    <x v="0"/>
    <x v="43"/>
    <x v="582"/>
  </r>
  <r>
    <s v="AD01-9364"/>
    <x v="3"/>
    <x v="1"/>
    <x v="1"/>
    <x v="0"/>
    <x v="0"/>
    <x v="0"/>
    <x v="0"/>
    <x v="0"/>
    <x v="469"/>
    <x v="438"/>
  </r>
  <r>
    <s v="AD01-9361"/>
    <x v="3"/>
    <x v="1"/>
    <x v="1"/>
    <x v="0"/>
    <x v="0"/>
    <x v="0"/>
    <x v="0"/>
    <x v="0"/>
    <x v="71"/>
    <x v="57"/>
  </r>
  <r>
    <s v="AD01-9362"/>
    <x v="3"/>
    <x v="1"/>
    <x v="1"/>
    <x v="0"/>
    <x v="0"/>
    <x v="0"/>
    <x v="0"/>
    <x v="0"/>
    <x v="388"/>
    <x v="354"/>
  </r>
  <r>
    <s v="AD01-9361"/>
    <x v="3"/>
    <x v="2"/>
    <x v="1"/>
    <x v="0"/>
    <x v="0"/>
    <x v="0"/>
    <x v="0"/>
    <x v="0"/>
    <x v="190"/>
    <x v="156"/>
  </r>
  <r>
    <s v="AD01-9361"/>
    <x v="3"/>
    <x v="2"/>
    <x v="1"/>
    <x v="0"/>
    <x v="0"/>
    <x v="0"/>
    <x v="0"/>
    <x v="0"/>
    <x v="254"/>
    <x v="205"/>
  </r>
  <r>
    <s v="AD01-9361"/>
    <x v="3"/>
    <x v="2"/>
    <x v="1"/>
    <x v="0"/>
    <x v="0"/>
    <x v="0"/>
    <x v="0"/>
    <x v="0"/>
    <x v="58"/>
    <x v="7"/>
  </r>
  <r>
    <s v="AD01-9361"/>
    <x v="3"/>
    <x v="2"/>
    <x v="1"/>
    <x v="0"/>
    <x v="0"/>
    <x v="0"/>
    <x v="0"/>
    <x v="0"/>
    <x v="257"/>
    <x v="7"/>
  </r>
  <r>
    <s v="AD01-9362"/>
    <x v="3"/>
    <x v="2"/>
    <x v="1"/>
    <x v="0"/>
    <x v="0"/>
    <x v="0"/>
    <x v="0"/>
    <x v="0"/>
    <x v="589"/>
    <x v="603"/>
  </r>
  <r>
    <s v="AD01-9362"/>
    <x v="3"/>
    <x v="2"/>
    <x v="1"/>
    <x v="0"/>
    <x v="0"/>
    <x v="0"/>
    <x v="0"/>
    <x v="0"/>
    <x v="260"/>
    <x v="212"/>
  </r>
  <r>
    <s v="AD01-9361"/>
    <x v="3"/>
    <x v="2"/>
    <x v="1"/>
    <x v="0"/>
    <x v="0"/>
    <x v="0"/>
    <x v="0"/>
    <x v="0"/>
    <x v="198"/>
    <x v="597"/>
  </r>
  <r>
    <s v="AD01-9361"/>
    <x v="3"/>
    <x v="2"/>
    <x v="1"/>
    <x v="0"/>
    <x v="0"/>
    <x v="0"/>
    <x v="0"/>
    <x v="0"/>
    <x v="341"/>
    <x v="311"/>
  </r>
  <r>
    <s v="AD01-9361"/>
    <x v="3"/>
    <x v="2"/>
    <x v="1"/>
    <x v="0"/>
    <x v="0"/>
    <x v="0"/>
    <x v="0"/>
    <x v="0"/>
    <x v="419"/>
    <x v="381"/>
  </r>
  <r>
    <s v="AD01-9361"/>
    <x v="3"/>
    <x v="2"/>
    <x v="1"/>
    <x v="0"/>
    <x v="0"/>
    <x v="0"/>
    <x v="0"/>
    <x v="0"/>
    <x v="269"/>
    <x v="222"/>
  </r>
  <r>
    <s v="AD01-9362"/>
    <x v="3"/>
    <x v="3"/>
    <x v="1"/>
    <x v="0"/>
    <x v="0"/>
    <x v="0"/>
    <x v="0"/>
    <x v="1"/>
    <x v="128"/>
    <x v="106"/>
  </r>
  <r>
    <s v="AD01-9362"/>
    <x v="3"/>
    <x v="3"/>
    <x v="1"/>
    <x v="0"/>
    <x v="0"/>
    <x v="0"/>
    <x v="0"/>
    <x v="1"/>
    <x v="106"/>
    <x v="89"/>
  </r>
  <r>
    <s v="AD01-9361"/>
    <x v="3"/>
    <x v="3"/>
    <x v="1"/>
    <x v="0"/>
    <x v="0"/>
    <x v="0"/>
    <x v="0"/>
    <x v="0"/>
    <x v="53"/>
    <x v="75"/>
  </r>
  <r>
    <s v="AD01-9361"/>
    <x v="3"/>
    <x v="3"/>
    <x v="1"/>
    <x v="0"/>
    <x v="0"/>
    <x v="0"/>
    <x v="0"/>
    <x v="0"/>
    <x v="55"/>
    <x v="44"/>
  </r>
  <r>
    <s v="AD01-9364"/>
    <x v="3"/>
    <x v="3"/>
    <x v="1"/>
    <x v="0"/>
    <x v="0"/>
    <x v="0"/>
    <x v="0"/>
    <x v="0"/>
    <x v="107"/>
    <x v="90"/>
  </r>
  <r>
    <s v="AD01-9364"/>
    <x v="3"/>
    <x v="3"/>
    <x v="1"/>
    <x v="0"/>
    <x v="0"/>
    <x v="0"/>
    <x v="0"/>
    <x v="0"/>
    <x v="77"/>
    <x v="7"/>
  </r>
  <r>
    <s v="AD01-9364"/>
    <x v="3"/>
    <x v="3"/>
    <x v="1"/>
    <x v="0"/>
    <x v="0"/>
    <x v="0"/>
    <x v="0"/>
    <x v="0"/>
    <x v="131"/>
    <x v="7"/>
  </r>
  <r>
    <s v="AD01-9365"/>
    <x v="3"/>
    <x v="3"/>
    <x v="1"/>
    <x v="0"/>
    <x v="0"/>
    <x v="0"/>
    <x v="0"/>
    <x v="0"/>
    <x v="590"/>
    <x v="604"/>
  </r>
  <r>
    <s v="AD01-9361"/>
    <x v="3"/>
    <x v="3"/>
    <x v="1"/>
    <x v="0"/>
    <x v="0"/>
    <x v="0"/>
    <x v="0"/>
    <x v="0"/>
    <x v="591"/>
    <x v="605"/>
  </r>
  <r>
    <s v="AD01-9361"/>
    <x v="3"/>
    <x v="3"/>
    <x v="1"/>
    <x v="0"/>
    <x v="0"/>
    <x v="0"/>
    <x v="0"/>
    <x v="0"/>
    <x v="396"/>
    <x v="465"/>
  </r>
  <r>
    <s v="AD01-9361"/>
    <x v="3"/>
    <x v="3"/>
    <x v="1"/>
    <x v="0"/>
    <x v="0"/>
    <x v="0"/>
    <x v="0"/>
    <x v="0"/>
    <x v="65"/>
    <x v="52"/>
  </r>
  <r>
    <s v="AD01-9365"/>
    <x v="3"/>
    <x v="3"/>
    <x v="1"/>
    <x v="0"/>
    <x v="0"/>
    <x v="0"/>
    <x v="0"/>
    <x v="0"/>
    <x v="66"/>
    <x v="53"/>
  </r>
  <r>
    <s v="AD01-9361"/>
    <x v="3"/>
    <x v="3"/>
    <x v="1"/>
    <x v="0"/>
    <x v="0"/>
    <x v="0"/>
    <x v="0"/>
    <x v="0"/>
    <x v="140"/>
    <x v="115"/>
  </r>
  <r>
    <s v="AD01-9364"/>
    <x v="3"/>
    <x v="3"/>
    <x v="1"/>
    <x v="0"/>
    <x v="0"/>
    <x v="0"/>
    <x v="0"/>
    <x v="0"/>
    <x v="97"/>
    <x v="479"/>
  </r>
  <r>
    <s v="AD01-9364"/>
    <x v="3"/>
    <x v="3"/>
    <x v="1"/>
    <x v="0"/>
    <x v="0"/>
    <x v="0"/>
    <x v="0"/>
    <x v="0"/>
    <x v="474"/>
    <x v="443"/>
  </r>
  <r>
    <s v="AD01-9361"/>
    <x v="3"/>
    <x v="3"/>
    <x v="1"/>
    <x v="0"/>
    <x v="0"/>
    <x v="0"/>
    <x v="0"/>
    <x v="1"/>
    <x v="123"/>
    <x v="101"/>
  </r>
  <r>
    <s v="AD01-9361"/>
    <x v="3"/>
    <x v="3"/>
    <x v="1"/>
    <x v="0"/>
    <x v="0"/>
    <x v="0"/>
    <x v="0"/>
    <x v="0"/>
    <x v="70"/>
    <x v="56"/>
  </r>
  <r>
    <s v="AD01-9364"/>
    <x v="3"/>
    <x v="3"/>
    <x v="1"/>
    <x v="0"/>
    <x v="0"/>
    <x v="0"/>
    <x v="0"/>
    <x v="0"/>
    <x v="345"/>
    <x v="315"/>
  </r>
  <r>
    <s v="AD01-9361"/>
    <x v="3"/>
    <x v="3"/>
    <x v="1"/>
    <x v="0"/>
    <x v="0"/>
    <x v="0"/>
    <x v="0"/>
    <x v="0"/>
    <x v="201"/>
    <x v="162"/>
  </r>
  <r>
    <s v="AD01-9364"/>
    <x v="3"/>
    <x v="4"/>
    <x v="1"/>
    <x v="0"/>
    <x v="0"/>
    <x v="0"/>
    <x v="0"/>
    <x v="1"/>
    <x v="3"/>
    <x v="3"/>
  </r>
  <r>
    <s v="AD01-9362"/>
    <x v="3"/>
    <x v="4"/>
    <x v="1"/>
    <x v="0"/>
    <x v="0"/>
    <x v="0"/>
    <x v="0"/>
    <x v="1"/>
    <x v="28"/>
    <x v="24"/>
  </r>
  <r>
    <s v="AD01-9364"/>
    <x v="3"/>
    <x v="4"/>
    <x v="1"/>
    <x v="0"/>
    <x v="0"/>
    <x v="0"/>
    <x v="0"/>
    <x v="0"/>
    <x v="352"/>
    <x v="321"/>
  </r>
  <r>
    <s v="AD01-9361"/>
    <x v="3"/>
    <x v="4"/>
    <x v="1"/>
    <x v="0"/>
    <x v="0"/>
    <x v="0"/>
    <x v="0"/>
    <x v="0"/>
    <x v="129"/>
    <x v="107"/>
  </r>
  <r>
    <s v="AD01-9362"/>
    <x v="3"/>
    <x v="4"/>
    <x v="1"/>
    <x v="0"/>
    <x v="0"/>
    <x v="0"/>
    <x v="0"/>
    <x v="0"/>
    <x v="149"/>
    <x v="123"/>
  </r>
  <r>
    <s v="AD01-9362"/>
    <x v="3"/>
    <x v="4"/>
    <x v="1"/>
    <x v="0"/>
    <x v="0"/>
    <x v="0"/>
    <x v="0"/>
    <x v="0"/>
    <x v="5"/>
    <x v="5"/>
  </r>
  <r>
    <s v="AD01-9361"/>
    <x v="3"/>
    <x v="4"/>
    <x v="1"/>
    <x v="0"/>
    <x v="0"/>
    <x v="0"/>
    <x v="0"/>
    <x v="0"/>
    <x v="130"/>
    <x v="108"/>
  </r>
  <r>
    <s v="AD01-9362"/>
    <x v="3"/>
    <x v="4"/>
    <x v="1"/>
    <x v="0"/>
    <x v="0"/>
    <x v="0"/>
    <x v="0"/>
    <x v="0"/>
    <x v="93"/>
    <x v="7"/>
  </r>
  <r>
    <s v="AD01-9363"/>
    <x v="3"/>
    <x v="4"/>
    <x v="1"/>
    <x v="0"/>
    <x v="0"/>
    <x v="0"/>
    <x v="0"/>
    <x v="0"/>
    <x v="361"/>
    <x v="7"/>
  </r>
  <r>
    <s v="AD01-9361"/>
    <x v="3"/>
    <x v="4"/>
    <x v="1"/>
    <x v="0"/>
    <x v="0"/>
    <x v="0"/>
    <x v="0"/>
    <x v="0"/>
    <x v="170"/>
    <x v="7"/>
  </r>
  <r>
    <s v="AD01-9364"/>
    <x v="3"/>
    <x v="4"/>
    <x v="1"/>
    <x v="0"/>
    <x v="0"/>
    <x v="0"/>
    <x v="0"/>
    <x v="0"/>
    <x v="592"/>
    <x v="606"/>
  </r>
  <r>
    <s v="AD01-9362"/>
    <x v="3"/>
    <x v="4"/>
    <x v="1"/>
    <x v="0"/>
    <x v="0"/>
    <x v="0"/>
    <x v="0"/>
    <x v="0"/>
    <x v="406"/>
    <x v="464"/>
  </r>
  <r>
    <s v="AD01-9362"/>
    <x v="3"/>
    <x v="4"/>
    <x v="1"/>
    <x v="0"/>
    <x v="0"/>
    <x v="0"/>
    <x v="0"/>
    <x v="0"/>
    <x v="64"/>
    <x v="51"/>
  </r>
  <r>
    <s v="AD01-9362"/>
    <x v="3"/>
    <x v="4"/>
    <x v="1"/>
    <x v="0"/>
    <x v="0"/>
    <x v="0"/>
    <x v="0"/>
    <x v="0"/>
    <x v="386"/>
    <x v="352"/>
  </r>
  <r>
    <s v="AD01-9364"/>
    <x v="3"/>
    <x v="4"/>
    <x v="1"/>
    <x v="0"/>
    <x v="0"/>
    <x v="0"/>
    <x v="0"/>
    <x v="0"/>
    <x v="197"/>
    <x v="160"/>
  </r>
  <r>
    <s v="AD01-9363"/>
    <x v="3"/>
    <x v="4"/>
    <x v="1"/>
    <x v="0"/>
    <x v="0"/>
    <x v="0"/>
    <x v="0"/>
    <x v="0"/>
    <x v="20"/>
    <x v="16"/>
  </r>
  <r>
    <s v="AD01-9364"/>
    <x v="3"/>
    <x v="4"/>
    <x v="1"/>
    <x v="0"/>
    <x v="0"/>
    <x v="0"/>
    <x v="0"/>
    <x v="0"/>
    <x v="183"/>
    <x v="149"/>
  </r>
  <r>
    <s v="AD01-9361"/>
    <x v="3"/>
    <x v="4"/>
    <x v="1"/>
    <x v="0"/>
    <x v="0"/>
    <x v="0"/>
    <x v="0"/>
    <x v="0"/>
    <x v="509"/>
    <x v="498"/>
  </r>
  <r>
    <s v="AD01-9361"/>
    <x v="3"/>
    <x v="4"/>
    <x v="1"/>
    <x v="0"/>
    <x v="0"/>
    <x v="0"/>
    <x v="0"/>
    <x v="0"/>
    <x v="98"/>
    <x v="607"/>
  </r>
  <r>
    <s v="AD01-9362"/>
    <x v="3"/>
    <x v="4"/>
    <x v="1"/>
    <x v="0"/>
    <x v="0"/>
    <x v="0"/>
    <x v="0"/>
    <x v="0"/>
    <x v="478"/>
    <x v="447"/>
  </r>
  <r>
    <s v="AD01-9362"/>
    <x v="3"/>
    <x v="4"/>
    <x v="1"/>
    <x v="0"/>
    <x v="0"/>
    <x v="0"/>
    <x v="0"/>
    <x v="1"/>
    <x v="48"/>
    <x v="39"/>
  </r>
  <r>
    <s v="AD01-9362"/>
    <x v="3"/>
    <x v="4"/>
    <x v="1"/>
    <x v="0"/>
    <x v="0"/>
    <x v="0"/>
    <x v="0"/>
    <x v="1"/>
    <x v="25"/>
    <x v="21"/>
  </r>
  <r>
    <s v="AD01-9365"/>
    <x v="3"/>
    <x v="4"/>
    <x v="1"/>
    <x v="0"/>
    <x v="0"/>
    <x v="0"/>
    <x v="0"/>
    <x v="1"/>
    <x v="49"/>
    <x v="40"/>
  </r>
  <r>
    <s v="AD01-9361"/>
    <x v="3"/>
    <x v="4"/>
    <x v="1"/>
    <x v="0"/>
    <x v="0"/>
    <x v="0"/>
    <x v="0"/>
    <x v="0"/>
    <x v="144"/>
    <x v="119"/>
  </r>
  <r>
    <s v="AD01-9362"/>
    <x v="3"/>
    <x v="4"/>
    <x v="1"/>
    <x v="0"/>
    <x v="0"/>
    <x v="0"/>
    <x v="0"/>
    <x v="0"/>
    <x v="389"/>
    <x v="355"/>
  </r>
  <r>
    <s v="AD01-9361"/>
    <x v="3"/>
    <x v="5"/>
    <x v="1"/>
    <x v="0"/>
    <x v="0"/>
    <x v="0"/>
    <x v="0"/>
    <x v="0"/>
    <x v="55"/>
    <x v="44"/>
  </r>
  <r>
    <s v="AD01-9364"/>
    <x v="3"/>
    <x v="5"/>
    <x v="1"/>
    <x v="0"/>
    <x v="0"/>
    <x v="0"/>
    <x v="0"/>
    <x v="0"/>
    <x v="190"/>
    <x v="156"/>
  </r>
  <r>
    <s v="AD01-9364"/>
    <x v="3"/>
    <x v="5"/>
    <x v="1"/>
    <x v="0"/>
    <x v="0"/>
    <x v="0"/>
    <x v="0"/>
    <x v="0"/>
    <x v="131"/>
    <x v="7"/>
  </r>
  <r>
    <s v="AD01-9364"/>
    <x v="3"/>
    <x v="5"/>
    <x v="1"/>
    <x v="0"/>
    <x v="0"/>
    <x v="0"/>
    <x v="0"/>
    <x v="0"/>
    <x v="58"/>
    <x v="7"/>
  </r>
  <r>
    <s v="AD01-9365"/>
    <x v="3"/>
    <x v="5"/>
    <x v="1"/>
    <x v="0"/>
    <x v="0"/>
    <x v="0"/>
    <x v="0"/>
    <x v="0"/>
    <x v="416"/>
    <x v="461"/>
  </r>
  <r>
    <s v="AD01-9365"/>
    <x v="3"/>
    <x v="5"/>
    <x v="1"/>
    <x v="0"/>
    <x v="0"/>
    <x v="0"/>
    <x v="0"/>
    <x v="0"/>
    <x v="66"/>
    <x v="53"/>
  </r>
  <r>
    <s v="AD01-9364"/>
    <x v="3"/>
    <x v="5"/>
    <x v="1"/>
    <x v="0"/>
    <x v="0"/>
    <x v="0"/>
    <x v="0"/>
    <x v="0"/>
    <x v="117"/>
    <x v="591"/>
  </r>
  <r>
    <s v="AD01-9364"/>
    <x v="3"/>
    <x v="5"/>
    <x v="1"/>
    <x v="0"/>
    <x v="0"/>
    <x v="0"/>
    <x v="0"/>
    <x v="0"/>
    <x v="482"/>
    <x v="451"/>
  </r>
  <r>
    <s v="AD01-9364"/>
    <x v="3"/>
    <x v="5"/>
    <x v="1"/>
    <x v="0"/>
    <x v="0"/>
    <x v="0"/>
    <x v="0"/>
    <x v="0"/>
    <x v="201"/>
    <x v="162"/>
  </r>
  <r>
    <s v="AD01-9361"/>
    <x v="3"/>
    <x v="5"/>
    <x v="1"/>
    <x v="0"/>
    <x v="0"/>
    <x v="0"/>
    <x v="0"/>
    <x v="0"/>
    <x v="419"/>
    <x v="381"/>
  </r>
  <r>
    <s v="AD01-9363"/>
    <x v="3"/>
    <x v="6"/>
    <x v="1"/>
    <x v="0"/>
    <x v="0"/>
    <x v="0"/>
    <x v="0"/>
    <x v="0"/>
    <x v="129"/>
    <x v="107"/>
  </r>
  <r>
    <s v="AD01-9361"/>
    <x v="3"/>
    <x v="6"/>
    <x v="1"/>
    <x v="0"/>
    <x v="0"/>
    <x v="0"/>
    <x v="0"/>
    <x v="0"/>
    <x v="170"/>
    <x v="7"/>
  </r>
  <r>
    <s v="AD01-9361"/>
    <x v="3"/>
    <x v="6"/>
    <x v="1"/>
    <x v="0"/>
    <x v="0"/>
    <x v="0"/>
    <x v="0"/>
    <x v="0"/>
    <x v="191"/>
    <x v="7"/>
  </r>
  <r>
    <s v="AD01-9361"/>
    <x v="3"/>
    <x v="6"/>
    <x v="1"/>
    <x v="0"/>
    <x v="0"/>
    <x v="0"/>
    <x v="0"/>
    <x v="0"/>
    <x v="593"/>
    <x v="608"/>
  </r>
  <r>
    <s v="AD01-9361"/>
    <x v="3"/>
    <x v="6"/>
    <x v="1"/>
    <x v="0"/>
    <x v="0"/>
    <x v="0"/>
    <x v="0"/>
    <x v="0"/>
    <x v="415"/>
    <x v="463"/>
  </r>
  <r>
    <s v="AD01-9361"/>
    <x v="3"/>
    <x v="6"/>
    <x v="1"/>
    <x v="0"/>
    <x v="0"/>
    <x v="0"/>
    <x v="0"/>
    <x v="0"/>
    <x v="197"/>
    <x v="160"/>
  </r>
  <r>
    <s v="AD01-9361"/>
    <x v="3"/>
    <x v="6"/>
    <x v="1"/>
    <x v="0"/>
    <x v="0"/>
    <x v="0"/>
    <x v="0"/>
    <x v="0"/>
    <x v="369"/>
    <x v="353"/>
  </r>
  <r>
    <s v="AD01-9361"/>
    <x v="3"/>
    <x v="6"/>
    <x v="1"/>
    <x v="0"/>
    <x v="0"/>
    <x v="0"/>
    <x v="0"/>
    <x v="0"/>
    <x v="139"/>
    <x v="565"/>
  </r>
  <r>
    <s v="AD01-9361"/>
    <x v="3"/>
    <x v="6"/>
    <x v="1"/>
    <x v="0"/>
    <x v="0"/>
    <x v="0"/>
    <x v="0"/>
    <x v="0"/>
    <x v="486"/>
    <x v="455"/>
  </r>
  <r>
    <s v="AD01-9363"/>
    <x v="3"/>
    <x v="6"/>
    <x v="1"/>
    <x v="0"/>
    <x v="0"/>
    <x v="0"/>
    <x v="0"/>
    <x v="0"/>
    <x v="390"/>
    <x v="356"/>
  </r>
  <r>
    <s v="AD01-9362"/>
    <x v="3"/>
    <x v="7"/>
    <x v="1"/>
    <x v="0"/>
    <x v="0"/>
    <x v="0"/>
    <x v="0"/>
    <x v="0"/>
    <x v="54"/>
    <x v="61"/>
  </r>
  <r>
    <s v="AD01-9362"/>
    <x v="3"/>
    <x v="7"/>
    <x v="1"/>
    <x v="0"/>
    <x v="0"/>
    <x v="0"/>
    <x v="0"/>
    <x v="0"/>
    <x v="31"/>
    <x v="27"/>
  </r>
  <r>
    <s v="AD01-9362"/>
    <x v="3"/>
    <x v="7"/>
    <x v="1"/>
    <x v="0"/>
    <x v="0"/>
    <x v="0"/>
    <x v="0"/>
    <x v="0"/>
    <x v="32"/>
    <x v="7"/>
  </r>
  <r>
    <s v="AD01-9362"/>
    <x v="3"/>
    <x v="7"/>
    <x v="1"/>
    <x v="0"/>
    <x v="0"/>
    <x v="0"/>
    <x v="0"/>
    <x v="0"/>
    <x v="34"/>
    <x v="7"/>
  </r>
  <r>
    <s v="AD01-9362"/>
    <x v="3"/>
    <x v="7"/>
    <x v="1"/>
    <x v="0"/>
    <x v="0"/>
    <x v="0"/>
    <x v="0"/>
    <x v="0"/>
    <x v="594"/>
    <x v="609"/>
  </r>
  <r>
    <s v="AD01-9362"/>
    <x v="3"/>
    <x v="7"/>
    <x v="1"/>
    <x v="0"/>
    <x v="0"/>
    <x v="0"/>
    <x v="0"/>
    <x v="0"/>
    <x v="349"/>
    <x v="366"/>
  </r>
  <r>
    <s v="AD01-9362"/>
    <x v="3"/>
    <x v="7"/>
    <x v="1"/>
    <x v="0"/>
    <x v="0"/>
    <x v="0"/>
    <x v="0"/>
    <x v="0"/>
    <x v="82"/>
    <x v="578"/>
  </r>
  <r>
    <s v="AD01-9362"/>
    <x v="3"/>
    <x v="7"/>
    <x v="1"/>
    <x v="0"/>
    <x v="0"/>
    <x v="0"/>
    <x v="0"/>
    <x v="0"/>
    <x v="465"/>
    <x v="434"/>
  </r>
  <r>
    <s v="AD01-9362"/>
    <x v="3"/>
    <x v="7"/>
    <x v="1"/>
    <x v="0"/>
    <x v="0"/>
    <x v="0"/>
    <x v="0"/>
    <x v="0"/>
    <x v="50"/>
    <x v="41"/>
  </r>
  <r>
    <s v="AD01-9362"/>
    <x v="3"/>
    <x v="7"/>
    <x v="1"/>
    <x v="0"/>
    <x v="0"/>
    <x v="0"/>
    <x v="0"/>
    <x v="0"/>
    <x v="71"/>
    <x v="57"/>
  </r>
  <r>
    <s v="AD01-9365"/>
    <x v="3"/>
    <x v="8"/>
    <x v="1"/>
    <x v="0"/>
    <x v="0"/>
    <x v="0"/>
    <x v="0"/>
    <x v="0"/>
    <x v="168"/>
    <x v="139"/>
  </r>
  <r>
    <s v="AD01-9362"/>
    <x v="3"/>
    <x v="8"/>
    <x v="1"/>
    <x v="0"/>
    <x v="0"/>
    <x v="0"/>
    <x v="0"/>
    <x v="0"/>
    <x v="203"/>
    <x v="164"/>
  </r>
  <r>
    <s v="AD01-9362"/>
    <x v="3"/>
    <x v="8"/>
    <x v="1"/>
    <x v="0"/>
    <x v="0"/>
    <x v="0"/>
    <x v="0"/>
    <x v="0"/>
    <x v="6"/>
    <x v="7"/>
  </r>
  <r>
    <s v="AD01-9362"/>
    <x v="3"/>
    <x v="8"/>
    <x v="1"/>
    <x v="0"/>
    <x v="0"/>
    <x v="0"/>
    <x v="0"/>
    <x v="0"/>
    <x v="204"/>
    <x v="7"/>
  </r>
  <r>
    <s v="AD01-9362"/>
    <x v="3"/>
    <x v="8"/>
    <x v="1"/>
    <x v="0"/>
    <x v="0"/>
    <x v="0"/>
    <x v="0"/>
    <x v="0"/>
    <x v="595"/>
    <x v="610"/>
  </r>
  <r>
    <s v="AD01-9362"/>
    <x v="3"/>
    <x v="8"/>
    <x v="1"/>
    <x v="0"/>
    <x v="0"/>
    <x v="0"/>
    <x v="0"/>
    <x v="0"/>
    <x v="398"/>
    <x v="462"/>
  </r>
  <r>
    <s v="AD01-9362"/>
    <x v="3"/>
    <x v="8"/>
    <x v="1"/>
    <x v="0"/>
    <x v="0"/>
    <x v="0"/>
    <x v="0"/>
    <x v="0"/>
    <x v="228"/>
    <x v="183"/>
  </r>
  <r>
    <s v="AD01-9362"/>
    <x v="3"/>
    <x v="8"/>
    <x v="1"/>
    <x v="0"/>
    <x v="0"/>
    <x v="0"/>
    <x v="0"/>
    <x v="0"/>
    <x v="372"/>
    <x v="379"/>
  </r>
  <r>
    <s v="AD01-9362"/>
    <x v="3"/>
    <x v="8"/>
    <x v="1"/>
    <x v="0"/>
    <x v="0"/>
    <x v="0"/>
    <x v="0"/>
    <x v="0"/>
    <x v="180"/>
    <x v="587"/>
  </r>
  <r>
    <s v="AD01-9362"/>
    <x v="3"/>
    <x v="8"/>
    <x v="1"/>
    <x v="0"/>
    <x v="0"/>
    <x v="0"/>
    <x v="0"/>
    <x v="0"/>
    <x v="488"/>
    <x v="457"/>
  </r>
  <r>
    <s v="AD01-9362"/>
    <x v="3"/>
    <x v="8"/>
    <x v="1"/>
    <x v="0"/>
    <x v="0"/>
    <x v="0"/>
    <x v="0"/>
    <x v="0"/>
    <x v="215"/>
    <x v="171"/>
  </r>
  <r>
    <s v="AD01-9365"/>
    <x v="3"/>
    <x v="8"/>
    <x v="1"/>
    <x v="0"/>
    <x v="0"/>
    <x v="0"/>
    <x v="0"/>
    <x v="0"/>
    <x v="403"/>
    <x v="369"/>
  </r>
  <r>
    <s v="AD01-9361"/>
    <x v="3"/>
    <x v="9"/>
    <x v="1"/>
    <x v="0"/>
    <x v="0"/>
    <x v="0"/>
    <x v="0"/>
    <x v="0"/>
    <x v="203"/>
    <x v="164"/>
  </r>
  <r>
    <s v="AD01-9361"/>
    <x v="3"/>
    <x v="9"/>
    <x v="1"/>
    <x v="0"/>
    <x v="0"/>
    <x v="0"/>
    <x v="0"/>
    <x v="0"/>
    <x v="271"/>
    <x v="224"/>
  </r>
  <r>
    <s v="AD01-9361"/>
    <x v="3"/>
    <x v="9"/>
    <x v="1"/>
    <x v="0"/>
    <x v="0"/>
    <x v="0"/>
    <x v="0"/>
    <x v="0"/>
    <x v="191"/>
    <x v="7"/>
  </r>
  <r>
    <s v="AD01-9364"/>
    <x v="3"/>
    <x v="9"/>
    <x v="1"/>
    <x v="0"/>
    <x v="0"/>
    <x v="0"/>
    <x v="0"/>
    <x v="0"/>
    <x v="273"/>
    <x v="7"/>
  </r>
  <r>
    <s v="AD01-9364"/>
    <x v="3"/>
    <x v="9"/>
    <x v="1"/>
    <x v="0"/>
    <x v="0"/>
    <x v="0"/>
    <x v="0"/>
    <x v="0"/>
    <x v="596"/>
    <x v="611"/>
  </r>
  <r>
    <s v="AD01-9361"/>
    <x v="3"/>
    <x v="9"/>
    <x v="1"/>
    <x v="0"/>
    <x v="0"/>
    <x v="0"/>
    <x v="0"/>
    <x v="0"/>
    <x v="420"/>
    <x v="496"/>
  </r>
  <r>
    <s v="AD01-9361"/>
    <x v="3"/>
    <x v="9"/>
    <x v="1"/>
    <x v="0"/>
    <x v="0"/>
    <x v="0"/>
    <x v="0"/>
    <x v="0"/>
    <x v="369"/>
    <x v="353"/>
  </r>
  <r>
    <s v="AD01-9364"/>
    <x v="3"/>
    <x v="9"/>
    <x v="1"/>
    <x v="0"/>
    <x v="0"/>
    <x v="0"/>
    <x v="0"/>
    <x v="0"/>
    <x v="277"/>
    <x v="229"/>
  </r>
  <r>
    <s v="AD01-9364"/>
    <x v="3"/>
    <x v="9"/>
    <x v="1"/>
    <x v="0"/>
    <x v="0"/>
    <x v="0"/>
    <x v="0"/>
    <x v="0"/>
    <x v="211"/>
    <x v="600"/>
  </r>
  <r>
    <s v="AD01-9361"/>
    <x v="3"/>
    <x v="9"/>
    <x v="1"/>
    <x v="0"/>
    <x v="0"/>
    <x v="0"/>
    <x v="0"/>
    <x v="0"/>
    <x v="539"/>
    <x v="530"/>
  </r>
  <r>
    <s v="AD01-9361"/>
    <x v="3"/>
    <x v="9"/>
    <x v="1"/>
    <x v="0"/>
    <x v="0"/>
    <x v="0"/>
    <x v="0"/>
    <x v="0"/>
    <x v="390"/>
    <x v="356"/>
  </r>
  <r>
    <s v="AD01-9361"/>
    <x v="3"/>
    <x v="9"/>
    <x v="1"/>
    <x v="0"/>
    <x v="0"/>
    <x v="0"/>
    <x v="0"/>
    <x v="0"/>
    <x v="345"/>
    <x v="315"/>
  </r>
  <r>
    <s v="AD01-9365"/>
    <x v="3"/>
    <x v="10"/>
    <x v="1"/>
    <x v="0"/>
    <x v="0"/>
    <x v="0"/>
    <x v="0"/>
    <x v="0"/>
    <x v="352"/>
    <x v="321"/>
  </r>
  <r>
    <s v="AD01-9361"/>
    <x v="3"/>
    <x v="10"/>
    <x v="1"/>
    <x v="0"/>
    <x v="0"/>
    <x v="0"/>
    <x v="0"/>
    <x v="0"/>
    <x v="204"/>
    <x v="7"/>
  </r>
  <r>
    <s v="AD01-9361"/>
    <x v="3"/>
    <x v="10"/>
    <x v="1"/>
    <x v="0"/>
    <x v="0"/>
    <x v="0"/>
    <x v="0"/>
    <x v="0"/>
    <x v="361"/>
    <x v="7"/>
  </r>
  <r>
    <s v="AD01-9364"/>
    <x v="3"/>
    <x v="10"/>
    <x v="1"/>
    <x v="0"/>
    <x v="0"/>
    <x v="0"/>
    <x v="0"/>
    <x v="0"/>
    <x v="597"/>
    <x v="612"/>
  </r>
  <r>
    <s v="AD01-9362"/>
    <x v="3"/>
    <x v="10"/>
    <x v="1"/>
    <x v="0"/>
    <x v="0"/>
    <x v="0"/>
    <x v="0"/>
    <x v="0"/>
    <x v="382"/>
    <x v="499"/>
  </r>
  <r>
    <s v="AD01-9362"/>
    <x v="3"/>
    <x v="10"/>
    <x v="1"/>
    <x v="0"/>
    <x v="0"/>
    <x v="0"/>
    <x v="0"/>
    <x v="0"/>
    <x v="372"/>
    <x v="379"/>
  </r>
  <r>
    <s v="AD01-9364"/>
    <x v="3"/>
    <x v="10"/>
    <x v="1"/>
    <x v="0"/>
    <x v="0"/>
    <x v="0"/>
    <x v="0"/>
    <x v="0"/>
    <x v="386"/>
    <x v="352"/>
  </r>
  <r>
    <s v="AD01-9361"/>
    <x v="3"/>
    <x v="10"/>
    <x v="1"/>
    <x v="0"/>
    <x v="0"/>
    <x v="0"/>
    <x v="0"/>
    <x v="0"/>
    <x v="229"/>
    <x v="568"/>
  </r>
  <r>
    <s v="AD01-9361"/>
    <x v="3"/>
    <x v="10"/>
    <x v="1"/>
    <x v="0"/>
    <x v="0"/>
    <x v="0"/>
    <x v="0"/>
    <x v="0"/>
    <x v="543"/>
    <x v="534"/>
  </r>
  <r>
    <s v="AD01-9365"/>
    <x v="3"/>
    <x v="10"/>
    <x v="1"/>
    <x v="0"/>
    <x v="0"/>
    <x v="0"/>
    <x v="0"/>
    <x v="0"/>
    <x v="403"/>
    <x v="369"/>
  </r>
  <r>
    <s v="AD01-9361"/>
    <x v="3"/>
    <x v="11"/>
    <x v="1"/>
    <x v="0"/>
    <x v="0"/>
    <x v="0"/>
    <x v="0"/>
    <x v="0"/>
    <x v="217"/>
    <x v="174"/>
  </r>
  <r>
    <s v="AD01-9362"/>
    <x v="3"/>
    <x v="11"/>
    <x v="1"/>
    <x v="0"/>
    <x v="0"/>
    <x v="0"/>
    <x v="0"/>
    <x v="0"/>
    <x v="319"/>
    <x v="288"/>
  </r>
  <r>
    <s v="AD01-9362"/>
    <x v="3"/>
    <x v="11"/>
    <x v="1"/>
    <x v="0"/>
    <x v="0"/>
    <x v="0"/>
    <x v="0"/>
    <x v="0"/>
    <x v="219"/>
    <x v="7"/>
  </r>
  <r>
    <s v="AD01-9364"/>
    <x v="3"/>
    <x v="11"/>
    <x v="1"/>
    <x v="0"/>
    <x v="0"/>
    <x v="0"/>
    <x v="0"/>
    <x v="0"/>
    <x v="598"/>
    <x v="613"/>
  </r>
  <r>
    <s v="AD01-9361"/>
    <x v="3"/>
    <x v="11"/>
    <x v="1"/>
    <x v="0"/>
    <x v="0"/>
    <x v="0"/>
    <x v="0"/>
    <x v="0"/>
    <x v="381"/>
    <x v="467"/>
  </r>
  <r>
    <s v="AD01-9361"/>
    <x v="3"/>
    <x v="11"/>
    <x v="1"/>
    <x v="0"/>
    <x v="0"/>
    <x v="0"/>
    <x v="0"/>
    <x v="0"/>
    <x v="376"/>
    <x v="367"/>
  </r>
  <r>
    <s v="AD01-9364"/>
    <x v="3"/>
    <x v="11"/>
    <x v="1"/>
    <x v="0"/>
    <x v="0"/>
    <x v="0"/>
    <x v="0"/>
    <x v="0"/>
    <x v="385"/>
    <x v="351"/>
  </r>
  <r>
    <s v="AD01-9362"/>
    <x v="3"/>
    <x v="11"/>
    <x v="1"/>
    <x v="0"/>
    <x v="0"/>
    <x v="0"/>
    <x v="0"/>
    <x v="0"/>
    <x v="552"/>
    <x v="543"/>
  </r>
  <r>
    <s v="AD01-9362"/>
    <x v="3"/>
    <x v="11"/>
    <x v="1"/>
    <x v="0"/>
    <x v="0"/>
    <x v="0"/>
    <x v="0"/>
    <x v="0"/>
    <x v="402"/>
    <x v="368"/>
  </r>
  <r>
    <s v="AD01-9361"/>
    <x v="3"/>
    <x v="11"/>
    <x v="1"/>
    <x v="0"/>
    <x v="0"/>
    <x v="0"/>
    <x v="0"/>
    <x v="0"/>
    <x v="389"/>
    <x v="355"/>
  </r>
  <r>
    <s v="AD01-9362"/>
    <x v="3"/>
    <x v="0"/>
    <x v="1"/>
    <x v="1"/>
    <x v="1"/>
    <x v="1"/>
    <x v="1"/>
    <x v="2"/>
    <x v="27"/>
    <x v="23"/>
  </r>
  <r>
    <s v="AD01-9364"/>
    <x v="3"/>
    <x v="0"/>
    <x v="1"/>
    <x v="1"/>
    <x v="1"/>
    <x v="1"/>
    <x v="1"/>
    <x v="2"/>
    <x v="30"/>
    <x v="26"/>
  </r>
  <r>
    <s v="AD01-9362"/>
    <x v="3"/>
    <x v="0"/>
    <x v="1"/>
    <x v="1"/>
    <x v="1"/>
    <x v="1"/>
    <x v="1"/>
    <x v="2"/>
    <x v="149"/>
    <x v="123"/>
  </r>
  <r>
    <s v="AD01-9362"/>
    <x v="3"/>
    <x v="0"/>
    <x v="1"/>
    <x v="1"/>
    <x v="1"/>
    <x v="1"/>
    <x v="1"/>
    <x v="2"/>
    <x v="33"/>
    <x v="29"/>
  </r>
  <r>
    <s v="AD01-9364"/>
    <x v="3"/>
    <x v="0"/>
    <x v="1"/>
    <x v="1"/>
    <x v="1"/>
    <x v="1"/>
    <x v="1"/>
    <x v="2"/>
    <x v="267"/>
    <x v="220"/>
  </r>
  <r>
    <s v="AD01-9364"/>
    <x v="3"/>
    <x v="0"/>
    <x v="1"/>
    <x v="1"/>
    <x v="1"/>
    <x v="1"/>
    <x v="1"/>
    <x v="2"/>
    <x v="227"/>
    <x v="182"/>
  </r>
  <r>
    <s v="AD01-9362"/>
    <x v="3"/>
    <x v="0"/>
    <x v="1"/>
    <x v="1"/>
    <x v="1"/>
    <x v="1"/>
    <x v="1"/>
    <x v="2"/>
    <x v="160"/>
    <x v="131"/>
  </r>
  <r>
    <s v="AD01-9362"/>
    <x v="3"/>
    <x v="0"/>
    <x v="1"/>
    <x v="1"/>
    <x v="1"/>
    <x v="1"/>
    <x v="1"/>
    <x v="2"/>
    <x v="46"/>
    <x v="37"/>
  </r>
  <r>
    <s v="AD01-9364"/>
    <x v="3"/>
    <x v="0"/>
    <x v="1"/>
    <x v="1"/>
    <x v="1"/>
    <x v="1"/>
    <x v="1"/>
    <x v="2"/>
    <x v="98"/>
    <x v="607"/>
  </r>
  <r>
    <s v="AD01-9362"/>
    <x v="3"/>
    <x v="0"/>
    <x v="1"/>
    <x v="1"/>
    <x v="1"/>
    <x v="1"/>
    <x v="1"/>
    <x v="2"/>
    <x v="122"/>
    <x v="100"/>
  </r>
  <r>
    <s v="AD01-9362"/>
    <x v="3"/>
    <x v="1"/>
    <x v="1"/>
    <x v="1"/>
    <x v="1"/>
    <x v="1"/>
    <x v="1"/>
    <x v="2"/>
    <x v="106"/>
    <x v="89"/>
  </r>
  <r>
    <s v="AD01-9361"/>
    <x v="3"/>
    <x v="1"/>
    <x v="1"/>
    <x v="1"/>
    <x v="1"/>
    <x v="1"/>
    <x v="1"/>
    <x v="2"/>
    <x v="56"/>
    <x v="45"/>
  </r>
  <r>
    <s v="AD01-9361"/>
    <x v="3"/>
    <x v="1"/>
    <x v="1"/>
    <x v="1"/>
    <x v="1"/>
    <x v="1"/>
    <x v="1"/>
    <x v="2"/>
    <x v="107"/>
    <x v="90"/>
  </r>
  <r>
    <s v="AD01-9361"/>
    <x v="3"/>
    <x v="1"/>
    <x v="1"/>
    <x v="1"/>
    <x v="1"/>
    <x v="1"/>
    <x v="1"/>
    <x v="2"/>
    <x v="4"/>
    <x v="4"/>
  </r>
  <r>
    <s v="AD01-9361"/>
    <x v="3"/>
    <x v="1"/>
    <x v="1"/>
    <x v="1"/>
    <x v="1"/>
    <x v="1"/>
    <x v="1"/>
    <x v="2"/>
    <x v="187"/>
    <x v="153"/>
  </r>
  <r>
    <s v="AD01-9361"/>
    <x v="3"/>
    <x v="1"/>
    <x v="1"/>
    <x v="1"/>
    <x v="1"/>
    <x v="1"/>
    <x v="1"/>
    <x v="2"/>
    <x v="474"/>
    <x v="7"/>
  </r>
  <r>
    <s v="AD01-9361"/>
    <x v="3"/>
    <x v="1"/>
    <x v="1"/>
    <x v="1"/>
    <x v="1"/>
    <x v="1"/>
    <x v="1"/>
    <x v="2"/>
    <x v="119"/>
    <x v="97"/>
  </r>
  <r>
    <s v="AD01-9361"/>
    <x v="3"/>
    <x v="1"/>
    <x v="1"/>
    <x v="1"/>
    <x v="1"/>
    <x v="1"/>
    <x v="1"/>
    <x v="2"/>
    <x v="69"/>
    <x v="55"/>
  </r>
  <r>
    <s v="AD01-9361"/>
    <x v="3"/>
    <x v="1"/>
    <x v="1"/>
    <x v="1"/>
    <x v="1"/>
    <x v="1"/>
    <x v="1"/>
    <x v="2"/>
    <x v="18"/>
    <x v="250"/>
  </r>
  <r>
    <s v="AD01-9362"/>
    <x v="3"/>
    <x v="1"/>
    <x v="1"/>
    <x v="1"/>
    <x v="1"/>
    <x v="1"/>
    <x v="1"/>
    <x v="2"/>
    <x v="72"/>
    <x v="58"/>
  </r>
  <r>
    <s v="AD01-9362"/>
    <x v="3"/>
    <x v="2"/>
    <x v="1"/>
    <x v="1"/>
    <x v="1"/>
    <x v="1"/>
    <x v="1"/>
    <x v="2"/>
    <x v="74"/>
    <x v="60"/>
  </r>
  <r>
    <s v="AD01-9363"/>
    <x v="3"/>
    <x v="2"/>
    <x v="1"/>
    <x v="1"/>
    <x v="1"/>
    <x v="1"/>
    <x v="1"/>
    <x v="2"/>
    <x v="54"/>
    <x v="61"/>
  </r>
  <r>
    <s v="AD01-9362"/>
    <x v="3"/>
    <x v="2"/>
    <x v="1"/>
    <x v="1"/>
    <x v="1"/>
    <x v="1"/>
    <x v="1"/>
    <x v="2"/>
    <x v="75"/>
    <x v="62"/>
  </r>
  <r>
    <s v="AD01-9362"/>
    <x v="3"/>
    <x v="2"/>
    <x v="1"/>
    <x v="1"/>
    <x v="1"/>
    <x v="1"/>
    <x v="1"/>
    <x v="2"/>
    <x v="77"/>
    <x v="64"/>
  </r>
  <r>
    <s v="AD01-9364"/>
    <x v="3"/>
    <x v="2"/>
    <x v="1"/>
    <x v="1"/>
    <x v="1"/>
    <x v="1"/>
    <x v="1"/>
    <x v="2"/>
    <x v="530"/>
    <x v="521"/>
  </r>
  <r>
    <s v="AD01-9362"/>
    <x v="3"/>
    <x v="2"/>
    <x v="1"/>
    <x v="1"/>
    <x v="1"/>
    <x v="1"/>
    <x v="1"/>
    <x v="2"/>
    <x v="121"/>
    <x v="99"/>
  </r>
  <r>
    <s v="AD01-9362"/>
    <x v="3"/>
    <x v="2"/>
    <x v="1"/>
    <x v="1"/>
    <x v="1"/>
    <x v="1"/>
    <x v="1"/>
    <x v="2"/>
    <x v="482"/>
    <x v="7"/>
  </r>
  <r>
    <s v="AD01-9364"/>
    <x v="3"/>
    <x v="2"/>
    <x v="1"/>
    <x v="1"/>
    <x v="1"/>
    <x v="1"/>
    <x v="1"/>
    <x v="2"/>
    <x v="65"/>
    <x v="52"/>
  </r>
  <r>
    <s v="AD01-9362"/>
    <x v="3"/>
    <x v="2"/>
    <x v="1"/>
    <x v="1"/>
    <x v="1"/>
    <x v="1"/>
    <x v="1"/>
    <x v="2"/>
    <x v="84"/>
    <x v="69"/>
  </r>
  <r>
    <s v="AD01-9362"/>
    <x v="3"/>
    <x v="2"/>
    <x v="1"/>
    <x v="1"/>
    <x v="1"/>
    <x v="1"/>
    <x v="1"/>
    <x v="2"/>
    <x v="45"/>
    <x v="36"/>
  </r>
  <r>
    <s v="AD01-9363"/>
    <x v="3"/>
    <x v="2"/>
    <x v="1"/>
    <x v="1"/>
    <x v="1"/>
    <x v="1"/>
    <x v="1"/>
    <x v="2"/>
    <x v="230"/>
    <x v="197"/>
  </r>
  <r>
    <s v="AD01-9362"/>
    <x v="3"/>
    <x v="2"/>
    <x v="1"/>
    <x v="1"/>
    <x v="1"/>
    <x v="1"/>
    <x v="1"/>
    <x v="2"/>
    <x v="70"/>
    <x v="56"/>
  </r>
  <r>
    <s v="AD01-9362"/>
    <x v="3"/>
    <x v="3"/>
    <x v="1"/>
    <x v="1"/>
    <x v="1"/>
    <x v="1"/>
    <x v="1"/>
    <x v="2"/>
    <x v="128"/>
    <x v="106"/>
  </r>
  <r>
    <s v="AD01-9362"/>
    <x v="3"/>
    <x v="3"/>
    <x v="1"/>
    <x v="1"/>
    <x v="1"/>
    <x v="1"/>
    <x v="1"/>
    <x v="2"/>
    <x v="92"/>
    <x v="78"/>
  </r>
  <r>
    <s v="AD01-9361"/>
    <x v="3"/>
    <x v="3"/>
    <x v="1"/>
    <x v="1"/>
    <x v="1"/>
    <x v="1"/>
    <x v="1"/>
    <x v="2"/>
    <x v="93"/>
    <x v="79"/>
  </r>
  <r>
    <s v="AD01-9362"/>
    <x v="3"/>
    <x v="3"/>
    <x v="1"/>
    <x v="1"/>
    <x v="1"/>
    <x v="1"/>
    <x v="1"/>
    <x v="2"/>
    <x v="130"/>
    <x v="108"/>
  </r>
  <r>
    <s v="AD01-9362"/>
    <x v="3"/>
    <x v="3"/>
    <x v="1"/>
    <x v="1"/>
    <x v="1"/>
    <x v="1"/>
    <x v="1"/>
    <x v="2"/>
    <x v="265"/>
    <x v="218"/>
  </r>
  <r>
    <s v="AD01-9364"/>
    <x v="3"/>
    <x v="3"/>
    <x v="1"/>
    <x v="1"/>
    <x v="1"/>
    <x v="1"/>
    <x v="1"/>
    <x v="2"/>
    <x v="22"/>
    <x v="18"/>
  </r>
  <r>
    <s v="AD01-9361"/>
    <x v="3"/>
    <x v="3"/>
    <x v="1"/>
    <x v="1"/>
    <x v="1"/>
    <x v="1"/>
    <x v="1"/>
    <x v="2"/>
    <x v="599"/>
    <x v="614"/>
  </r>
  <r>
    <s v="AD01-9364"/>
    <x v="3"/>
    <x v="3"/>
    <x v="1"/>
    <x v="1"/>
    <x v="1"/>
    <x v="1"/>
    <x v="1"/>
    <x v="2"/>
    <x v="472"/>
    <x v="7"/>
  </r>
  <r>
    <s v="AD01-9362"/>
    <x v="3"/>
    <x v="3"/>
    <x v="1"/>
    <x v="1"/>
    <x v="1"/>
    <x v="1"/>
    <x v="1"/>
    <x v="2"/>
    <x v="225"/>
    <x v="180"/>
  </r>
  <r>
    <s v="AD01-9361"/>
    <x v="3"/>
    <x v="3"/>
    <x v="1"/>
    <x v="1"/>
    <x v="1"/>
    <x v="1"/>
    <x v="1"/>
    <x v="2"/>
    <x v="226"/>
    <x v="181"/>
  </r>
  <r>
    <s v="AD01-9362"/>
    <x v="3"/>
    <x v="3"/>
    <x v="1"/>
    <x v="1"/>
    <x v="1"/>
    <x v="1"/>
    <x v="1"/>
    <x v="2"/>
    <x v="312"/>
    <x v="276"/>
  </r>
  <r>
    <s v="AD01-9362"/>
    <x v="3"/>
    <x v="3"/>
    <x v="1"/>
    <x v="1"/>
    <x v="1"/>
    <x v="1"/>
    <x v="1"/>
    <x v="2"/>
    <x v="140"/>
    <x v="115"/>
  </r>
  <r>
    <s v="AD01-9362"/>
    <x v="3"/>
    <x v="3"/>
    <x v="1"/>
    <x v="1"/>
    <x v="1"/>
    <x v="1"/>
    <x v="1"/>
    <x v="2"/>
    <x v="530"/>
    <x v="521"/>
  </r>
  <r>
    <s v="AD01-9361"/>
    <x v="3"/>
    <x v="3"/>
    <x v="1"/>
    <x v="1"/>
    <x v="1"/>
    <x v="1"/>
    <x v="1"/>
    <x v="2"/>
    <x v="359"/>
    <x v="340"/>
  </r>
  <r>
    <s v="AD01-9361"/>
    <x v="3"/>
    <x v="4"/>
    <x v="1"/>
    <x v="1"/>
    <x v="1"/>
    <x v="1"/>
    <x v="1"/>
    <x v="2"/>
    <x v="105"/>
    <x v="88"/>
  </r>
  <r>
    <s v="AD01-9362"/>
    <x v="3"/>
    <x v="4"/>
    <x v="1"/>
    <x v="1"/>
    <x v="1"/>
    <x v="1"/>
    <x v="1"/>
    <x v="2"/>
    <x v="167"/>
    <x v="138"/>
  </r>
  <r>
    <s v="AD01-9364"/>
    <x v="3"/>
    <x v="4"/>
    <x v="1"/>
    <x v="1"/>
    <x v="1"/>
    <x v="1"/>
    <x v="1"/>
    <x v="2"/>
    <x v="28"/>
    <x v="24"/>
  </r>
  <r>
    <s v="AD01-9361"/>
    <x v="3"/>
    <x v="4"/>
    <x v="1"/>
    <x v="1"/>
    <x v="1"/>
    <x v="1"/>
    <x v="1"/>
    <x v="2"/>
    <x v="236"/>
    <x v="275"/>
  </r>
  <r>
    <s v="AD01-9361"/>
    <x v="3"/>
    <x v="4"/>
    <x v="1"/>
    <x v="1"/>
    <x v="1"/>
    <x v="1"/>
    <x v="1"/>
    <x v="2"/>
    <x v="169"/>
    <x v="140"/>
  </r>
  <r>
    <s v="AD01-9362"/>
    <x v="3"/>
    <x v="4"/>
    <x v="1"/>
    <x v="1"/>
    <x v="1"/>
    <x v="1"/>
    <x v="1"/>
    <x v="2"/>
    <x v="279"/>
    <x v="232"/>
  </r>
  <r>
    <s v="AD01-9362"/>
    <x v="3"/>
    <x v="4"/>
    <x v="1"/>
    <x v="1"/>
    <x v="1"/>
    <x v="1"/>
    <x v="1"/>
    <x v="2"/>
    <x v="539"/>
    <x v="530"/>
  </r>
  <r>
    <s v="AD01-9361"/>
    <x v="3"/>
    <x v="4"/>
    <x v="1"/>
    <x v="1"/>
    <x v="1"/>
    <x v="1"/>
    <x v="1"/>
    <x v="2"/>
    <x v="162"/>
    <x v="133"/>
  </r>
  <r>
    <s v="AD01-9363"/>
    <x v="3"/>
    <x v="4"/>
    <x v="1"/>
    <x v="1"/>
    <x v="1"/>
    <x v="1"/>
    <x v="1"/>
    <x v="2"/>
    <x v="600"/>
    <x v="615"/>
  </r>
  <r>
    <s v="AD01-9362"/>
    <x v="3"/>
    <x v="4"/>
    <x v="1"/>
    <x v="1"/>
    <x v="1"/>
    <x v="1"/>
    <x v="1"/>
    <x v="2"/>
    <x v="601"/>
    <x v="616"/>
  </r>
  <r>
    <s v="AD01-9362"/>
    <x v="3"/>
    <x v="4"/>
    <x v="1"/>
    <x v="1"/>
    <x v="1"/>
    <x v="1"/>
    <x v="1"/>
    <x v="2"/>
    <x v="602"/>
    <x v="617"/>
  </r>
  <r>
    <s v="AD01-9361"/>
    <x v="3"/>
    <x v="4"/>
    <x v="1"/>
    <x v="1"/>
    <x v="1"/>
    <x v="1"/>
    <x v="1"/>
    <x v="2"/>
    <x v="336"/>
    <x v="7"/>
  </r>
  <r>
    <s v="AD01-9362"/>
    <x v="3"/>
    <x v="4"/>
    <x v="1"/>
    <x v="1"/>
    <x v="1"/>
    <x v="1"/>
    <x v="1"/>
    <x v="2"/>
    <x v="187"/>
    <x v="7"/>
  </r>
  <r>
    <s v="AD01-9362"/>
    <x v="3"/>
    <x v="4"/>
    <x v="1"/>
    <x v="1"/>
    <x v="1"/>
    <x v="1"/>
    <x v="1"/>
    <x v="2"/>
    <x v="41"/>
    <x v="34"/>
  </r>
  <r>
    <s v="AD01-9361"/>
    <x v="3"/>
    <x v="4"/>
    <x v="1"/>
    <x v="1"/>
    <x v="1"/>
    <x v="1"/>
    <x v="1"/>
    <x v="2"/>
    <x v="40"/>
    <x v="33"/>
  </r>
  <r>
    <s v="AD01-9362"/>
    <x v="3"/>
    <x v="4"/>
    <x v="1"/>
    <x v="1"/>
    <x v="1"/>
    <x v="1"/>
    <x v="1"/>
    <x v="2"/>
    <x v="41"/>
    <x v="34"/>
  </r>
  <r>
    <s v="AD01-9362"/>
    <x v="3"/>
    <x v="4"/>
    <x v="1"/>
    <x v="1"/>
    <x v="1"/>
    <x v="1"/>
    <x v="1"/>
    <x v="2"/>
    <x v="225"/>
    <x v="180"/>
  </r>
  <r>
    <s v="AD01-9362"/>
    <x v="3"/>
    <x v="4"/>
    <x v="1"/>
    <x v="1"/>
    <x v="1"/>
    <x v="1"/>
    <x v="1"/>
    <x v="2"/>
    <x v="182"/>
    <x v="148"/>
  </r>
  <r>
    <s v="AD01-9361"/>
    <x v="3"/>
    <x v="4"/>
    <x v="1"/>
    <x v="1"/>
    <x v="1"/>
    <x v="1"/>
    <x v="1"/>
    <x v="2"/>
    <x v="183"/>
    <x v="149"/>
  </r>
  <r>
    <s v="AD01-9364"/>
    <x v="3"/>
    <x v="4"/>
    <x v="1"/>
    <x v="1"/>
    <x v="1"/>
    <x v="1"/>
    <x v="1"/>
    <x v="2"/>
    <x v="532"/>
    <x v="523"/>
  </r>
  <r>
    <s v="AD01-9363"/>
    <x v="3"/>
    <x v="4"/>
    <x v="1"/>
    <x v="1"/>
    <x v="1"/>
    <x v="1"/>
    <x v="1"/>
    <x v="2"/>
    <x v="339"/>
    <x v="344"/>
  </r>
  <r>
    <s v="AD01-9361"/>
    <x v="3"/>
    <x v="4"/>
    <x v="1"/>
    <x v="1"/>
    <x v="1"/>
    <x v="1"/>
    <x v="1"/>
    <x v="2"/>
    <x v="120"/>
    <x v="98"/>
  </r>
  <r>
    <s v="AD01-9364"/>
    <x v="3"/>
    <x v="5"/>
    <x v="1"/>
    <x v="1"/>
    <x v="1"/>
    <x v="1"/>
    <x v="1"/>
    <x v="2"/>
    <x v="128"/>
    <x v="106"/>
  </r>
  <r>
    <s v="AD01-9364"/>
    <x v="3"/>
    <x v="5"/>
    <x v="1"/>
    <x v="1"/>
    <x v="1"/>
    <x v="1"/>
    <x v="1"/>
    <x v="2"/>
    <x v="130"/>
    <x v="108"/>
  </r>
  <r>
    <s v="AD01-9364"/>
    <x v="3"/>
    <x v="5"/>
    <x v="1"/>
    <x v="1"/>
    <x v="1"/>
    <x v="1"/>
    <x v="1"/>
    <x v="2"/>
    <x v="75"/>
    <x v="62"/>
  </r>
  <r>
    <s v="AD01-9362"/>
    <x v="3"/>
    <x v="5"/>
    <x v="1"/>
    <x v="1"/>
    <x v="1"/>
    <x v="1"/>
    <x v="1"/>
    <x v="2"/>
    <x v="523"/>
    <x v="514"/>
  </r>
  <r>
    <s v="AD01-9362"/>
    <x v="3"/>
    <x v="5"/>
    <x v="1"/>
    <x v="1"/>
    <x v="1"/>
    <x v="1"/>
    <x v="1"/>
    <x v="2"/>
    <x v="186"/>
    <x v="152"/>
  </r>
  <r>
    <s v="AD01-9362"/>
    <x v="3"/>
    <x v="5"/>
    <x v="1"/>
    <x v="1"/>
    <x v="1"/>
    <x v="1"/>
    <x v="1"/>
    <x v="2"/>
    <x v="478"/>
    <x v="7"/>
  </r>
  <r>
    <s v="AD01-9362"/>
    <x v="3"/>
    <x v="5"/>
    <x v="1"/>
    <x v="1"/>
    <x v="1"/>
    <x v="1"/>
    <x v="1"/>
    <x v="2"/>
    <x v="158"/>
    <x v="130"/>
  </r>
  <r>
    <s v="AD01-9364"/>
    <x v="3"/>
    <x v="5"/>
    <x v="1"/>
    <x v="1"/>
    <x v="1"/>
    <x v="1"/>
    <x v="1"/>
    <x v="2"/>
    <x v="140"/>
    <x v="115"/>
  </r>
  <r>
    <s v="AD01-9364"/>
    <x v="3"/>
    <x v="5"/>
    <x v="1"/>
    <x v="1"/>
    <x v="1"/>
    <x v="1"/>
    <x v="1"/>
    <x v="2"/>
    <x v="84"/>
    <x v="69"/>
  </r>
  <r>
    <s v="AD01-9364"/>
    <x v="3"/>
    <x v="5"/>
    <x v="1"/>
    <x v="1"/>
    <x v="1"/>
    <x v="1"/>
    <x v="1"/>
    <x v="2"/>
    <x v="86"/>
    <x v="71"/>
  </r>
  <r>
    <s v="AD01-9365"/>
    <x v="3"/>
    <x v="6"/>
    <x v="1"/>
    <x v="1"/>
    <x v="1"/>
    <x v="1"/>
    <x v="1"/>
    <x v="2"/>
    <x v="28"/>
    <x v="24"/>
  </r>
  <r>
    <s v="AD01-9361"/>
    <x v="3"/>
    <x v="6"/>
    <x v="1"/>
    <x v="1"/>
    <x v="1"/>
    <x v="1"/>
    <x v="1"/>
    <x v="2"/>
    <x v="74"/>
    <x v="60"/>
  </r>
  <r>
    <s v="AD01-9364"/>
    <x v="3"/>
    <x v="6"/>
    <x v="1"/>
    <x v="1"/>
    <x v="1"/>
    <x v="1"/>
    <x v="1"/>
    <x v="2"/>
    <x v="5"/>
    <x v="5"/>
  </r>
  <r>
    <s v="AD01-9361"/>
    <x v="3"/>
    <x v="6"/>
    <x v="1"/>
    <x v="1"/>
    <x v="1"/>
    <x v="1"/>
    <x v="1"/>
    <x v="2"/>
    <x v="91"/>
    <x v="77"/>
  </r>
  <r>
    <s v="AD01-9362"/>
    <x v="3"/>
    <x v="6"/>
    <x v="1"/>
    <x v="1"/>
    <x v="1"/>
    <x v="1"/>
    <x v="1"/>
    <x v="2"/>
    <x v="525"/>
    <x v="516"/>
  </r>
  <r>
    <s v="AD01-9361"/>
    <x v="3"/>
    <x v="6"/>
    <x v="1"/>
    <x v="1"/>
    <x v="1"/>
    <x v="1"/>
    <x v="1"/>
    <x v="2"/>
    <x v="185"/>
    <x v="151"/>
  </r>
  <r>
    <s v="AD01-9361"/>
    <x v="3"/>
    <x v="6"/>
    <x v="1"/>
    <x v="1"/>
    <x v="1"/>
    <x v="1"/>
    <x v="1"/>
    <x v="2"/>
    <x v="463"/>
    <x v="7"/>
  </r>
  <r>
    <s v="AD01-9362"/>
    <x v="3"/>
    <x v="6"/>
    <x v="1"/>
    <x v="1"/>
    <x v="1"/>
    <x v="1"/>
    <x v="1"/>
    <x v="2"/>
    <x v="81"/>
    <x v="68"/>
  </r>
  <r>
    <s v="AD01-9361"/>
    <x v="3"/>
    <x v="6"/>
    <x v="1"/>
    <x v="1"/>
    <x v="1"/>
    <x v="1"/>
    <x v="1"/>
    <x v="2"/>
    <x v="183"/>
    <x v="149"/>
  </r>
  <r>
    <s v="AD01-9364"/>
    <x v="3"/>
    <x v="6"/>
    <x v="1"/>
    <x v="1"/>
    <x v="1"/>
    <x v="1"/>
    <x v="1"/>
    <x v="2"/>
    <x v="99"/>
    <x v="82"/>
  </r>
  <r>
    <s v="AD01-9361"/>
    <x v="3"/>
    <x v="6"/>
    <x v="1"/>
    <x v="1"/>
    <x v="1"/>
    <x v="1"/>
    <x v="1"/>
    <x v="2"/>
    <x v="159"/>
    <x v="216"/>
  </r>
  <r>
    <s v="AD01-9365"/>
    <x v="3"/>
    <x v="6"/>
    <x v="1"/>
    <x v="1"/>
    <x v="1"/>
    <x v="1"/>
    <x v="1"/>
    <x v="2"/>
    <x v="102"/>
    <x v="85"/>
  </r>
  <r>
    <s v="AD01-9364"/>
    <x v="3"/>
    <x v="7"/>
    <x v="1"/>
    <x v="1"/>
    <x v="1"/>
    <x v="1"/>
    <x v="1"/>
    <x v="2"/>
    <x v="89"/>
    <x v="74"/>
  </r>
  <r>
    <s v="AD01-9364"/>
    <x v="3"/>
    <x v="7"/>
    <x v="1"/>
    <x v="1"/>
    <x v="1"/>
    <x v="1"/>
    <x v="1"/>
    <x v="2"/>
    <x v="106"/>
    <x v="89"/>
  </r>
  <r>
    <s v="AD01-9362"/>
    <x v="3"/>
    <x v="7"/>
    <x v="1"/>
    <x v="1"/>
    <x v="1"/>
    <x v="1"/>
    <x v="1"/>
    <x v="2"/>
    <x v="76"/>
    <x v="63"/>
  </r>
  <r>
    <s v="AD01-9364"/>
    <x v="3"/>
    <x v="7"/>
    <x v="1"/>
    <x v="1"/>
    <x v="1"/>
    <x v="1"/>
    <x v="1"/>
    <x v="2"/>
    <x v="107"/>
    <x v="90"/>
  </r>
  <r>
    <s v="AD01-9364"/>
    <x v="3"/>
    <x v="7"/>
    <x v="1"/>
    <x v="1"/>
    <x v="1"/>
    <x v="1"/>
    <x v="1"/>
    <x v="2"/>
    <x v="266"/>
    <x v="219"/>
  </r>
  <r>
    <s v="AD01-9362"/>
    <x v="3"/>
    <x v="7"/>
    <x v="1"/>
    <x v="1"/>
    <x v="1"/>
    <x v="1"/>
    <x v="1"/>
    <x v="2"/>
    <x v="23"/>
    <x v="19"/>
  </r>
  <r>
    <s v="AD01-9362"/>
    <x v="3"/>
    <x v="7"/>
    <x v="1"/>
    <x v="1"/>
    <x v="1"/>
    <x v="1"/>
    <x v="1"/>
    <x v="2"/>
    <x v="466"/>
    <x v="7"/>
  </r>
  <r>
    <s v="AD01-9364"/>
    <x v="3"/>
    <x v="7"/>
    <x v="1"/>
    <x v="1"/>
    <x v="1"/>
    <x v="1"/>
    <x v="1"/>
    <x v="2"/>
    <x v="226"/>
    <x v="181"/>
  </r>
  <r>
    <s v="AD01-9364"/>
    <x v="3"/>
    <x v="7"/>
    <x v="1"/>
    <x v="1"/>
    <x v="1"/>
    <x v="1"/>
    <x v="1"/>
    <x v="2"/>
    <x v="85"/>
    <x v="70"/>
  </r>
  <r>
    <s v="AD01-9362"/>
    <x v="3"/>
    <x v="7"/>
    <x v="1"/>
    <x v="1"/>
    <x v="1"/>
    <x v="1"/>
    <x v="1"/>
    <x v="2"/>
    <x v="119"/>
    <x v="97"/>
  </r>
  <r>
    <s v="AD01-9364"/>
    <x v="3"/>
    <x v="7"/>
    <x v="1"/>
    <x v="1"/>
    <x v="1"/>
    <x v="1"/>
    <x v="1"/>
    <x v="2"/>
    <x v="518"/>
    <x v="509"/>
  </r>
  <r>
    <s v="AD01-9364"/>
    <x v="3"/>
    <x v="7"/>
    <x v="1"/>
    <x v="1"/>
    <x v="1"/>
    <x v="1"/>
    <x v="1"/>
    <x v="2"/>
    <x v="121"/>
    <x v="99"/>
  </r>
  <r>
    <s v="AD01-9362"/>
    <x v="3"/>
    <x v="8"/>
    <x v="1"/>
    <x v="1"/>
    <x v="1"/>
    <x v="1"/>
    <x v="1"/>
    <x v="2"/>
    <x v="3"/>
    <x v="3"/>
  </r>
  <r>
    <s v="AD01-9364"/>
    <x v="3"/>
    <x v="8"/>
    <x v="1"/>
    <x v="1"/>
    <x v="1"/>
    <x v="1"/>
    <x v="1"/>
    <x v="2"/>
    <x v="88"/>
    <x v="173"/>
  </r>
  <r>
    <s v="AD01-9362"/>
    <x v="3"/>
    <x v="8"/>
    <x v="1"/>
    <x v="1"/>
    <x v="1"/>
    <x v="1"/>
    <x v="1"/>
    <x v="2"/>
    <x v="218"/>
    <x v="175"/>
  </r>
  <r>
    <s v="AD01-9362"/>
    <x v="3"/>
    <x v="8"/>
    <x v="1"/>
    <x v="1"/>
    <x v="1"/>
    <x v="1"/>
    <x v="1"/>
    <x v="2"/>
    <x v="513"/>
    <x v="504"/>
  </r>
  <r>
    <s v="AD01-9362"/>
    <x v="3"/>
    <x v="8"/>
    <x v="1"/>
    <x v="1"/>
    <x v="1"/>
    <x v="1"/>
    <x v="1"/>
    <x v="2"/>
    <x v="24"/>
    <x v="20"/>
  </r>
  <r>
    <s v="AD01-9362"/>
    <x v="3"/>
    <x v="8"/>
    <x v="1"/>
    <x v="1"/>
    <x v="1"/>
    <x v="1"/>
    <x v="1"/>
    <x v="2"/>
    <x v="476"/>
    <x v="7"/>
  </r>
  <r>
    <s v="AD01-9362"/>
    <x v="3"/>
    <x v="8"/>
    <x v="1"/>
    <x v="1"/>
    <x v="1"/>
    <x v="1"/>
    <x v="1"/>
    <x v="2"/>
    <x v="210"/>
    <x v="168"/>
  </r>
  <r>
    <s v="AD01-9362"/>
    <x v="3"/>
    <x v="8"/>
    <x v="1"/>
    <x v="1"/>
    <x v="1"/>
    <x v="1"/>
    <x v="1"/>
    <x v="2"/>
    <x v="20"/>
    <x v="16"/>
  </r>
  <r>
    <s v="AD01-9364"/>
    <x v="3"/>
    <x v="8"/>
    <x v="1"/>
    <x v="1"/>
    <x v="1"/>
    <x v="1"/>
    <x v="1"/>
    <x v="2"/>
    <x v="83"/>
    <x v="230"/>
  </r>
  <r>
    <s v="AD01-9362"/>
    <x v="3"/>
    <x v="8"/>
    <x v="1"/>
    <x v="1"/>
    <x v="1"/>
    <x v="1"/>
    <x v="1"/>
    <x v="2"/>
    <x v="214"/>
    <x v="170"/>
  </r>
  <r>
    <s v="AD01-9361"/>
    <x v="3"/>
    <x v="9"/>
    <x v="1"/>
    <x v="1"/>
    <x v="1"/>
    <x v="1"/>
    <x v="1"/>
    <x v="2"/>
    <x v="53"/>
    <x v="75"/>
  </r>
  <r>
    <s v="AD01-9361"/>
    <x v="3"/>
    <x v="9"/>
    <x v="1"/>
    <x v="1"/>
    <x v="1"/>
    <x v="1"/>
    <x v="1"/>
    <x v="2"/>
    <x v="91"/>
    <x v="77"/>
  </r>
  <r>
    <s v="AD01-9361"/>
    <x v="3"/>
    <x v="9"/>
    <x v="1"/>
    <x v="1"/>
    <x v="1"/>
    <x v="1"/>
    <x v="1"/>
    <x v="2"/>
    <x v="93"/>
    <x v="79"/>
  </r>
  <r>
    <s v="AD01-9361"/>
    <x v="3"/>
    <x v="9"/>
    <x v="1"/>
    <x v="1"/>
    <x v="1"/>
    <x v="1"/>
    <x v="1"/>
    <x v="2"/>
    <x v="532"/>
    <x v="523"/>
  </r>
  <r>
    <s v="AD01-9361"/>
    <x v="3"/>
    <x v="9"/>
    <x v="1"/>
    <x v="1"/>
    <x v="1"/>
    <x v="1"/>
    <x v="1"/>
    <x v="2"/>
    <x v="120"/>
    <x v="98"/>
  </r>
  <r>
    <s v="AD01-9361"/>
    <x v="3"/>
    <x v="9"/>
    <x v="1"/>
    <x v="1"/>
    <x v="1"/>
    <x v="1"/>
    <x v="1"/>
    <x v="2"/>
    <x v="486"/>
    <x v="7"/>
  </r>
  <r>
    <s v="AD01-9361"/>
    <x v="3"/>
    <x v="9"/>
    <x v="1"/>
    <x v="1"/>
    <x v="1"/>
    <x v="1"/>
    <x v="1"/>
    <x v="2"/>
    <x v="64"/>
    <x v="51"/>
  </r>
  <r>
    <s v="AD01-9361"/>
    <x v="3"/>
    <x v="9"/>
    <x v="1"/>
    <x v="1"/>
    <x v="1"/>
    <x v="1"/>
    <x v="1"/>
    <x v="2"/>
    <x v="99"/>
    <x v="82"/>
  </r>
  <r>
    <s v="AD01-9361"/>
    <x v="3"/>
    <x v="9"/>
    <x v="1"/>
    <x v="1"/>
    <x v="1"/>
    <x v="1"/>
    <x v="1"/>
    <x v="2"/>
    <x v="100"/>
    <x v="83"/>
  </r>
  <r>
    <s v="AD01-9361"/>
    <x v="3"/>
    <x v="9"/>
    <x v="1"/>
    <x v="1"/>
    <x v="1"/>
    <x v="1"/>
    <x v="1"/>
    <x v="2"/>
    <x v="44"/>
    <x v="238"/>
  </r>
  <r>
    <s v="AD01-9362"/>
    <x v="3"/>
    <x v="10"/>
    <x v="1"/>
    <x v="1"/>
    <x v="1"/>
    <x v="1"/>
    <x v="1"/>
    <x v="2"/>
    <x v="88"/>
    <x v="173"/>
  </r>
  <r>
    <s v="AD01-9362"/>
    <x v="3"/>
    <x v="10"/>
    <x v="1"/>
    <x v="1"/>
    <x v="1"/>
    <x v="1"/>
    <x v="1"/>
    <x v="2"/>
    <x v="167"/>
    <x v="138"/>
  </r>
  <r>
    <s v="AD01-9362"/>
    <x v="3"/>
    <x v="10"/>
    <x v="1"/>
    <x v="1"/>
    <x v="1"/>
    <x v="1"/>
    <x v="1"/>
    <x v="2"/>
    <x v="218"/>
    <x v="175"/>
  </r>
  <r>
    <s v="AD01-9362"/>
    <x v="3"/>
    <x v="10"/>
    <x v="1"/>
    <x v="1"/>
    <x v="1"/>
    <x v="1"/>
    <x v="1"/>
    <x v="2"/>
    <x v="535"/>
    <x v="526"/>
  </r>
  <r>
    <s v="AD01-9361"/>
    <x v="3"/>
    <x v="10"/>
    <x v="1"/>
    <x v="1"/>
    <x v="1"/>
    <x v="1"/>
    <x v="1"/>
    <x v="2"/>
    <x v="143"/>
    <x v="118"/>
  </r>
  <r>
    <s v="AD01-9361"/>
    <x v="3"/>
    <x v="10"/>
    <x v="1"/>
    <x v="1"/>
    <x v="1"/>
    <x v="1"/>
    <x v="1"/>
    <x v="2"/>
    <x v="488"/>
    <x v="7"/>
  </r>
  <r>
    <s v="AD01-9362"/>
    <x v="3"/>
    <x v="10"/>
    <x v="1"/>
    <x v="1"/>
    <x v="1"/>
    <x v="1"/>
    <x v="1"/>
    <x v="2"/>
    <x v="179"/>
    <x v="147"/>
  </r>
  <r>
    <s v="AD01-9362"/>
    <x v="3"/>
    <x v="10"/>
    <x v="1"/>
    <x v="1"/>
    <x v="1"/>
    <x v="1"/>
    <x v="1"/>
    <x v="2"/>
    <x v="182"/>
    <x v="148"/>
  </r>
  <r>
    <s v="AD01-9362"/>
    <x v="3"/>
    <x v="10"/>
    <x v="1"/>
    <x v="1"/>
    <x v="1"/>
    <x v="1"/>
    <x v="1"/>
    <x v="2"/>
    <x v="118"/>
    <x v="243"/>
  </r>
  <r>
    <s v="AD01-9362"/>
    <x v="3"/>
    <x v="10"/>
    <x v="1"/>
    <x v="1"/>
    <x v="1"/>
    <x v="1"/>
    <x v="1"/>
    <x v="2"/>
    <x v="144"/>
    <x v="119"/>
  </r>
  <r>
    <s v="AD01-9364"/>
    <x v="3"/>
    <x v="11"/>
    <x v="1"/>
    <x v="1"/>
    <x v="1"/>
    <x v="1"/>
    <x v="1"/>
    <x v="2"/>
    <x v="30"/>
    <x v="26"/>
  </r>
  <r>
    <s v="AD01-9361"/>
    <x v="3"/>
    <x v="11"/>
    <x v="1"/>
    <x v="1"/>
    <x v="1"/>
    <x v="1"/>
    <x v="1"/>
    <x v="2"/>
    <x v="2"/>
    <x v="2"/>
  </r>
  <r>
    <s v="AD01-9362"/>
    <x v="3"/>
    <x v="11"/>
    <x v="1"/>
    <x v="1"/>
    <x v="1"/>
    <x v="1"/>
    <x v="1"/>
    <x v="2"/>
    <x v="33"/>
    <x v="29"/>
  </r>
  <r>
    <s v="AD01-9365"/>
    <x v="3"/>
    <x v="11"/>
    <x v="1"/>
    <x v="1"/>
    <x v="1"/>
    <x v="1"/>
    <x v="1"/>
    <x v="2"/>
    <x v="169"/>
    <x v="140"/>
  </r>
  <r>
    <s v="AD01-9361"/>
    <x v="3"/>
    <x v="11"/>
    <x v="1"/>
    <x v="1"/>
    <x v="1"/>
    <x v="1"/>
    <x v="1"/>
    <x v="2"/>
    <x v="515"/>
    <x v="506"/>
  </r>
  <r>
    <s v="AD01-9362"/>
    <x v="3"/>
    <x v="11"/>
    <x v="1"/>
    <x v="1"/>
    <x v="1"/>
    <x v="1"/>
    <x v="1"/>
    <x v="2"/>
    <x v="142"/>
    <x v="117"/>
  </r>
  <r>
    <s v="AD01-9362"/>
    <x v="3"/>
    <x v="11"/>
    <x v="1"/>
    <x v="1"/>
    <x v="1"/>
    <x v="1"/>
    <x v="1"/>
    <x v="2"/>
    <x v="465"/>
    <x v="7"/>
  </r>
  <r>
    <s v="AD01-9361"/>
    <x v="3"/>
    <x v="11"/>
    <x v="1"/>
    <x v="1"/>
    <x v="1"/>
    <x v="1"/>
    <x v="1"/>
    <x v="2"/>
    <x v="16"/>
    <x v="14"/>
  </r>
  <r>
    <s v="AD01-9365"/>
    <x v="3"/>
    <x v="11"/>
    <x v="1"/>
    <x v="1"/>
    <x v="1"/>
    <x v="1"/>
    <x v="1"/>
    <x v="2"/>
    <x v="46"/>
    <x v="37"/>
  </r>
  <r>
    <s v="AD01-9362"/>
    <x v="3"/>
    <x v="11"/>
    <x v="1"/>
    <x v="1"/>
    <x v="1"/>
    <x v="1"/>
    <x v="1"/>
    <x v="2"/>
    <x v="19"/>
    <x v="15"/>
  </r>
  <r>
    <s v="AD01-9361"/>
    <x v="3"/>
    <x v="11"/>
    <x v="1"/>
    <x v="1"/>
    <x v="1"/>
    <x v="1"/>
    <x v="1"/>
    <x v="2"/>
    <x v="181"/>
    <x v="256"/>
  </r>
  <r>
    <s v="AD01-9364"/>
    <x v="3"/>
    <x v="11"/>
    <x v="1"/>
    <x v="1"/>
    <x v="1"/>
    <x v="1"/>
    <x v="1"/>
    <x v="2"/>
    <x v="188"/>
    <x v="154"/>
  </r>
  <r>
    <s v="AD01-9362"/>
    <x v="4"/>
    <x v="0"/>
    <x v="0"/>
    <x v="0"/>
    <x v="0"/>
    <x v="0"/>
    <x v="0"/>
    <x v="1"/>
    <x v="105"/>
    <x v="618"/>
  </r>
  <r>
    <s v="AD01-9361"/>
    <x v="4"/>
    <x v="0"/>
    <x v="0"/>
    <x v="0"/>
    <x v="0"/>
    <x v="0"/>
    <x v="0"/>
    <x v="1"/>
    <x v="128"/>
    <x v="106"/>
  </r>
  <r>
    <s v="AD01-9362"/>
    <x v="4"/>
    <x v="0"/>
    <x v="0"/>
    <x v="0"/>
    <x v="0"/>
    <x v="0"/>
    <x v="0"/>
    <x v="1"/>
    <x v="92"/>
    <x v="78"/>
  </r>
  <r>
    <s v="AD01-9362"/>
    <x v="4"/>
    <x v="0"/>
    <x v="0"/>
    <x v="0"/>
    <x v="0"/>
    <x v="0"/>
    <x v="0"/>
    <x v="1"/>
    <x v="130"/>
    <x v="108"/>
  </r>
  <r>
    <s v="AD01-9361"/>
    <x v="4"/>
    <x v="0"/>
    <x v="0"/>
    <x v="0"/>
    <x v="0"/>
    <x v="0"/>
    <x v="0"/>
    <x v="1"/>
    <x v="603"/>
    <x v="619"/>
  </r>
  <r>
    <s v="AD01-9364"/>
    <x v="4"/>
    <x v="0"/>
    <x v="0"/>
    <x v="0"/>
    <x v="0"/>
    <x v="0"/>
    <x v="0"/>
    <x v="1"/>
    <x v="43"/>
    <x v="582"/>
  </r>
  <r>
    <s v="AD01-9364"/>
    <x v="4"/>
    <x v="0"/>
    <x v="0"/>
    <x v="0"/>
    <x v="0"/>
    <x v="0"/>
    <x v="0"/>
    <x v="1"/>
    <x v="115"/>
    <x v="95"/>
  </r>
  <r>
    <s v="AD01-9361"/>
    <x v="4"/>
    <x v="0"/>
    <x v="0"/>
    <x v="0"/>
    <x v="0"/>
    <x v="0"/>
    <x v="0"/>
    <x v="1"/>
    <x v="513"/>
    <x v="7"/>
  </r>
  <r>
    <s v="AD01-9362"/>
    <x v="4"/>
    <x v="0"/>
    <x v="0"/>
    <x v="0"/>
    <x v="0"/>
    <x v="0"/>
    <x v="0"/>
    <x v="1"/>
    <x v="312"/>
    <x v="276"/>
  </r>
  <r>
    <s v="AD01-9362"/>
    <x v="4"/>
    <x v="0"/>
    <x v="0"/>
    <x v="0"/>
    <x v="0"/>
    <x v="0"/>
    <x v="0"/>
    <x v="1"/>
    <x v="140"/>
    <x v="115"/>
  </r>
  <r>
    <s v="AD01-9361"/>
    <x v="4"/>
    <x v="0"/>
    <x v="0"/>
    <x v="0"/>
    <x v="0"/>
    <x v="0"/>
    <x v="0"/>
    <x v="1"/>
    <x v="103"/>
    <x v="86"/>
  </r>
  <r>
    <s v="AD01-9362"/>
    <x v="4"/>
    <x v="0"/>
    <x v="0"/>
    <x v="0"/>
    <x v="0"/>
    <x v="0"/>
    <x v="0"/>
    <x v="1"/>
    <x v="80"/>
    <x v="67"/>
  </r>
  <r>
    <s v="AD01-9361"/>
    <x v="4"/>
    <x v="1"/>
    <x v="0"/>
    <x v="0"/>
    <x v="0"/>
    <x v="0"/>
    <x v="0"/>
    <x v="1"/>
    <x v="28"/>
    <x v="620"/>
  </r>
  <r>
    <s v="AD01-9362"/>
    <x v="4"/>
    <x v="1"/>
    <x v="0"/>
    <x v="0"/>
    <x v="0"/>
    <x v="0"/>
    <x v="0"/>
    <x v="1"/>
    <x v="5"/>
    <x v="5"/>
  </r>
  <r>
    <s v="AD01-9361"/>
    <x v="4"/>
    <x v="1"/>
    <x v="0"/>
    <x v="0"/>
    <x v="0"/>
    <x v="0"/>
    <x v="0"/>
    <x v="1"/>
    <x v="91"/>
    <x v="77"/>
  </r>
  <r>
    <s v="AD01-9362"/>
    <x v="4"/>
    <x v="1"/>
    <x v="0"/>
    <x v="0"/>
    <x v="0"/>
    <x v="0"/>
    <x v="0"/>
    <x v="1"/>
    <x v="604"/>
    <x v="621"/>
  </r>
  <r>
    <s v="AD01-9361"/>
    <x v="4"/>
    <x v="1"/>
    <x v="0"/>
    <x v="0"/>
    <x v="0"/>
    <x v="0"/>
    <x v="0"/>
    <x v="1"/>
    <x v="198"/>
    <x v="597"/>
  </r>
  <r>
    <s v="AD01-9361"/>
    <x v="4"/>
    <x v="1"/>
    <x v="0"/>
    <x v="0"/>
    <x v="0"/>
    <x v="0"/>
    <x v="0"/>
    <x v="1"/>
    <x v="41"/>
    <x v="34"/>
  </r>
  <r>
    <s v="AD01-9362"/>
    <x v="4"/>
    <x v="1"/>
    <x v="0"/>
    <x v="0"/>
    <x v="0"/>
    <x v="0"/>
    <x v="0"/>
    <x v="1"/>
    <x v="535"/>
    <x v="7"/>
  </r>
  <r>
    <s v="AD01-9361"/>
    <x v="4"/>
    <x v="1"/>
    <x v="0"/>
    <x v="0"/>
    <x v="0"/>
    <x v="0"/>
    <x v="0"/>
    <x v="1"/>
    <x v="183"/>
    <x v="149"/>
  </r>
  <r>
    <s v="AD01-9362"/>
    <x v="4"/>
    <x v="1"/>
    <x v="0"/>
    <x v="0"/>
    <x v="0"/>
    <x v="0"/>
    <x v="0"/>
    <x v="1"/>
    <x v="99"/>
    <x v="82"/>
  </r>
  <r>
    <s v="AD01-9361"/>
    <x v="4"/>
    <x v="1"/>
    <x v="0"/>
    <x v="0"/>
    <x v="0"/>
    <x v="0"/>
    <x v="0"/>
    <x v="1"/>
    <x v="135"/>
    <x v="111"/>
  </r>
  <r>
    <s v="AD01-9361"/>
    <x v="4"/>
    <x v="2"/>
    <x v="0"/>
    <x v="0"/>
    <x v="0"/>
    <x v="0"/>
    <x v="0"/>
    <x v="1"/>
    <x v="167"/>
    <x v="138"/>
  </r>
  <r>
    <s v="AD01-9362"/>
    <x v="4"/>
    <x v="2"/>
    <x v="0"/>
    <x v="0"/>
    <x v="0"/>
    <x v="0"/>
    <x v="0"/>
    <x v="1"/>
    <x v="218"/>
    <x v="175"/>
  </r>
  <r>
    <s v="AD01-9363"/>
    <x v="4"/>
    <x v="2"/>
    <x v="0"/>
    <x v="0"/>
    <x v="0"/>
    <x v="0"/>
    <x v="0"/>
    <x v="1"/>
    <x v="169"/>
    <x v="140"/>
  </r>
  <r>
    <s v="AD01-9364"/>
    <x v="4"/>
    <x v="2"/>
    <x v="0"/>
    <x v="0"/>
    <x v="0"/>
    <x v="0"/>
    <x v="0"/>
    <x v="1"/>
    <x v="605"/>
    <x v="622"/>
  </r>
  <r>
    <s v="AD01-9362"/>
    <x v="4"/>
    <x v="2"/>
    <x v="0"/>
    <x v="0"/>
    <x v="0"/>
    <x v="0"/>
    <x v="0"/>
    <x v="1"/>
    <x v="387"/>
    <x v="623"/>
  </r>
  <r>
    <s v="AD01-9362"/>
    <x v="4"/>
    <x v="2"/>
    <x v="0"/>
    <x v="0"/>
    <x v="0"/>
    <x v="0"/>
    <x v="0"/>
    <x v="1"/>
    <x v="210"/>
    <x v="168"/>
  </r>
  <r>
    <s v="AD01-9364"/>
    <x v="4"/>
    <x v="2"/>
    <x v="0"/>
    <x v="0"/>
    <x v="0"/>
    <x v="0"/>
    <x v="0"/>
    <x v="1"/>
    <x v="518"/>
    <x v="7"/>
  </r>
  <r>
    <s v="AD01-9363"/>
    <x v="4"/>
    <x v="2"/>
    <x v="0"/>
    <x v="0"/>
    <x v="0"/>
    <x v="0"/>
    <x v="0"/>
    <x v="1"/>
    <x v="46"/>
    <x v="37"/>
  </r>
  <r>
    <s v="AD01-9362"/>
    <x v="4"/>
    <x v="2"/>
    <x v="0"/>
    <x v="0"/>
    <x v="0"/>
    <x v="0"/>
    <x v="0"/>
    <x v="1"/>
    <x v="182"/>
    <x v="148"/>
  </r>
  <r>
    <s v="AD01-9361"/>
    <x v="4"/>
    <x v="2"/>
    <x v="0"/>
    <x v="0"/>
    <x v="0"/>
    <x v="0"/>
    <x v="0"/>
    <x v="1"/>
    <x v="214"/>
    <x v="170"/>
  </r>
  <r>
    <s v="AD01-9364"/>
    <x v="4"/>
    <x v="3"/>
    <x v="0"/>
    <x v="0"/>
    <x v="0"/>
    <x v="0"/>
    <x v="0"/>
    <x v="1"/>
    <x v="127"/>
    <x v="624"/>
  </r>
  <r>
    <s v="AD01-9361"/>
    <x v="4"/>
    <x v="3"/>
    <x v="0"/>
    <x v="0"/>
    <x v="0"/>
    <x v="0"/>
    <x v="0"/>
    <x v="1"/>
    <x v="3"/>
    <x v="3"/>
  </r>
  <r>
    <s v="AD01-9361"/>
    <x v="4"/>
    <x v="3"/>
    <x v="0"/>
    <x v="0"/>
    <x v="0"/>
    <x v="0"/>
    <x v="0"/>
    <x v="1"/>
    <x v="243"/>
    <x v="279"/>
  </r>
  <r>
    <s v="AD01-9362"/>
    <x v="4"/>
    <x v="3"/>
    <x v="0"/>
    <x v="0"/>
    <x v="0"/>
    <x v="0"/>
    <x v="0"/>
    <x v="1"/>
    <x v="606"/>
    <x v="625"/>
  </r>
  <r>
    <s v="AD01-9361"/>
    <x v="4"/>
    <x v="3"/>
    <x v="0"/>
    <x v="0"/>
    <x v="0"/>
    <x v="0"/>
    <x v="0"/>
    <x v="1"/>
    <x v="139"/>
    <x v="565"/>
  </r>
  <r>
    <s v="AD01-9361"/>
    <x v="4"/>
    <x v="3"/>
    <x v="0"/>
    <x v="0"/>
    <x v="0"/>
    <x v="0"/>
    <x v="0"/>
    <x v="1"/>
    <x v="138"/>
    <x v="114"/>
  </r>
  <r>
    <s v="AD01-9362"/>
    <x v="4"/>
    <x v="3"/>
    <x v="0"/>
    <x v="0"/>
    <x v="0"/>
    <x v="0"/>
    <x v="0"/>
    <x v="1"/>
    <x v="266"/>
    <x v="7"/>
  </r>
  <r>
    <s v="AD01-9361"/>
    <x v="4"/>
    <x v="3"/>
    <x v="0"/>
    <x v="0"/>
    <x v="0"/>
    <x v="0"/>
    <x v="0"/>
    <x v="1"/>
    <x v="20"/>
    <x v="16"/>
  </r>
  <r>
    <s v="AD01-9361"/>
    <x v="4"/>
    <x v="3"/>
    <x v="0"/>
    <x v="0"/>
    <x v="0"/>
    <x v="0"/>
    <x v="0"/>
    <x v="1"/>
    <x v="270"/>
    <x v="223"/>
  </r>
  <r>
    <s v="AD01-9364"/>
    <x v="4"/>
    <x v="3"/>
    <x v="0"/>
    <x v="0"/>
    <x v="0"/>
    <x v="0"/>
    <x v="0"/>
    <x v="1"/>
    <x v="387"/>
    <x v="623"/>
  </r>
  <r>
    <s v="AD01-9362"/>
    <x v="4"/>
    <x v="4"/>
    <x v="0"/>
    <x v="0"/>
    <x v="0"/>
    <x v="0"/>
    <x v="0"/>
    <x v="1"/>
    <x v="126"/>
    <x v="626"/>
  </r>
  <r>
    <s v="AD01-9362"/>
    <x v="4"/>
    <x v="4"/>
    <x v="0"/>
    <x v="0"/>
    <x v="0"/>
    <x v="0"/>
    <x v="0"/>
    <x v="1"/>
    <x v="27"/>
    <x v="23"/>
  </r>
  <r>
    <s v="AD01-9362"/>
    <x v="4"/>
    <x v="4"/>
    <x v="0"/>
    <x v="0"/>
    <x v="0"/>
    <x v="0"/>
    <x v="0"/>
    <x v="1"/>
    <x v="274"/>
    <x v="278"/>
  </r>
  <r>
    <s v="AD01-9363"/>
    <x v="4"/>
    <x v="4"/>
    <x v="0"/>
    <x v="0"/>
    <x v="0"/>
    <x v="0"/>
    <x v="0"/>
    <x v="1"/>
    <x v="149"/>
    <x v="123"/>
  </r>
  <r>
    <s v="AD01-9362"/>
    <x v="4"/>
    <x v="4"/>
    <x v="0"/>
    <x v="0"/>
    <x v="0"/>
    <x v="0"/>
    <x v="0"/>
    <x v="1"/>
    <x v="607"/>
    <x v="627"/>
  </r>
  <r>
    <s v="AD01-9362"/>
    <x v="4"/>
    <x v="4"/>
    <x v="0"/>
    <x v="0"/>
    <x v="0"/>
    <x v="0"/>
    <x v="0"/>
    <x v="1"/>
    <x v="180"/>
    <x v="587"/>
  </r>
  <r>
    <s v="AD01-9362"/>
    <x v="4"/>
    <x v="4"/>
    <x v="0"/>
    <x v="0"/>
    <x v="0"/>
    <x v="0"/>
    <x v="0"/>
    <x v="1"/>
    <x v="137"/>
    <x v="113"/>
  </r>
  <r>
    <s v="AD01-9362"/>
    <x v="4"/>
    <x v="4"/>
    <x v="0"/>
    <x v="0"/>
    <x v="0"/>
    <x v="0"/>
    <x v="0"/>
    <x v="1"/>
    <x v="265"/>
    <x v="7"/>
  </r>
  <r>
    <s v="AD01-9363"/>
    <x v="4"/>
    <x v="4"/>
    <x v="0"/>
    <x v="0"/>
    <x v="0"/>
    <x v="0"/>
    <x v="0"/>
    <x v="1"/>
    <x v="314"/>
    <x v="281"/>
  </r>
  <r>
    <s v="AD01-9362"/>
    <x v="4"/>
    <x v="4"/>
    <x v="0"/>
    <x v="0"/>
    <x v="0"/>
    <x v="0"/>
    <x v="0"/>
    <x v="1"/>
    <x v="160"/>
    <x v="131"/>
  </r>
  <r>
    <s v="AD01-9362"/>
    <x v="4"/>
    <x v="4"/>
    <x v="0"/>
    <x v="0"/>
    <x v="0"/>
    <x v="0"/>
    <x v="0"/>
    <x v="1"/>
    <x v="281"/>
    <x v="234"/>
  </r>
  <r>
    <s v="AD01-9362"/>
    <x v="4"/>
    <x v="4"/>
    <x v="0"/>
    <x v="0"/>
    <x v="0"/>
    <x v="0"/>
    <x v="0"/>
    <x v="1"/>
    <x v="418"/>
    <x v="628"/>
  </r>
  <r>
    <s v="AD01-9362"/>
    <x v="4"/>
    <x v="5"/>
    <x v="0"/>
    <x v="0"/>
    <x v="0"/>
    <x v="0"/>
    <x v="0"/>
    <x v="1"/>
    <x v="3"/>
    <x v="629"/>
  </r>
  <r>
    <s v="AD01-9362"/>
    <x v="4"/>
    <x v="5"/>
    <x v="0"/>
    <x v="0"/>
    <x v="0"/>
    <x v="0"/>
    <x v="0"/>
    <x v="1"/>
    <x v="88"/>
    <x v="173"/>
  </r>
  <r>
    <s v="AD01-9362"/>
    <x v="4"/>
    <x v="5"/>
    <x v="0"/>
    <x v="0"/>
    <x v="0"/>
    <x v="0"/>
    <x v="0"/>
    <x v="1"/>
    <x v="149"/>
    <x v="123"/>
  </r>
  <r>
    <s v="AD01-9361"/>
    <x v="4"/>
    <x v="5"/>
    <x v="0"/>
    <x v="0"/>
    <x v="0"/>
    <x v="0"/>
    <x v="0"/>
    <x v="1"/>
    <x v="218"/>
    <x v="175"/>
  </r>
  <r>
    <s v="AD01-9362"/>
    <x v="4"/>
    <x v="5"/>
    <x v="0"/>
    <x v="0"/>
    <x v="0"/>
    <x v="0"/>
    <x v="0"/>
    <x v="1"/>
    <x v="608"/>
    <x v="630"/>
  </r>
  <r>
    <s v="AD01-9361"/>
    <x v="4"/>
    <x v="5"/>
    <x v="0"/>
    <x v="0"/>
    <x v="0"/>
    <x v="0"/>
    <x v="0"/>
    <x v="1"/>
    <x v="211"/>
    <x v="600"/>
  </r>
  <r>
    <s v="AD01-9361"/>
    <x v="4"/>
    <x v="5"/>
    <x v="0"/>
    <x v="0"/>
    <x v="0"/>
    <x v="0"/>
    <x v="0"/>
    <x v="1"/>
    <x v="40"/>
    <x v="33"/>
  </r>
  <r>
    <s v="AD01-9362"/>
    <x v="4"/>
    <x v="5"/>
    <x v="0"/>
    <x v="0"/>
    <x v="0"/>
    <x v="0"/>
    <x v="0"/>
    <x v="1"/>
    <x v="515"/>
    <x v="7"/>
  </r>
  <r>
    <s v="AD01-9361"/>
    <x v="4"/>
    <x v="5"/>
    <x v="0"/>
    <x v="0"/>
    <x v="0"/>
    <x v="0"/>
    <x v="0"/>
    <x v="1"/>
    <x v="20"/>
    <x v="16"/>
  </r>
  <r>
    <s v="AD01-9362"/>
    <x v="4"/>
    <x v="5"/>
    <x v="0"/>
    <x v="0"/>
    <x v="0"/>
    <x v="0"/>
    <x v="0"/>
    <x v="1"/>
    <x v="46"/>
    <x v="37"/>
  </r>
  <r>
    <s v="AD01-9362"/>
    <x v="4"/>
    <x v="5"/>
    <x v="0"/>
    <x v="0"/>
    <x v="0"/>
    <x v="0"/>
    <x v="0"/>
    <x v="1"/>
    <x v="25"/>
    <x v="21"/>
  </r>
  <r>
    <s v="AD01-9362"/>
    <x v="4"/>
    <x v="5"/>
    <x v="0"/>
    <x v="0"/>
    <x v="0"/>
    <x v="0"/>
    <x v="0"/>
    <x v="1"/>
    <x v="176"/>
    <x v="144"/>
  </r>
  <r>
    <s v="AD01-9364"/>
    <x v="4"/>
    <x v="6"/>
    <x v="0"/>
    <x v="0"/>
    <x v="0"/>
    <x v="0"/>
    <x v="0"/>
    <x v="1"/>
    <x v="27"/>
    <x v="631"/>
  </r>
  <r>
    <s v="AD01-9364"/>
    <x v="4"/>
    <x v="6"/>
    <x v="0"/>
    <x v="0"/>
    <x v="0"/>
    <x v="0"/>
    <x v="0"/>
    <x v="1"/>
    <x v="30"/>
    <x v="26"/>
  </r>
  <r>
    <s v="AD01-9362"/>
    <x v="4"/>
    <x v="6"/>
    <x v="0"/>
    <x v="0"/>
    <x v="0"/>
    <x v="0"/>
    <x v="0"/>
    <x v="1"/>
    <x v="33"/>
    <x v="29"/>
  </r>
  <r>
    <s v="AD01-9364"/>
    <x v="4"/>
    <x v="6"/>
    <x v="0"/>
    <x v="0"/>
    <x v="0"/>
    <x v="0"/>
    <x v="0"/>
    <x v="1"/>
    <x v="609"/>
    <x v="632"/>
  </r>
  <r>
    <s v="AD01-9364"/>
    <x v="4"/>
    <x v="6"/>
    <x v="0"/>
    <x v="0"/>
    <x v="0"/>
    <x v="0"/>
    <x v="0"/>
    <x v="1"/>
    <x v="229"/>
    <x v="568"/>
  </r>
  <r>
    <s v="AD01-9364"/>
    <x v="4"/>
    <x v="6"/>
    <x v="0"/>
    <x v="0"/>
    <x v="0"/>
    <x v="0"/>
    <x v="0"/>
    <x v="1"/>
    <x v="116"/>
    <x v="96"/>
  </r>
  <r>
    <s v="AD01-9364"/>
    <x v="4"/>
    <x v="6"/>
    <x v="0"/>
    <x v="0"/>
    <x v="0"/>
    <x v="0"/>
    <x v="0"/>
    <x v="1"/>
    <x v="523"/>
    <x v="7"/>
  </r>
  <r>
    <s v="AD01-9362"/>
    <x v="4"/>
    <x v="6"/>
    <x v="0"/>
    <x v="0"/>
    <x v="0"/>
    <x v="0"/>
    <x v="0"/>
    <x v="1"/>
    <x v="160"/>
    <x v="131"/>
  </r>
  <r>
    <s v="AD01-9364"/>
    <x v="4"/>
    <x v="6"/>
    <x v="0"/>
    <x v="0"/>
    <x v="0"/>
    <x v="0"/>
    <x v="0"/>
    <x v="1"/>
    <x v="48"/>
    <x v="39"/>
  </r>
  <r>
    <s v="AD01-9364"/>
    <x v="4"/>
    <x v="6"/>
    <x v="0"/>
    <x v="0"/>
    <x v="0"/>
    <x v="0"/>
    <x v="0"/>
    <x v="1"/>
    <x v="12"/>
    <x v="10"/>
  </r>
  <r>
    <s v="AD01-9361"/>
    <x v="4"/>
    <x v="7"/>
    <x v="0"/>
    <x v="0"/>
    <x v="0"/>
    <x v="0"/>
    <x v="0"/>
    <x v="1"/>
    <x v="28"/>
    <x v="24"/>
  </r>
  <r>
    <s v="AD01-9362"/>
    <x v="4"/>
    <x v="7"/>
    <x v="0"/>
    <x v="0"/>
    <x v="0"/>
    <x v="0"/>
    <x v="0"/>
    <x v="1"/>
    <x v="236"/>
    <x v="275"/>
  </r>
  <r>
    <s v="AD01-9362"/>
    <x v="4"/>
    <x v="7"/>
    <x v="0"/>
    <x v="0"/>
    <x v="0"/>
    <x v="0"/>
    <x v="0"/>
    <x v="1"/>
    <x v="5"/>
    <x v="5"/>
  </r>
  <r>
    <s v="AD01-9362"/>
    <x v="4"/>
    <x v="7"/>
    <x v="0"/>
    <x v="0"/>
    <x v="0"/>
    <x v="0"/>
    <x v="0"/>
    <x v="1"/>
    <x v="610"/>
    <x v="633"/>
  </r>
  <r>
    <s v="AD01-9364"/>
    <x v="4"/>
    <x v="7"/>
    <x v="0"/>
    <x v="0"/>
    <x v="0"/>
    <x v="0"/>
    <x v="0"/>
    <x v="1"/>
    <x v="117"/>
    <x v="591"/>
  </r>
  <r>
    <s v="AD01-9364"/>
    <x v="4"/>
    <x v="7"/>
    <x v="0"/>
    <x v="0"/>
    <x v="0"/>
    <x v="0"/>
    <x v="0"/>
    <x v="1"/>
    <x v="114"/>
    <x v="94"/>
  </r>
  <r>
    <s v="AD01-9362"/>
    <x v="4"/>
    <x v="7"/>
    <x v="0"/>
    <x v="0"/>
    <x v="0"/>
    <x v="0"/>
    <x v="0"/>
    <x v="1"/>
    <x v="267"/>
    <x v="7"/>
  </r>
  <r>
    <s v="AD01-9362"/>
    <x v="4"/>
    <x v="7"/>
    <x v="0"/>
    <x v="0"/>
    <x v="0"/>
    <x v="0"/>
    <x v="0"/>
    <x v="1"/>
    <x v="315"/>
    <x v="282"/>
  </r>
  <r>
    <s v="AD01-9362"/>
    <x v="4"/>
    <x v="7"/>
    <x v="0"/>
    <x v="0"/>
    <x v="0"/>
    <x v="0"/>
    <x v="0"/>
    <x v="1"/>
    <x v="183"/>
    <x v="149"/>
  </r>
  <r>
    <s v="AD01-9361"/>
    <x v="4"/>
    <x v="7"/>
    <x v="0"/>
    <x v="0"/>
    <x v="0"/>
    <x v="0"/>
    <x v="0"/>
    <x v="1"/>
    <x v="296"/>
    <x v="253"/>
  </r>
  <r>
    <s v="AD01-9362"/>
    <x v="4"/>
    <x v="8"/>
    <x v="0"/>
    <x v="0"/>
    <x v="0"/>
    <x v="0"/>
    <x v="0"/>
    <x v="1"/>
    <x v="89"/>
    <x v="634"/>
  </r>
  <r>
    <s v="AD01-9362"/>
    <x v="4"/>
    <x v="8"/>
    <x v="0"/>
    <x v="0"/>
    <x v="0"/>
    <x v="0"/>
    <x v="0"/>
    <x v="1"/>
    <x v="106"/>
    <x v="89"/>
  </r>
  <r>
    <s v="AD01-9362"/>
    <x v="4"/>
    <x v="8"/>
    <x v="0"/>
    <x v="0"/>
    <x v="0"/>
    <x v="0"/>
    <x v="0"/>
    <x v="1"/>
    <x v="76"/>
    <x v="63"/>
  </r>
  <r>
    <s v="AD01-9362"/>
    <x v="4"/>
    <x v="8"/>
    <x v="0"/>
    <x v="0"/>
    <x v="0"/>
    <x v="0"/>
    <x v="0"/>
    <x v="1"/>
    <x v="107"/>
    <x v="90"/>
  </r>
  <r>
    <s v="AD01-9361"/>
    <x v="4"/>
    <x v="8"/>
    <x v="0"/>
    <x v="0"/>
    <x v="0"/>
    <x v="0"/>
    <x v="0"/>
    <x v="1"/>
    <x v="611"/>
    <x v="635"/>
  </r>
  <r>
    <s v="AD01-9361"/>
    <x v="4"/>
    <x v="8"/>
    <x v="0"/>
    <x v="0"/>
    <x v="0"/>
    <x v="0"/>
    <x v="0"/>
    <x v="1"/>
    <x v="525"/>
    <x v="7"/>
  </r>
  <r>
    <s v="AD01-9362"/>
    <x v="4"/>
    <x v="8"/>
    <x v="0"/>
    <x v="0"/>
    <x v="0"/>
    <x v="0"/>
    <x v="0"/>
    <x v="1"/>
    <x v="85"/>
    <x v="70"/>
  </r>
  <r>
    <s v="AD01-9362"/>
    <x v="4"/>
    <x v="8"/>
    <x v="0"/>
    <x v="0"/>
    <x v="0"/>
    <x v="0"/>
    <x v="0"/>
    <x v="1"/>
    <x v="119"/>
    <x v="97"/>
  </r>
  <r>
    <s v="AD01-9362"/>
    <x v="4"/>
    <x v="8"/>
    <x v="0"/>
    <x v="0"/>
    <x v="0"/>
    <x v="0"/>
    <x v="0"/>
    <x v="1"/>
    <x v="87"/>
    <x v="72"/>
  </r>
  <r>
    <s v="AD01-9362"/>
    <x v="4"/>
    <x v="8"/>
    <x v="0"/>
    <x v="0"/>
    <x v="0"/>
    <x v="0"/>
    <x v="0"/>
    <x v="1"/>
    <x v="154"/>
    <x v="126"/>
  </r>
  <r>
    <s v="AD01-9361"/>
    <x v="4"/>
    <x v="9"/>
    <x v="0"/>
    <x v="0"/>
    <x v="0"/>
    <x v="0"/>
    <x v="0"/>
    <x v="1"/>
    <x v="30"/>
    <x v="636"/>
  </r>
  <r>
    <s v="AD01-9362"/>
    <x v="4"/>
    <x v="9"/>
    <x v="0"/>
    <x v="0"/>
    <x v="0"/>
    <x v="0"/>
    <x v="0"/>
    <x v="1"/>
    <x v="2"/>
    <x v="2"/>
  </r>
  <r>
    <s v="AD01-9361"/>
    <x v="4"/>
    <x v="9"/>
    <x v="0"/>
    <x v="0"/>
    <x v="0"/>
    <x v="0"/>
    <x v="0"/>
    <x v="1"/>
    <x v="33"/>
    <x v="29"/>
  </r>
  <r>
    <s v="AD01-9365"/>
    <x v="4"/>
    <x v="9"/>
    <x v="0"/>
    <x v="0"/>
    <x v="0"/>
    <x v="0"/>
    <x v="0"/>
    <x v="1"/>
    <x v="612"/>
    <x v="637"/>
  </r>
  <r>
    <s v="AD01-9362"/>
    <x v="4"/>
    <x v="9"/>
    <x v="0"/>
    <x v="0"/>
    <x v="0"/>
    <x v="0"/>
    <x v="0"/>
    <x v="1"/>
    <x v="418"/>
    <x v="628"/>
  </r>
  <r>
    <s v="AD01-9362"/>
    <x v="4"/>
    <x v="9"/>
    <x v="0"/>
    <x v="0"/>
    <x v="0"/>
    <x v="0"/>
    <x v="0"/>
    <x v="1"/>
    <x v="227"/>
    <x v="182"/>
  </r>
  <r>
    <s v="AD01-9365"/>
    <x v="4"/>
    <x v="9"/>
    <x v="0"/>
    <x v="0"/>
    <x v="0"/>
    <x v="0"/>
    <x v="0"/>
    <x v="1"/>
    <x v="530"/>
    <x v="7"/>
  </r>
  <r>
    <s v="AD01-9361"/>
    <x v="4"/>
    <x v="9"/>
    <x v="0"/>
    <x v="0"/>
    <x v="0"/>
    <x v="0"/>
    <x v="0"/>
    <x v="1"/>
    <x v="19"/>
    <x v="15"/>
  </r>
  <r>
    <s v="AD01-9362"/>
    <x v="4"/>
    <x v="9"/>
    <x v="0"/>
    <x v="0"/>
    <x v="0"/>
    <x v="0"/>
    <x v="0"/>
    <x v="1"/>
    <x v="51"/>
    <x v="42"/>
  </r>
  <r>
    <s v="AD01-9361"/>
    <x v="4"/>
    <x v="9"/>
    <x v="0"/>
    <x v="0"/>
    <x v="0"/>
    <x v="0"/>
    <x v="0"/>
    <x v="1"/>
    <x v="224"/>
    <x v="179"/>
  </r>
  <r>
    <s v="AD01-9362"/>
    <x v="4"/>
    <x v="10"/>
    <x v="0"/>
    <x v="0"/>
    <x v="0"/>
    <x v="0"/>
    <x v="0"/>
    <x v="1"/>
    <x v="106"/>
    <x v="638"/>
  </r>
  <r>
    <s v="AD01-9364"/>
    <x v="4"/>
    <x v="10"/>
    <x v="0"/>
    <x v="0"/>
    <x v="0"/>
    <x v="0"/>
    <x v="0"/>
    <x v="1"/>
    <x v="56"/>
    <x v="45"/>
  </r>
  <r>
    <s v="AD01-9362"/>
    <x v="4"/>
    <x v="10"/>
    <x v="0"/>
    <x v="0"/>
    <x v="0"/>
    <x v="0"/>
    <x v="0"/>
    <x v="1"/>
    <x v="107"/>
    <x v="90"/>
  </r>
  <r>
    <s v="AD01-9362"/>
    <x v="4"/>
    <x v="10"/>
    <x v="0"/>
    <x v="0"/>
    <x v="0"/>
    <x v="0"/>
    <x v="0"/>
    <x v="1"/>
    <x v="4"/>
    <x v="4"/>
  </r>
  <r>
    <s v="AD01-9362"/>
    <x v="4"/>
    <x v="10"/>
    <x v="0"/>
    <x v="0"/>
    <x v="0"/>
    <x v="0"/>
    <x v="0"/>
    <x v="1"/>
    <x v="613"/>
    <x v="639"/>
  </r>
  <r>
    <s v="AD01-9364"/>
    <x v="4"/>
    <x v="10"/>
    <x v="0"/>
    <x v="0"/>
    <x v="0"/>
    <x v="0"/>
    <x v="0"/>
    <x v="1"/>
    <x v="401"/>
    <x v="571"/>
  </r>
  <r>
    <s v="AD01-9364"/>
    <x v="4"/>
    <x v="10"/>
    <x v="0"/>
    <x v="0"/>
    <x v="0"/>
    <x v="0"/>
    <x v="0"/>
    <x v="1"/>
    <x v="226"/>
    <x v="181"/>
  </r>
  <r>
    <s v="AD01-9362"/>
    <x v="4"/>
    <x v="10"/>
    <x v="0"/>
    <x v="0"/>
    <x v="0"/>
    <x v="0"/>
    <x v="0"/>
    <x v="1"/>
    <x v="532"/>
    <x v="7"/>
  </r>
  <r>
    <s v="AD01-9362"/>
    <x v="4"/>
    <x v="10"/>
    <x v="0"/>
    <x v="0"/>
    <x v="0"/>
    <x v="0"/>
    <x v="0"/>
    <x v="1"/>
    <x v="119"/>
    <x v="97"/>
  </r>
  <r>
    <s v="AD01-9362"/>
    <x v="4"/>
    <x v="10"/>
    <x v="0"/>
    <x v="0"/>
    <x v="0"/>
    <x v="0"/>
    <x v="0"/>
    <x v="1"/>
    <x v="69"/>
    <x v="55"/>
  </r>
  <r>
    <s v="AD01-9364"/>
    <x v="4"/>
    <x v="10"/>
    <x v="0"/>
    <x v="0"/>
    <x v="0"/>
    <x v="0"/>
    <x v="0"/>
    <x v="1"/>
    <x v="123"/>
    <x v="101"/>
  </r>
  <r>
    <s v="AD01-9362"/>
    <x v="4"/>
    <x v="10"/>
    <x v="0"/>
    <x v="0"/>
    <x v="0"/>
    <x v="0"/>
    <x v="0"/>
    <x v="1"/>
    <x v="39"/>
    <x v="32"/>
  </r>
  <r>
    <s v="AD01-9364"/>
    <x v="4"/>
    <x v="11"/>
    <x v="0"/>
    <x v="0"/>
    <x v="0"/>
    <x v="0"/>
    <x v="0"/>
    <x v="1"/>
    <x v="128"/>
    <x v="640"/>
  </r>
  <r>
    <s v="AD01-9364"/>
    <x v="4"/>
    <x v="11"/>
    <x v="0"/>
    <x v="0"/>
    <x v="0"/>
    <x v="0"/>
    <x v="0"/>
    <x v="1"/>
    <x v="74"/>
    <x v="60"/>
  </r>
  <r>
    <s v="AD01-9365"/>
    <x v="4"/>
    <x v="11"/>
    <x v="0"/>
    <x v="0"/>
    <x v="0"/>
    <x v="0"/>
    <x v="0"/>
    <x v="1"/>
    <x v="130"/>
    <x v="108"/>
  </r>
  <r>
    <s v="AD01-9361"/>
    <x v="4"/>
    <x v="11"/>
    <x v="0"/>
    <x v="0"/>
    <x v="0"/>
    <x v="0"/>
    <x v="0"/>
    <x v="1"/>
    <x v="75"/>
    <x v="62"/>
  </r>
  <r>
    <s v="AD01-9362"/>
    <x v="4"/>
    <x v="11"/>
    <x v="0"/>
    <x v="0"/>
    <x v="0"/>
    <x v="0"/>
    <x v="0"/>
    <x v="1"/>
    <x v="409"/>
    <x v="594"/>
  </r>
  <r>
    <s v="AD01-9362"/>
    <x v="4"/>
    <x v="11"/>
    <x v="0"/>
    <x v="0"/>
    <x v="0"/>
    <x v="0"/>
    <x v="0"/>
    <x v="1"/>
    <x v="225"/>
    <x v="180"/>
  </r>
  <r>
    <s v="AD01-9361"/>
    <x v="4"/>
    <x v="11"/>
    <x v="0"/>
    <x v="0"/>
    <x v="0"/>
    <x v="0"/>
    <x v="0"/>
    <x v="1"/>
    <x v="140"/>
    <x v="115"/>
  </r>
  <r>
    <s v="AD01-9365"/>
    <x v="4"/>
    <x v="11"/>
    <x v="0"/>
    <x v="0"/>
    <x v="0"/>
    <x v="0"/>
    <x v="0"/>
    <x v="1"/>
    <x v="84"/>
    <x v="69"/>
  </r>
  <r>
    <s v="AD01-9364"/>
    <x v="4"/>
    <x v="11"/>
    <x v="0"/>
    <x v="0"/>
    <x v="0"/>
    <x v="0"/>
    <x v="0"/>
    <x v="1"/>
    <x v="49"/>
    <x v="40"/>
  </r>
  <r>
    <s v="AD01-9364"/>
    <x v="4"/>
    <x v="11"/>
    <x v="0"/>
    <x v="0"/>
    <x v="0"/>
    <x v="0"/>
    <x v="0"/>
    <x v="1"/>
    <x v="113"/>
    <x v="93"/>
  </r>
  <r>
    <s v="AD01-9362"/>
    <x v="4"/>
    <x v="0"/>
    <x v="1"/>
    <x v="0"/>
    <x v="0"/>
    <x v="0"/>
    <x v="0"/>
    <x v="0"/>
    <x v="271"/>
    <x v="224"/>
  </r>
  <r>
    <s v="AD01-9364"/>
    <x v="4"/>
    <x v="0"/>
    <x v="1"/>
    <x v="0"/>
    <x v="0"/>
    <x v="0"/>
    <x v="0"/>
    <x v="0"/>
    <x v="146"/>
    <x v="7"/>
  </r>
  <r>
    <s v="AD01-9361"/>
    <x v="4"/>
    <x v="0"/>
    <x v="1"/>
    <x v="0"/>
    <x v="0"/>
    <x v="0"/>
    <x v="0"/>
    <x v="0"/>
    <x v="273"/>
    <x v="7"/>
  </r>
  <r>
    <s v="AD01-9363"/>
    <x v="4"/>
    <x v="0"/>
    <x v="1"/>
    <x v="0"/>
    <x v="0"/>
    <x v="0"/>
    <x v="0"/>
    <x v="0"/>
    <x v="285"/>
    <x v="7"/>
  </r>
  <r>
    <s v="AD01-9363"/>
    <x v="4"/>
    <x v="0"/>
    <x v="1"/>
    <x v="0"/>
    <x v="0"/>
    <x v="0"/>
    <x v="0"/>
    <x v="0"/>
    <x v="150"/>
    <x v="641"/>
  </r>
  <r>
    <s v="AD01-9363"/>
    <x v="4"/>
    <x v="0"/>
    <x v="1"/>
    <x v="0"/>
    <x v="0"/>
    <x v="0"/>
    <x v="0"/>
    <x v="0"/>
    <x v="277"/>
    <x v="229"/>
  </r>
  <r>
    <s v="AD01-9363"/>
    <x v="4"/>
    <x v="0"/>
    <x v="1"/>
    <x v="0"/>
    <x v="0"/>
    <x v="0"/>
    <x v="0"/>
    <x v="0"/>
    <x v="387"/>
    <x v="623"/>
  </r>
  <r>
    <s v="AD01-9361"/>
    <x v="4"/>
    <x v="0"/>
    <x v="1"/>
    <x v="0"/>
    <x v="0"/>
    <x v="0"/>
    <x v="0"/>
    <x v="0"/>
    <x v="363"/>
    <x v="332"/>
  </r>
  <r>
    <s v="AD01-9364"/>
    <x v="4"/>
    <x v="0"/>
    <x v="1"/>
    <x v="0"/>
    <x v="0"/>
    <x v="0"/>
    <x v="0"/>
    <x v="0"/>
    <x v="345"/>
    <x v="315"/>
  </r>
  <r>
    <s v="AD01-9362"/>
    <x v="4"/>
    <x v="0"/>
    <x v="1"/>
    <x v="0"/>
    <x v="0"/>
    <x v="0"/>
    <x v="0"/>
    <x v="0"/>
    <x v="289"/>
    <x v="245"/>
  </r>
  <r>
    <s v="AD01-9361"/>
    <x v="4"/>
    <x v="1"/>
    <x v="1"/>
    <x v="0"/>
    <x v="0"/>
    <x v="0"/>
    <x v="0"/>
    <x v="0"/>
    <x v="233"/>
    <x v="186"/>
  </r>
  <r>
    <s v="AD01-9361"/>
    <x v="4"/>
    <x v="1"/>
    <x v="1"/>
    <x v="0"/>
    <x v="0"/>
    <x v="0"/>
    <x v="0"/>
    <x v="0"/>
    <x v="1"/>
    <x v="1"/>
  </r>
  <r>
    <s v="AD01-9361"/>
    <x v="4"/>
    <x v="1"/>
    <x v="1"/>
    <x v="0"/>
    <x v="0"/>
    <x v="0"/>
    <x v="0"/>
    <x v="0"/>
    <x v="90"/>
    <x v="7"/>
  </r>
  <r>
    <s v="AD01-9361"/>
    <x v="4"/>
    <x v="1"/>
    <x v="1"/>
    <x v="0"/>
    <x v="0"/>
    <x v="0"/>
    <x v="0"/>
    <x v="0"/>
    <x v="255"/>
    <x v="7"/>
  </r>
  <r>
    <s v="AD01-9362"/>
    <x v="4"/>
    <x v="1"/>
    <x v="1"/>
    <x v="0"/>
    <x v="0"/>
    <x v="0"/>
    <x v="0"/>
    <x v="0"/>
    <x v="614"/>
    <x v="642"/>
  </r>
  <r>
    <s v="AD01-9361"/>
    <x v="4"/>
    <x v="1"/>
    <x v="1"/>
    <x v="0"/>
    <x v="0"/>
    <x v="0"/>
    <x v="0"/>
    <x v="0"/>
    <x v="9"/>
    <x v="643"/>
  </r>
  <r>
    <s v="AD01-9361"/>
    <x v="4"/>
    <x v="1"/>
    <x v="1"/>
    <x v="0"/>
    <x v="0"/>
    <x v="0"/>
    <x v="0"/>
    <x v="0"/>
    <x v="155"/>
    <x v="127"/>
  </r>
  <r>
    <s v="AD01-9362"/>
    <x v="4"/>
    <x v="1"/>
    <x v="1"/>
    <x v="0"/>
    <x v="0"/>
    <x v="0"/>
    <x v="0"/>
    <x v="0"/>
    <x v="14"/>
    <x v="12"/>
  </r>
  <r>
    <s v="AD01-9361"/>
    <x v="4"/>
    <x v="1"/>
    <x v="1"/>
    <x v="0"/>
    <x v="0"/>
    <x v="0"/>
    <x v="0"/>
    <x v="0"/>
    <x v="12"/>
    <x v="10"/>
  </r>
  <r>
    <s v="AD01-9361"/>
    <x v="4"/>
    <x v="1"/>
    <x v="1"/>
    <x v="0"/>
    <x v="0"/>
    <x v="0"/>
    <x v="0"/>
    <x v="0"/>
    <x v="339"/>
    <x v="344"/>
  </r>
  <r>
    <s v="AD01-9361"/>
    <x v="4"/>
    <x v="1"/>
    <x v="1"/>
    <x v="0"/>
    <x v="0"/>
    <x v="0"/>
    <x v="0"/>
    <x v="0"/>
    <x v="302"/>
    <x v="259"/>
  </r>
  <r>
    <s v="AD01-9361"/>
    <x v="4"/>
    <x v="1"/>
    <x v="1"/>
    <x v="0"/>
    <x v="0"/>
    <x v="0"/>
    <x v="0"/>
    <x v="0"/>
    <x v="280"/>
    <x v="233"/>
  </r>
  <r>
    <s v="AD01-9361"/>
    <x v="4"/>
    <x v="2"/>
    <x v="1"/>
    <x v="0"/>
    <x v="0"/>
    <x v="0"/>
    <x v="0"/>
    <x v="0"/>
    <x v="0"/>
    <x v="0"/>
  </r>
  <r>
    <s v="AD01-9364"/>
    <x v="4"/>
    <x v="2"/>
    <x v="1"/>
    <x v="0"/>
    <x v="0"/>
    <x v="0"/>
    <x v="0"/>
    <x v="0"/>
    <x v="244"/>
    <x v="7"/>
  </r>
  <r>
    <s v="AD01-9362"/>
    <x v="4"/>
    <x v="2"/>
    <x v="1"/>
    <x v="0"/>
    <x v="0"/>
    <x v="0"/>
    <x v="0"/>
    <x v="0"/>
    <x v="297"/>
    <x v="7"/>
  </r>
  <r>
    <s v="AD01-9362"/>
    <x v="4"/>
    <x v="2"/>
    <x v="1"/>
    <x v="0"/>
    <x v="0"/>
    <x v="0"/>
    <x v="0"/>
    <x v="0"/>
    <x v="615"/>
    <x v="644"/>
  </r>
  <r>
    <s v="AD01-9361"/>
    <x v="4"/>
    <x v="2"/>
    <x v="1"/>
    <x v="0"/>
    <x v="0"/>
    <x v="0"/>
    <x v="0"/>
    <x v="0"/>
    <x v="173"/>
    <x v="645"/>
  </r>
  <r>
    <s v="AD01-9361"/>
    <x v="4"/>
    <x v="2"/>
    <x v="1"/>
    <x v="0"/>
    <x v="0"/>
    <x v="0"/>
    <x v="0"/>
    <x v="0"/>
    <x v="13"/>
    <x v="11"/>
  </r>
  <r>
    <s v="AD01-9362"/>
    <x v="4"/>
    <x v="2"/>
    <x v="1"/>
    <x v="0"/>
    <x v="0"/>
    <x v="0"/>
    <x v="0"/>
    <x v="0"/>
    <x v="136"/>
    <x v="112"/>
  </r>
  <r>
    <s v="AD01-9362"/>
    <x v="4"/>
    <x v="2"/>
    <x v="1"/>
    <x v="0"/>
    <x v="0"/>
    <x v="0"/>
    <x v="0"/>
    <x v="0"/>
    <x v="39"/>
    <x v="32"/>
  </r>
  <r>
    <s v="AD01-9364"/>
    <x v="4"/>
    <x v="2"/>
    <x v="1"/>
    <x v="0"/>
    <x v="0"/>
    <x v="0"/>
    <x v="0"/>
    <x v="0"/>
    <x v="333"/>
    <x v="303"/>
  </r>
  <r>
    <s v="AD01-9361"/>
    <x v="4"/>
    <x v="2"/>
    <x v="1"/>
    <x v="0"/>
    <x v="0"/>
    <x v="0"/>
    <x v="0"/>
    <x v="0"/>
    <x v="301"/>
    <x v="258"/>
  </r>
  <r>
    <s v="AD01-9364"/>
    <x v="4"/>
    <x v="3"/>
    <x v="1"/>
    <x v="0"/>
    <x v="0"/>
    <x v="0"/>
    <x v="0"/>
    <x v="0"/>
    <x v="319"/>
    <x v="288"/>
  </r>
  <r>
    <s v="AD01-9361"/>
    <x v="4"/>
    <x v="3"/>
    <x v="1"/>
    <x v="0"/>
    <x v="0"/>
    <x v="0"/>
    <x v="0"/>
    <x v="0"/>
    <x v="233"/>
    <x v="186"/>
  </r>
  <r>
    <s v="AD01-9364"/>
    <x v="4"/>
    <x v="3"/>
    <x v="1"/>
    <x v="0"/>
    <x v="0"/>
    <x v="0"/>
    <x v="0"/>
    <x v="0"/>
    <x v="320"/>
    <x v="7"/>
  </r>
  <r>
    <s v="AD01-9362"/>
    <x v="4"/>
    <x v="3"/>
    <x v="1"/>
    <x v="0"/>
    <x v="0"/>
    <x v="0"/>
    <x v="0"/>
    <x v="0"/>
    <x v="235"/>
    <x v="7"/>
  </r>
  <r>
    <s v="AD01-9362"/>
    <x v="4"/>
    <x v="3"/>
    <x v="1"/>
    <x v="0"/>
    <x v="0"/>
    <x v="0"/>
    <x v="0"/>
    <x v="0"/>
    <x v="616"/>
    <x v="646"/>
  </r>
  <r>
    <s v="AD01-9361"/>
    <x v="4"/>
    <x v="3"/>
    <x v="1"/>
    <x v="0"/>
    <x v="0"/>
    <x v="0"/>
    <x v="0"/>
    <x v="0"/>
    <x v="422"/>
    <x v="575"/>
  </r>
  <r>
    <s v="AD01-9361"/>
    <x v="4"/>
    <x v="3"/>
    <x v="1"/>
    <x v="0"/>
    <x v="0"/>
    <x v="0"/>
    <x v="0"/>
    <x v="0"/>
    <x v="385"/>
    <x v="351"/>
  </r>
  <r>
    <s v="AD01-9362"/>
    <x v="4"/>
    <x v="3"/>
    <x v="1"/>
    <x v="0"/>
    <x v="0"/>
    <x v="0"/>
    <x v="0"/>
    <x v="0"/>
    <x v="239"/>
    <x v="190"/>
  </r>
  <r>
    <s v="AD01-9362"/>
    <x v="4"/>
    <x v="3"/>
    <x v="1"/>
    <x v="0"/>
    <x v="0"/>
    <x v="0"/>
    <x v="0"/>
    <x v="0"/>
    <x v="401"/>
    <x v="571"/>
  </r>
  <r>
    <s v="AD01-9364"/>
    <x v="4"/>
    <x v="3"/>
    <x v="1"/>
    <x v="0"/>
    <x v="0"/>
    <x v="0"/>
    <x v="0"/>
    <x v="0"/>
    <x v="337"/>
    <x v="307"/>
  </r>
  <r>
    <s v="AD01-9361"/>
    <x v="4"/>
    <x v="3"/>
    <x v="1"/>
    <x v="0"/>
    <x v="0"/>
    <x v="0"/>
    <x v="0"/>
    <x v="0"/>
    <x v="389"/>
    <x v="355"/>
  </r>
  <r>
    <s v="AD01-9364"/>
    <x v="4"/>
    <x v="3"/>
    <x v="1"/>
    <x v="0"/>
    <x v="0"/>
    <x v="0"/>
    <x v="0"/>
    <x v="0"/>
    <x v="242"/>
    <x v="193"/>
  </r>
  <r>
    <s v="AD01-9361"/>
    <x v="4"/>
    <x v="4"/>
    <x v="1"/>
    <x v="0"/>
    <x v="0"/>
    <x v="0"/>
    <x v="0"/>
    <x v="0"/>
    <x v="57"/>
    <x v="46"/>
  </r>
  <r>
    <s v="AD01-9363"/>
    <x v="4"/>
    <x v="4"/>
    <x v="1"/>
    <x v="0"/>
    <x v="0"/>
    <x v="0"/>
    <x v="0"/>
    <x v="0"/>
    <x v="290"/>
    <x v="246"/>
  </r>
  <r>
    <s v="AD01-9362"/>
    <x v="4"/>
    <x v="4"/>
    <x v="1"/>
    <x v="0"/>
    <x v="0"/>
    <x v="0"/>
    <x v="0"/>
    <x v="0"/>
    <x v="291"/>
    <x v="7"/>
  </r>
  <r>
    <s v="AD01-9362"/>
    <x v="4"/>
    <x v="4"/>
    <x v="1"/>
    <x v="0"/>
    <x v="0"/>
    <x v="0"/>
    <x v="0"/>
    <x v="0"/>
    <x v="617"/>
    <x v="647"/>
  </r>
  <r>
    <s v="AD01-9362"/>
    <x v="4"/>
    <x v="4"/>
    <x v="1"/>
    <x v="0"/>
    <x v="0"/>
    <x v="0"/>
    <x v="0"/>
    <x v="0"/>
    <x v="421"/>
    <x v="476"/>
  </r>
  <r>
    <s v="AD01-9362"/>
    <x v="4"/>
    <x v="4"/>
    <x v="1"/>
    <x v="0"/>
    <x v="0"/>
    <x v="0"/>
    <x v="0"/>
    <x v="0"/>
    <x v="335"/>
    <x v="380"/>
  </r>
  <r>
    <s v="AD01-9362"/>
    <x v="4"/>
    <x v="4"/>
    <x v="1"/>
    <x v="0"/>
    <x v="0"/>
    <x v="0"/>
    <x v="0"/>
    <x v="0"/>
    <x v="293"/>
    <x v="249"/>
  </r>
  <r>
    <s v="AD01-9362"/>
    <x v="4"/>
    <x v="4"/>
    <x v="1"/>
    <x v="0"/>
    <x v="0"/>
    <x v="0"/>
    <x v="0"/>
    <x v="0"/>
    <x v="409"/>
    <x v="594"/>
  </r>
  <r>
    <s v="AD01-9363"/>
    <x v="4"/>
    <x v="4"/>
    <x v="1"/>
    <x v="0"/>
    <x v="0"/>
    <x v="0"/>
    <x v="0"/>
    <x v="0"/>
    <x v="388"/>
    <x v="354"/>
  </r>
  <r>
    <s v="AD01-9361"/>
    <x v="4"/>
    <x v="4"/>
    <x v="1"/>
    <x v="0"/>
    <x v="0"/>
    <x v="0"/>
    <x v="0"/>
    <x v="0"/>
    <x v="295"/>
    <x v="252"/>
  </r>
  <r>
    <s v="AD01-9362"/>
    <x v="4"/>
    <x v="5"/>
    <x v="1"/>
    <x v="0"/>
    <x v="0"/>
    <x v="0"/>
    <x v="0"/>
    <x v="0"/>
    <x v="0"/>
    <x v="0"/>
  </r>
  <r>
    <s v="AD01-9361"/>
    <x v="4"/>
    <x v="5"/>
    <x v="1"/>
    <x v="0"/>
    <x v="0"/>
    <x v="0"/>
    <x v="0"/>
    <x v="0"/>
    <x v="235"/>
    <x v="7"/>
  </r>
  <r>
    <s v="AD01-9362"/>
    <x v="4"/>
    <x v="5"/>
    <x v="1"/>
    <x v="0"/>
    <x v="0"/>
    <x v="0"/>
    <x v="0"/>
    <x v="0"/>
    <x v="244"/>
    <x v="7"/>
  </r>
  <r>
    <s v="AD01-9364"/>
    <x v="4"/>
    <x v="5"/>
    <x v="1"/>
    <x v="0"/>
    <x v="0"/>
    <x v="0"/>
    <x v="0"/>
    <x v="0"/>
    <x v="618"/>
    <x v="648"/>
  </r>
  <r>
    <s v="AD01-9362"/>
    <x v="4"/>
    <x v="5"/>
    <x v="1"/>
    <x v="0"/>
    <x v="0"/>
    <x v="0"/>
    <x v="0"/>
    <x v="0"/>
    <x v="8"/>
    <x v="649"/>
  </r>
  <r>
    <s v="AD01-9362"/>
    <x v="4"/>
    <x v="5"/>
    <x v="1"/>
    <x v="0"/>
    <x v="0"/>
    <x v="0"/>
    <x v="0"/>
    <x v="0"/>
    <x v="239"/>
    <x v="190"/>
  </r>
  <r>
    <s v="AD01-9364"/>
    <x v="4"/>
    <x v="5"/>
    <x v="1"/>
    <x v="0"/>
    <x v="0"/>
    <x v="0"/>
    <x v="0"/>
    <x v="0"/>
    <x v="13"/>
    <x v="11"/>
  </r>
  <r>
    <s v="AD01-9362"/>
    <x v="4"/>
    <x v="5"/>
    <x v="1"/>
    <x v="0"/>
    <x v="0"/>
    <x v="0"/>
    <x v="0"/>
    <x v="0"/>
    <x v="154"/>
    <x v="126"/>
  </r>
  <r>
    <s v="AD01-9361"/>
    <x v="4"/>
    <x v="5"/>
    <x v="1"/>
    <x v="0"/>
    <x v="0"/>
    <x v="0"/>
    <x v="0"/>
    <x v="0"/>
    <x v="328"/>
    <x v="297"/>
  </r>
  <r>
    <s v="AD01-9362"/>
    <x v="4"/>
    <x v="5"/>
    <x v="1"/>
    <x v="0"/>
    <x v="0"/>
    <x v="0"/>
    <x v="0"/>
    <x v="0"/>
    <x v="242"/>
    <x v="193"/>
  </r>
  <r>
    <s v="AD01-9364"/>
    <x v="4"/>
    <x v="6"/>
    <x v="1"/>
    <x v="0"/>
    <x v="0"/>
    <x v="0"/>
    <x v="0"/>
    <x v="0"/>
    <x v="290"/>
    <x v="246"/>
  </r>
  <r>
    <s v="AD01-9364"/>
    <x v="4"/>
    <x v="6"/>
    <x v="1"/>
    <x v="0"/>
    <x v="0"/>
    <x v="0"/>
    <x v="0"/>
    <x v="0"/>
    <x v="148"/>
    <x v="122"/>
  </r>
  <r>
    <s v="AD01-9364"/>
    <x v="4"/>
    <x v="6"/>
    <x v="1"/>
    <x v="0"/>
    <x v="0"/>
    <x v="0"/>
    <x v="0"/>
    <x v="0"/>
    <x v="291"/>
    <x v="7"/>
  </r>
  <r>
    <s v="AD01-9364"/>
    <x v="4"/>
    <x v="6"/>
    <x v="1"/>
    <x v="0"/>
    <x v="0"/>
    <x v="0"/>
    <x v="0"/>
    <x v="0"/>
    <x v="619"/>
    <x v="650"/>
  </r>
  <r>
    <s v="AD01-9362"/>
    <x v="4"/>
    <x v="6"/>
    <x v="1"/>
    <x v="0"/>
    <x v="0"/>
    <x v="0"/>
    <x v="0"/>
    <x v="0"/>
    <x v="7"/>
    <x v="651"/>
  </r>
  <r>
    <s v="AD01-9362"/>
    <x v="4"/>
    <x v="6"/>
    <x v="1"/>
    <x v="0"/>
    <x v="0"/>
    <x v="0"/>
    <x v="0"/>
    <x v="0"/>
    <x v="293"/>
    <x v="249"/>
  </r>
  <r>
    <s v="AD01-9364"/>
    <x v="4"/>
    <x v="6"/>
    <x v="1"/>
    <x v="0"/>
    <x v="0"/>
    <x v="0"/>
    <x v="0"/>
    <x v="0"/>
    <x v="157"/>
    <x v="129"/>
  </r>
  <r>
    <s v="AD01-9364"/>
    <x v="4"/>
    <x v="6"/>
    <x v="1"/>
    <x v="0"/>
    <x v="0"/>
    <x v="0"/>
    <x v="0"/>
    <x v="0"/>
    <x v="347"/>
    <x v="317"/>
  </r>
  <r>
    <s v="AD01-9364"/>
    <x v="4"/>
    <x v="6"/>
    <x v="1"/>
    <x v="0"/>
    <x v="0"/>
    <x v="0"/>
    <x v="0"/>
    <x v="0"/>
    <x v="295"/>
    <x v="252"/>
  </r>
  <r>
    <s v="AD01-9364"/>
    <x v="4"/>
    <x v="6"/>
    <x v="1"/>
    <x v="0"/>
    <x v="0"/>
    <x v="0"/>
    <x v="0"/>
    <x v="0"/>
    <x v="248"/>
    <x v="199"/>
  </r>
  <r>
    <s v="AD01-9362"/>
    <x v="4"/>
    <x v="7"/>
    <x v="1"/>
    <x v="0"/>
    <x v="0"/>
    <x v="0"/>
    <x v="0"/>
    <x v="0"/>
    <x v="352"/>
    <x v="321"/>
  </r>
  <r>
    <s v="AD01-9362"/>
    <x v="4"/>
    <x v="7"/>
    <x v="1"/>
    <x v="0"/>
    <x v="0"/>
    <x v="0"/>
    <x v="0"/>
    <x v="0"/>
    <x v="361"/>
    <x v="7"/>
  </r>
  <r>
    <s v="AD01-9362"/>
    <x v="4"/>
    <x v="7"/>
    <x v="1"/>
    <x v="0"/>
    <x v="0"/>
    <x v="0"/>
    <x v="0"/>
    <x v="0"/>
    <x v="90"/>
    <x v="7"/>
  </r>
  <r>
    <s v="AD01-9362"/>
    <x v="4"/>
    <x v="7"/>
    <x v="1"/>
    <x v="0"/>
    <x v="0"/>
    <x v="0"/>
    <x v="0"/>
    <x v="0"/>
    <x v="620"/>
    <x v="652"/>
  </r>
  <r>
    <s v="AD01-9361"/>
    <x v="4"/>
    <x v="7"/>
    <x v="1"/>
    <x v="0"/>
    <x v="0"/>
    <x v="0"/>
    <x v="0"/>
    <x v="0"/>
    <x v="94"/>
    <x v="573"/>
  </r>
  <r>
    <s v="AD01-9361"/>
    <x v="4"/>
    <x v="7"/>
    <x v="1"/>
    <x v="0"/>
    <x v="0"/>
    <x v="0"/>
    <x v="0"/>
    <x v="0"/>
    <x v="386"/>
    <x v="352"/>
  </r>
  <r>
    <s v="AD01-9362"/>
    <x v="4"/>
    <x v="7"/>
    <x v="1"/>
    <x v="0"/>
    <x v="0"/>
    <x v="0"/>
    <x v="0"/>
    <x v="0"/>
    <x v="155"/>
    <x v="127"/>
  </r>
  <r>
    <s v="AD01-9362"/>
    <x v="4"/>
    <x v="7"/>
    <x v="1"/>
    <x v="0"/>
    <x v="0"/>
    <x v="0"/>
    <x v="0"/>
    <x v="0"/>
    <x v="418"/>
    <x v="628"/>
  </r>
  <r>
    <s v="AD01-9362"/>
    <x v="4"/>
    <x v="7"/>
    <x v="1"/>
    <x v="0"/>
    <x v="0"/>
    <x v="0"/>
    <x v="0"/>
    <x v="0"/>
    <x v="357"/>
    <x v="326"/>
  </r>
  <r>
    <s v="AD01-9362"/>
    <x v="4"/>
    <x v="7"/>
    <x v="1"/>
    <x v="0"/>
    <x v="0"/>
    <x v="0"/>
    <x v="0"/>
    <x v="0"/>
    <x v="302"/>
    <x v="259"/>
  </r>
  <r>
    <s v="AD01-9364"/>
    <x v="4"/>
    <x v="8"/>
    <x v="1"/>
    <x v="0"/>
    <x v="0"/>
    <x v="0"/>
    <x v="0"/>
    <x v="0"/>
    <x v="254"/>
    <x v="205"/>
  </r>
  <r>
    <s v="AD01-9361"/>
    <x v="4"/>
    <x v="8"/>
    <x v="1"/>
    <x v="0"/>
    <x v="0"/>
    <x v="0"/>
    <x v="0"/>
    <x v="0"/>
    <x v="147"/>
    <x v="121"/>
  </r>
  <r>
    <s v="AD01-9364"/>
    <x v="4"/>
    <x v="8"/>
    <x v="1"/>
    <x v="0"/>
    <x v="0"/>
    <x v="0"/>
    <x v="0"/>
    <x v="0"/>
    <x v="257"/>
    <x v="7"/>
  </r>
  <r>
    <s v="AD01-9361"/>
    <x v="4"/>
    <x v="8"/>
    <x v="1"/>
    <x v="0"/>
    <x v="0"/>
    <x v="0"/>
    <x v="0"/>
    <x v="0"/>
    <x v="272"/>
    <x v="7"/>
  </r>
  <r>
    <s v="AD01-9362"/>
    <x v="4"/>
    <x v="8"/>
    <x v="1"/>
    <x v="0"/>
    <x v="0"/>
    <x v="0"/>
    <x v="0"/>
    <x v="0"/>
    <x v="621"/>
    <x v="653"/>
  </r>
  <r>
    <s v="AD01-9364"/>
    <x v="4"/>
    <x v="8"/>
    <x v="1"/>
    <x v="0"/>
    <x v="0"/>
    <x v="0"/>
    <x v="0"/>
    <x v="0"/>
    <x v="151"/>
    <x v="654"/>
  </r>
  <r>
    <s v="AD01-9364"/>
    <x v="4"/>
    <x v="8"/>
    <x v="1"/>
    <x v="0"/>
    <x v="0"/>
    <x v="0"/>
    <x v="0"/>
    <x v="0"/>
    <x v="260"/>
    <x v="212"/>
  </r>
  <r>
    <s v="AD01-9362"/>
    <x v="4"/>
    <x v="8"/>
    <x v="1"/>
    <x v="0"/>
    <x v="0"/>
    <x v="0"/>
    <x v="0"/>
    <x v="0"/>
    <x v="156"/>
    <x v="128"/>
  </r>
  <r>
    <s v="AD01-9361"/>
    <x v="4"/>
    <x v="8"/>
    <x v="1"/>
    <x v="0"/>
    <x v="0"/>
    <x v="0"/>
    <x v="0"/>
    <x v="0"/>
    <x v="80"/>
    <x v="67"/>
  </r>
  <r>
    <s v="AD01-9364"/>
    <x v="4"/>
    <x v="8"/>
    <x v="1"/>
    <x v="0"/>
    <x v="0"/>
    <x v="0"/>
    <x v="0"/>
    <x v="0"/>
    <x v="354"/>
    <x v="323"/>
  </r>
  <r>
    <s v="AD01-9361"/>
    <x v="4"/>
    <x v="8"/>
    <x v="1"/>
    <x v="0"/>
    <x v="0"/>
    <x v="0"/>
    <x v="0"/>
    <x v="0"/>
    <x v="269"/>
    <x v="222"/>
  </r>
  <r>
    <s v="AD01-9364"/>
    <x v="4"/>
    <x v="8"/>
    <x v="1"/>
    <x v="0"/>
    <x v="0"/>
    <x v="0"/>
    <x v="0"/>
    <x v="0"/>
    <x v="284"/>
    <x v="239"/>
  </r>
  <r>
    <s v="AD01-9361"/>
    <x v="4"/>
    <x v="9"/>
    <x v="1"/>
    <x v="0"/>
    <x v="0"/>
    <x v="0"/>
    <x v="0"/>
    <x v="0"/>
    <x v="148"/>
    <x v="122"/>
  </r>
  <r>
    <s v="AD01-9361"/>
    <x v="4"/>
    <x v="9"/>
    <x v="1"/>
    <x v="0"/>
    <x v="0"/>
    <x v="0"/>
    <x v="0"/>
    <x v="0"/>
    <x v="166"/>
    <x v="137"/>
  </r>
  <r>
    <s v="AD01-9364"/>
    <x v="4"/>
    <x v="9"/>
    <x v="1"/>
    <x v="0"/>
    <x v="0"/>
    <x v="0"/>
    <x v="0"/>
    <x v="0"/>
    <x v="272"/>
    <x v="7"/>
  </r>
  <r>
    <s v="AD01-9364"/>
    <x v="4"/>
    <x v="9"/>
    <x v="1"/>
    <x v="0"/>
    <x v="0"/>
    <x v="0"/>
    <x v="0"/>
    <x v="0"/>
    <x v="234"/>
    <x v="7"/>
  </r>
  <r>
    <s v="AD01-9362"/>
    <x v="4"/>
    <x v="9"/>
    <x v="1"/>
    <x v="0"/>
    <x v="0"/>
    <x v="0"/>
    <x v="0"/>
    <x v="0"/>
    <x v="622"/>
    <x v="655"/>
  </r>
  <r>
    <s v="AD01-9361"/>
    <x v="4"/>
    <x v="9"/>
    <x v="1"/>
    <x v="0"/>
    <x v="0"/>
    <x v="0"/>
    <x v="0"/>
    <x v="0"/>
    <x v="172"/>
    <x v="656"/>
  </r>
  <r>
    <s v="AD01-9361"/>
    <x v="4"/>
    <x v="9"/>
    <x v="1"/>
    <x v="0"/>
    <x v="0"/>
    <x v="0"/>
    <x v="0"/>
    <x v="0"/>
    <x v="157"/>
    <x v="129"/>
  </r>
  <r>
    <s v="AD01-9362"/>
    <x v="4"/>
    <x v="9"/>
    <x v="1"/>
    <x v="0"/>
    <x v="0"/>
    <x v="0"/>
    <x v="0"/>
    <x v="0"/>
    <x v="178"/>
    <x v="146"/>
  </r>
  <r>
    <s v="AD01-9364"/>
    <x v="4"/>
    <x v="9"/>
    <x v="1"/>
    <x v="0"/>
    <x v="0"/>
    <x v="0"/>
    <x v="0"/>
    <x v="0"/>
    <x v="113"/>
    <x v="93"/>
  </r>
  <r>
    <s v="AD01-9364"/>
    <x v="4"/>
    <x v="9"/>
    <x v="1"/>
    <x v="0"/>
    <x v="0"/>
    <x v="0"/>
    <x v="0"/>
    <x v="0"/>
    <x v="323"/>
    <x v="314"/>
  </r>
  <r>
    <s v="AD01-9361"/>
    <x v="4"/>
    <x v="9"/>
    <x v="1"/>
    <x v="0"/>
    <x v="0"/>
    <x v="0"/>
    <x v="0"/>
    <x v="0"/>
    <x v="248"/>
    <x v="199"/>
  </r>
  <r>
    <s v="AD01-9361"/>
    <x v="4"/>
    <x v="9"/>
    <x v="1"/>
    <x v="0"/>
    <x v="0"/>
    <x v="0"/>
    <x v="0"/>
    <x v="0"/>
    <x v="241"/>
    <x v="192"/>
  </r>
  <r>
    <s v="AD01-9361"/>
    <x v="4"/>
    <x v="10"/>
    <x v="1"/>
    <x v="0"/>
    <x v="0"/>
    <x v="0"/>
    <x v="0"/>
    <x v="0"/>
    <x v="147"/>
    <x v="121"/>
  </r>
  <r>
    <s v="AD01-9362"/>
    <x v="4"/>
    <x v="10"/>
    <x v="1"/>
    <x v="0"/>
    <x v="0"/>
    <x v="0"/>
    <x v="0"/>
    <x v="0"/>
    <x v="165"/>
    <x v="136"/>
  </r>
  <r>
    <s v="AD01-9362"/>
    <x v="4"/>
    <x v="10"/>
    <x v="1"/>
    <x v="0"/>
    <x v="0"/>
    <x v="0"/>
    <x v="0"/>
    <x v="0"/>
    <x v="249"/>
    <x v="7"/>
  </r>
  <r>
    <s v="AD01-9363"/>
    <x v="4"/>
    <x v="10"/>
    <x v="1"/>
    <x v="0"/>
    <x v="0"/>
    <x v="0"/>
    <x v="0"/>
    <x v="0"/>
    <x v="623"/>
    <x v="657"/>
  </r>
  <r>
    <s v="AD01-9364"/>
    <x v="4"/>
    <x v="10"/>
    <x v="1"/>
    <x v="0"/>
    <x v="0"/>
    <x v="0"/>
    <x v="0"/>
    <x v="0"/>
    <x v="171"/>
    <x v="658"/>
  </r>
  <r>
    <s v="AD01-9364"/>
    <x v="4"/>
    <x v="10"/>
    <x v="1"/>
    <x v="0"/>
    <x v="0"/>
    <x v="0"/>
    <x v="0"/>
    <x v="0"/>
    <x v="156"/>
    <x v="128"/>
  </r>
  <r>
    <s v="AD01-9363"/>
    <x v="4"/>
    <x v="10"/>
    <x v="1"/>
    <x v="0"/>
    <x v="0"/>
    <x v="0"/>
    <x v="0"/>
    <x v="0"/>
    <x v="177"/>
    <x v="145"/>
  </r>
  <r>
    <s v="AD01-9362"/>
    <x v="4"/>
    <x v="10"/>
    <x v="1"/>
    <x v="0"/>
    <x v="0"/>
    <x v="0"/>
    <x v="0"/>
    <x v="0"/>
    <x v="135"/>
    <x v="111"/>
  </r>
  <r>
    <s v="AD01-9362"/>
    <x v="4"/>
    <x v="10"/>
    <x v="1"/>
    <x v="0"/>
    <x v="0"/>
    <x v="0"/>
    <x v="0"/>
    <x v="0"/>
    <x v="284"/>
    <x v="239"/>
  </r>
  <r>
    <s v="AD01-9361"/>
    <x v="4"/>
    <x v="10"/>
    <x v="1"/>
    <x v="0"/>
    <x v="0"/>
    <x v="0"/>
    <x v="0"/>
    <x v="0"/>
    <x v="253"/>
    <x v="204"/>
  </r>
  <r>
    <s v="AD01-9361"/>
    <x v="4"/>
    <x v="11"/>
    <x v="1"/>
    <x v="0"/>
    <x v="0"/>
    <x v="0"/>
    <x v="0"/>
    <x v="0"/>
    <x v="146"/>
    <x v="7"/>
  </r>
  <r>
    <s v="AD01-9362"/>
    <x v="4"/>
    <x v="11"/>
    <x v="1"/>
    <x v="0"/>
    <x v="0"/>
    <x v="0"/>
    <x v="0"/>
    <x v="0"/>
    <x v="164"/>
    <x v="135"/>
  </r>
  <r>
    <s v="AD01-9364"/>
    <x v="4"/>
    <x v="11"/>
    <x v="1"/>
    <x v="0"/>
    <x v="0"/>
    <x v="0"/>
    <x v="0"/>
    <x v="0"/>
    <x v="285"/>
    <x v="7"/>
  </r>
  <r>
    <s v="AD01-9361"/>
    <x v="4"/>
    <x v="11"/>
    <x v="1"/>
    <x v="0"/>
    <x v="0"/>
    <x v="0"/>
    <x v="0"/>
    <x v="0"/>
    <x v="256"/>
    <x v="7"/>
  </r>
  <r>
    <s v="AD01-9361"/>
    <x v="4"/>
    <x v="11"/>
    <x v="1"/>
    <x v="0"/>
    <x v="0"/>
    <x v="0"/>
    <x v="0"/>
    <x v="0"/>
    <x v="624"/>
    <x v="659"/>
  </r>
  <r>
    <s v="AD01-9361"/>
    <x v="4"/>
    <x v="11"/>
    <x v="1"/>
    <x v="0"/>
    <x v="0"/>
    <x v="0"/>
    <x v="0"/>
    <x v="0"/>
    <x v="15"/>
    <x v="13"/>
  </r>
  <r>
    <s v="AD01-9361"/>
    <x v="4"/>
    <x v="11"/>
    <x v="1"/>
    <x v="0"/>
    <x v="0"/>
    <x v="0"/>
    <x v="0"/>
    <x v="0"/>
    <x v="176"/>
    <x v="144"/>
  </r>
  <r>
    <s v="AD01-9364"/>
    <x v="4"/>
    <x v="11"/>
    <x v="1"/>
    <x v="0"/>
    <x v="0"/>
    <x v="0"/>
    <x v="0"/>
    <x v="0"/>
    <x v="359"/>
    <x v="340"/>
  </r>
  <r>
    <s v="AD01-9362"/>
    <x v="4"/>
    <x v="11"/>
    <x v="1"/>
    <x v="0"/>
    <x v="0"/>
    <x v="0"/>
    <x v="0"/>
    <x v="0"/>
    <x v="289"/>
    <x v="245"/>
  </r>
  <r>
    <s v="AD01-9361"/>
    <x v="4"/>
    <x v="11"/>
    <x v="1"/>
    <x v="0"/>
    <x v="0"/>
    <x v="0"/>
    <x v="0"/>
    <x v="0"/>
    <x v="268"/>
    <x v="221"/>
  </r>
  <r>
    <s v="AD01-9361"/>
    <x v="4"/>
    <x v="0"/>
    <x v="1"/>
    <x v="1"/>
    <x v="1"/>
    <x v="1"/>
    <x v="1"/>
    <x v="2"/>
    <x v="53"/>
    <x v="75"/>
  </r>
  <r>
    <s v="AD01-9361"/>
    <x v="4"/>
    <x v="0"/>
    <x v="1"/>
    <x v="1"/>
    <x v="1"/>
    <x v="1"/>
    <x v="1"/>
    <x v="2"/>
    <x v="93"/>
    <x v="79"/>
  </r>
  <r>
    <s v="AD01-9362"/>
    <x v="4"/>
    <x v="0"/>
    <x v="1"/>
    <x v="1"/>
    <x v="1"/>
    <x v="1"/>
    <x v="1"/>
    <x v="2"/>
    <x v="131"/>
    <x v="109"/>
  </r>
  <r>
    <s v="AD01-9362"/>
    <x v="4"/>
    <x v="0"/>
    <x v="1"/>
    <x v="1"/>
    <x v="1"/>
    <x v="1"/>
    <x v="1"/>
    <x v="2"/>
    <x v="159"/>
    <x v="216"/>
  </r>
  <r>
    <s v="AD01-9365"/>
    <x v="4"/>
    <x v="0"/>
    <x v="1"/>
    <x v="1"/>
    <x v="1"/>
    <x v="1"/>
    <x v="1"/>
    <x v="2"/>
    <x v="625"/>
    <x v="660"/>
  </r>
  <r>
    <s v="AD01-9365"/>
    <x v="4"/>
    <x v="0"/>
    <x v="1"/>
    <x v="1"/>
    <x v="1"/>
    <x v="1"/>
    <x v="1"/>
    <x v="2"/>
    <x v="543"/>
    <x v="7"/>
  </r>
  <r>
    <s v="AD01-9362"/>
    <x v="4"/>
    <x v="0"/>
    <x v="1"/>
    <x v="1"/>
    <x v="1"/>
    <x v="1"/>
    <x v="1"/>
    <x v="2"/>
    <x v="66"/>
    <x v="53"/>
  </r>
  <r>
    <s v="AD01-9362"/>
    <x v="4"/>
    <x v="0"/>
    <x v="1"/>
    <x v="1"/>
    <x v="1"/>
    <x v="1"/>
    <x v="1"/>
    <x v="2"/>
    <x v="100"/>
    <x v="83"/>
  </r>
  <r>
    <s v="AD01-9361"/>
    <x v="4"/>
    <x v="0"/>
    <x v="1"/>
    <x v="1"/>
    <x v="1"/>
    <x v="1"/>
    <x v="1"/>
    <x v="2"/>
    <x v="141"/>
    <x v="116"/>
  </r>
  <r>
    <s v="AD01-9361"/>
    <x v="4"/>
    <x v="0"/>
    <x v="1"/>
    <x v="1"/>
    <x v="1"/>
    <x v="1"/>
    <x v="1"/>
    <x v="2"/>
    <x v="201"/>
    <x v="162"/>
  </r>
  <r>
    <s v="AD01-9362"/>
    <x v="4"/>
    <x v="1"/>
    <x v="1"/>
    <x v="1"/>
    <x v="1"/>
    <x v="1"/>
    <x v="1"/>
    <x v="2"/>
    <x v="203"/>
    <x v="164"/>
  </r>
  <r>
    <s v="AD01-9361"/>
    <x v="4"/>
    <x v="1"/>
    <x v="1"/>
    <x v="1"/>
    <x v="1"/>
    <x v="1"/>
    <x v="1"/>
    <x v="2"/>
    <x v="170"/>
    <x v="141"/>
  </r>
  <r>
    <s v="AD01-9362"/>
    <x v="4"/>
    <x v="1"/>
    <x v="1"/>
    <x v="1"/>
    <x v="1"/>
    <x v="1"/>
    <x v="1"/>
    <x v="2"/>
    <x v="204"/>
    <x v="165"/>
  </r>
  <r>
    <s v="AD01-9364"/>
    <x v="4"/>
    <x v="1"/>
    <x v="1"/>
    <x v="1"/>
    <x v="1"/>
    <x v="1"/>
    <x v="1"/>
    <x v="2"/>
    <x v="118"/>
    <x v="243"/>
  </r>
  <r>
    <s v="AD01-9363"/>
    <x v="4"/>
    <x v="1"/>
    <x v="1"/>
    <x v="1"/>
    <x v="1"/>
    <x v="1"/>
    <x v="1"/>
    <x v="2"/>
    <x v="626"/>
    <x v="661"/>
  </r>
  <r>
    <s v="AD01-9363"/>
    <x v="4"/>
    <x v="1"/>
    <x v="1"/>
    <x v="1"/>
    <x v="1"/>
    <x v="1"/>
    <x v="1"/>
    <x v="2"/>
    <x v="357"/>
    <x v="7"/>
  </r>
  <r>
    <s v="AD01-9364"/>
    <x v="4"/>
    <x v="1"/>
    <x v="1"/>
    <x v="1"/>
    <x v="1"/>
    <x v="1"/>
    <x v="1"/>
    <x v="2"/>
    <x v="372"/>
    <x v="379"/>
  </r>
  <r>
    <s v="AD01-9362"/>
    <x v="4"/>
    <x v="1"/>
    <x v="1"/>
    <x v="1"/>
    <x v="1"/>
    <x v="1"/>
    <x v="1"/>
    <x v="2"/>
    <x v="184"/>
    <x v="150"/>
  </r>
  <r>
    <s v="AD01-9361"/>
    <x v="4"/>
    <x v="1"/>
    <x v="1"/>
    <x v="1"/>
    <x v="1"/>
    <x v="1"/>
    <x v="1"/>
    <x v="2"/>
    <x v="213"/>
    <x v="169"/>
  </r>
  <r>
    <s v="AD01-9362"/>
    <x v="4"/>
    <x v="1"/>
    <x v="1"/>
    <x v="1"/>
    <x v="1"/>
    <x v="1"/>
    <x v="1"/>
    <x v="2"/>
    <x v="353"/>
    <x v="322"/>
  </r>
  <r>
    <s v="AD01-9365"/>
    <x v="4"/>
    <x v="2"/>
    <x v="1"/>
    <x v="1"/>
    <x v="1"/>
    <x v="1"/>
    <x v="1"/>
    <x v="2"/>
    <x v="217"/>
    <x v="174"/>
  </r>
  <r>
    <s v="AD01-9364"/>
    <x v="4"/>
    <x v="2"/>
    <x v="1"/>
    <x v="1"/>
    <x v="1"/>
    <x v="1"/>
    <x v="1"/>
    <x v="2"/>
    <x v="352"/>
    <x v="321"/>
  </r>
  <r>
    <s v="AD01-9361"/>
    <x v="4"/>
    <x v="2"/>
    <x v="1"/>
    <x v="1"/>
    <x v="1"/>
    <x v="1"/>
    <x v="1"/>
    <x v="2"/>
    <x v="219"/>
    <x v="176"/>
  </r>
  <r>
    <s v="AD01-9363"/>
    <x v="4"/>
    <x v="2"/>
    <x v="1"/>
    <x v="1"/>
    <x v="1"/>
    <x v="1"/>
    <x v="1"/>
    <x v="2"/>
    <x v="361"/>
    <x v="329"/>
  </r>
  <r>
    <s v="AD01-9363"/>
    <x v="4"/>
    <x v="2"/>
    <x v="1"/>
    <x v="1"/>
    <x v="1"/>
    <x v="1"/>
    <x v="1"/>
    <x v="2"/>
    <x v="199"/>
    <x v="267"/>
  </r>
  <r>
    <s v="AD01-9362"/>
    <x v="4"/>
    <x v="2"/>
    <x v="1"/>
    <x v="1"/>
    <x v="1"/>
    <x v="1"/>
    <x v="1"/>
    <x v="2"/>
    <x v="627"/>
    <x v="662"/>
  </r>
  <r>
    <s v="AD01-9362"/>
    <x v="4"/>
    <x v="2"/>
    <x v="1"/>
    <x v="1"/>
    <x v="1"/>
    <x v="1"/>
    <x v="1"/>
    <x v="2"/>
    <x v="347"/>
    <x v="7"/>
  </r>
  <r>
    <s v="AD01-9363"/>
    <x v="4"/>
    <x v="2"/>
    <x v="1"/>
    <x v="1"/>
    <x v="1"/>
    <x v="1"/>
    <x v="1"/>
    <x v="2"/>
    <x v="386"/>
    <x v="352"/>
  </r>
  <r>
    <s v="AD01-9363"/>
    <x v="4"/>
    <x v="2"/>
    <x v="1"/>
    <x v="1"/>
    <x v="1"/>
    <x v="1"/>
    <x v="1"/>
    <x v="2"/>
    <x v="231"/>
    <x v="184"/>
  </r>
  <r>
    <s v="AD01-9361"/>
    <x v="4"/>
    <x v="2"/>
    <x v="1"/>
    <x v="1"/>
    <x v="1"/>
    <x v="1"/>
    <x v="1"/>
    <x v="2"/>
    <x v="365"/>
    <x v="334"/>
  </r>
  <r>
    <s v="AD01-9364"/>
    <x v="4"/>
    <x v="2"/>
    <x v="1"/>
    <x v="1"/>
    <x v="1"/>
    <x v="1"/>
    <x v="1"/>
    <x v="2"/>
    <x v="343"/>
    <x v="339"/>
  </r>
  <r>
    <s v="AD01-9365"/>
    <x v="4"/>
    <x v="2"/>
    <x v="1"/>
    <x v="1"/>
    <x v="1"/>
    <x v="1"/>
    <x v="1"/>
    <x v="2"/>
    <x v="389"/>
    <x v="355"/>
  </r>
  <r>
    <s v="AD01-9361"/>
    <x v="4"/>
    <x v="3"/>
    <x v="1"/>
    <x v="1"/>
    <x v="1"/>
    <x v="1"/>
    <x v="1"/>
    <x v="2"/>
    <x v="2"/>
    <x v="2"/>
  </r>
  <r>
    <s v="AD01-9361"/>
    <x v="4"/>
    <x v="3"/>
    <x v="1"/>
    <x v="1"/>
    <x v="1"/>
    <x v="1"/>
    <x v="1"/>
    <x v="2"/>
    <x v="168"/>
    <x v="139"/>
  </r>
  <r>
    <s v="AD01-9363"/>
    <x v="4"/>
    <x v="3"/>
    <x v="1"/>
    <x v="1"/>
    <x v="1"/>
    <x v="1"/>
    <x v="1"/>
    <x v="2"/>
    <x v="6"/>
    <x v="6"/>
  </r>
  <r>
    <s v="AD01-9362"/>
    <x v="4"/>
    <x v="3"/>
    <x v="1"/>
    <x v="1"/>
    <x v="1"/>
    <x v="1"/>
    <x v="1"/>
    <x v="2"/>
    <x v="98"/>
    <x v="607"/>
  </r>
  <r>
    <s v="AD01-9364"/>
    <x v="4"/>
    <x v="3"/>
    <x v="1"/>
    <x v="1"/>
    <x v="1"/>
    <x v="1"/>
    <x v="1"/>
    <x v="2"/>
    <x v="122"/>
    <x v="100"/>
  </r>
  <r>
    <s v="AD01-9364"/>
    <x v="4"/>
    <x v="3"/>
    <x v="1"/>
    <x v="1"/>
    <x v="1"/>
    <x v="1"/>
    <x v="1"/>
    <x v="2"/>
    <x v="469"/>
    <x v="7"/>
  </r>
  <r>
    <s v="AD01-9362"/>
    <x v="4"/>
    <x v="3"/>
    <x v="1"/>
    <x v="1"/>
    <x v="1"/>
    <x v="1"/>
    <x v="1"/>
    <x v="2"/>
    <x v="228"/>
    <x v="183"/>
  </r>
  <r>
    <s v="AD01-9363"/>
    <x v="4"/>
    <x v="3"/>
    <x v="1"/>
    <x v="1"/>
    <x v="1"/>
    <x v="1"/>
    <x v="1"/>
    <x v="2"/>
    <x v="19"/>
    <x v="15"/>
  </r>
  <r>
    <s v="AD01-9361"/>
    <x v="4"/>
    <x v="3"/>
    <x v="1"/>
    <x v="1"/>
    <x v="1"/>
    <x v="1"/>
    <x v="1"/>
    <x v="2"/>
    <x v="199"/>
    <x v="267"/>
  </r>
  <r>
    <s v="AD01-9361"/>
    <x v="4"/>
    <x v="3"/>
    <x v="1"/>
    <x v="1"/>
    <x v="1"/>
    <x v="1"/>
    <x v="1"/>
    <x v="2"/>
    <x v="232"/>
    <x v="185"/>
  </r>
  <r>
    <s v="AD01-9361"/>
    <x v="4"/>
    <x v="4"/>
    <x v="1"/>
    <x v="1"/>
    <x v="1"/>
    <x v="1"/>
    <x v="1"/>
    <x v="2"/>
    <x v="56"/>
    <x v="45"/>
  </r>
  <r>
    <s v="AD01-9364"/>
    <x v="4"/>
    <x v="4"/>
    <x v="1"/>
    <x v="1"/>
    <x v="1"/>
    <x v="1"/>
    <x v="1"/>
    <x v="2"/>
    <x v="29"/>
    <x v="25"/>
  </r>
  <r>
    <s v="AD01-9362"/>
    <x v="4"/>
    <x v="4"/>
    <x v="1"/>
    <x v="1"/>
    <x v="1"/>
    <x v="1"/>
    <x v="1"/>
    <x v="2"/>
    <x v="4"/>
    <x v="4"/>
  </r>
  <r>
    <s v="AD01-9364"/>
    <x v="4"/>
    <x v="4"/>
    <x v="1"/>
    <x v="1"/>
    <x v="1"/>
    <x v="1"/>
    <x v="1"/>
    <x v="2"/>
    <x v="32"/>
    <x v="28"/>
  </r>
  <r>
    <s v="AD01-9362"/>
    <x v="4"/>
    <x v="4"/>
    <x v="1"/>
    <x v="1"/>
    <x v="1"/>
    <x v="1"/>
    <x v="1"/>
    <x v="2"/>
    <x v="518"/>
    <x v="509"/>
  </r>
  <r>
    <s v="AD01-9362"/>
    <x v="4"/>
    <x v="4"/>
    <x v="1"/>
    <x v="1"/>
    <x v="1"/>
    <x v="1"/>
    <x v="1"/>
    <x v="2"/>
    <x v="42"/>
    <x v="35"/>
  </r>
  <r>
    <s v="AD01-9364"/>
    <x v="4"/>
    <x v="4"/>
    <x v="1"/>
    <x v="1"/>
    <x v="1"/>
    <x v="1"/>
    <x v="1"/>
    <x v="2"/>
    <x v="69"/>
    <x v="55"/>
  </r>
  <r>
    <s v="AD01-9362"/>
    <x v="4"/>
    <x v="4"/>
    <x v="1"/>
    <x v="1"/>
    <x v="1"/>
    <x v="1"/>
    <x v="1"/>
    <x v="2"/>
    <x v="21"/>
    <x v="17"/>
  </r>
  <r>
    <s v="AD01-9364"/>
    <x v="4"/>
    <x v="4"/>
    <x v="1"/>
    <x v="1"/>
    <x v="1"/>
    <x v="1"/>
    <x v="1"/>
    <x v="2"/>
    <x v="212"/>
    <x v="272"/>
  </r>
  <r>
    <s v="AD01-9361"/>
    <x v="4"/>
    <x v="4"/>
    <x v="1"/>
    <x v="1"/>
    <x v="1"/>
    <x v="1"/>
    <x v="1"/>
    <x v="2"/>
    <x v="50"/>
    <x v="41"/>
  </r>
  <r>
    <s v="AD01-9361"/>
    <x v="4"/>
    <x v="5"/>
    <x v="1"/>
    <x v="1"/>
    <x v="1"/>
    <x v="1"/>
    <x v="1"/>
    <x v="2"/>
    <x v="168"/>
    <x v="139"/>
  </r>
  <r>
    <s v="AD01-9362"/>
    <x v="4"/>
    <x v="5"/>
    <x v="1"/>
    <x v="1"/>
    <x v="1"/>
    <x v="1"/>
    <x v="1"/>
    <x v="2"/>
    <x v="217"/>
    <x v="174"/>
  </r>
  <r>
    <s v="AD01-9362"/>
    <x v="4"/>
    <x v="5"/>
    <x v="1"/>
    <x v="1"/>
    <x v="1"/>
    <x v="1"/>
    <x v="1"/>
    <x v="2"/>
    <x v="6"/>
    <x v="6"/>
  </r>
  <r>
    <s v="AD01-9362"/>
    <x v="4"/>
    <x v="5"/>
    <x v="1"/>
    <x v="1"/>
    <x v="1"/>
    <x v="1"/>
    <x v="1"/>
    <x v="2"/>
    <x v="181"/>
    <x v="256"/>
  </r>
  <r>
    <s v="AD01-9361"/>
    <x v="4"/>
    <x v="5"/>
    <x v="1"/>
    <x v="1"/>
    <x v="1"/>
    <x v="1"/>
    <x v="1"/>
    <x v="2"/>
    <x v="628"/>
    <x v="663"/>
  </r>
  <r>
    <s v="AD01-9361"/>
    <x v="4"/>
    <x v="5"/>
    <x v="1"/>
    <x v="1"/>
    <x v="1"/>
    <x v="1"/>
    <x v="1"/>
    <x v="2"/>
    <x v="337"/>
    <x v="7"/>
  </r>
  <r>
    <s v="AD01-9362"/>
    <x v="4"/>
    <x v="5"/>
    <x v="1"/>
    <x v="1"/>
    <x v="1"/>
    <x v="1"/>
    <x v="1"/>
    <x v="2"/>
    <x v="376"/>
    <x v="367"/>
  </r>
  <r>
    <s v="AD01-9362"/>
    <x v="4"/>
    <x v="5"/>
    <x v="1"/>
    <x v="1"/>
    <x v="1"/>
    <x v="1"/>
    <x v="1"/>
    <x v="2"/>
    <x v="231"/>
    <x v="184"/>
  </r>
  <r>
    <s v="AD01-9362"/>
    <x v="4"/>
    <x v="5"/>
    <x v="1"/>
    <x v="1"/>
    <x v="1"/>
    <x v="1"/>
    <x v="1"/>
    <x v="2"/>
    <x v="362"/>
    <x v="331"/>
  </r>
  <r>
    <s v="AD01-9361"/>
    <x v="4"/>
    <x v="5"/>
    <x v="1"/>
    <x v="1"/>
    <x v="1"/>
    <x v="1"/>
    <x v="1"/>
    <x v="2"/>
    <x v="403"/>
    <x v="369"/>
  </r>
  <r>
    <s v="AD01-9362"/>
    <x v="4"/>
    <x v="6"/>
    <x v="1"/>
    <x v="1"/>
    <x v="1"/>
    <x v="1"/>
    <x v="1"/>
    <x v="2"/>
    <x v="29"/>
    <x v="25"/>
  </r>
  <r>
    <s v="AD01-9364"/>
    <x v="4"/>
    <x v="6"/>
    <x v="1"/>
    <x v="1"/>
    <x v="1"/>
    <x v="1"/>
    <x v="1"/>
    <x v="2"/>
    <x v="31"/>
    <x v="27"/>
  </r>
  <r>
    <s v="AD01-9363"/>
    <x v="4"/>
    <x v="6"/>
    <x v="1"/>
    <x v="1"/>
    <x v="1"/>
    <x v="1"/>
    <x v="1"/>
    <x v="2"/>
    <x v="32"/>
    <x v="28"/>
  </r>
  <r>
    <s v="AD01-9364"/>
    <x v="4"/>
    <x v="6"/>
    <x v="1"/>
    <x v="1"/>
    <x v="1"/>
    <x v="1"/>
    <x v="1"/>
    <x v="2"/>
    <x v="219"/>
    <x v="176"/>
  </r>
  <r>
    <s v="AD01-9363"/>
    <x v="4"/>
    <x v="6"/>
    <x v="1"/>
    <x v="1"/>
    <x v="1"/>
    <x v="1"/>
    <x v="1"/>
    <x v="2"/>
    <x v="18"/>
    <x v="250"/>
  </r>
  <r>
    <s v="AD01-9364"/>
    <x v="4"/>
    <x v="6"/>
    <x v="1"/>
    <x v="1"/>
    <x v="1"/>
    <x v="1"/>
    <x v="1"/>
    <x v="2"/>
    <x v="629"/>
    <x v="664"/>
  </r>
  <r>
    <s v="AD01-9364"/>
    <x v="4"/>
    <x v="6"/>
    <x v="1"/>
    <x v="1"/>
    <x v="1"/>
    <x v="1"/>
    <x v="1"/>
    <x v="2"/>
    <x v="341"/>
    <x v="7"/>
  </r>
  <r>
    <s v="AD01-9363"/>
    <x v="4"/>
    <x v="6"/>
    <x v="1"/>
    <x v="1"/>
    <x v="1"/>
    <x v="1"/>
    <x v="1"/>
    <x v="2"/>
    <x v="349"/>
    <x v="366"/>
  </r>
  <r>
    <s v="AD01-9364"/>
    <x v="4"/>
    <x v="6"/>
    <x v="1"/>
    <x v="1"/>
    <x v="1"/>
    <x v="1"/>
    <x v="1"/>
    <x v="2"/>
    <x v="21"/>
    <x v="17"/>
  </r>
  <r>
    <s v="AD01-9363"/>
    <x v="4"/>
    <x v="6"/>
    <x v="1"/>
    <x v="1"/>
    <x v="1"/>
    <x v="1"/>
    <x v="1"/>
    <x v="2"/>
    <x v="47"/>
    <x v="38"/>
  </r>
  <r>
    <s v="AD01-9364"/>
    <x v="4"/>
    <x v="6"/>
    <x v="1"/>
    <x v="1"/>
    <x v="1"/>
    <x v="1"/>
    <x v="1"/>
    <x v="2"/>
    <x v="321"/>
    <x v="291"/>
  </r>
  <r>
    <s v="AD01-9362"/>
    <x v="4"/>
    <x v="6"/>
    <x v="1"/>
    <x v="1"/>
    <x v="1"/>
    <x v="1"/>
    <x v="1"/>
    <x v="2"/>
    <x v="402"/>
    <x v="368"/>
  </r>
  <r>
    <s v="AD01-9362"/>
    <x v="4"/>
    <x v="7"/>
    <x v="1"/>
    <x v="1"/>
    <x v="1"/>
    <x v="1"/>
    <x v="1"/>
    <x v="2"/>
    <x v="167"/>
    <x v="138"/>
  </r>
  <r>
    <s v="AD01-9361"/>
    <x v="4"/>
    <x v="7"/>
    <x v="1"/>
    <x v="1"/>
    <x v="1"/>
    <x v="1"/>
    <x v="1"/>
    <x v="2"/>
    <x v="129"/>
    <x v="107"/>
  </r>
  <r>
    <s v="AD01-9361"/>
    <x v="4"/>
    <x v="7"/>
    <x v="1"/>
    <x v="1"/>
    <x v="1"/>
    <x v="1"/>
    <x v="1"/>
    <x v="2"/>
    <x v="169"/>
    <x v="140"/>
  </r>
  <r>
    <s v="AD01-9364"/>
    <x v="4"/>
    <x v="7"/>
    <x v="1"/>
    <x v="1"/>
    <x v="1"/>
    <x v="1"/>
    <x v="1"/>
    <x v="2"/>
    <x v="170"/>
    <x v="141"/>
  </r>
  <r>
    <s v="AD01-9361"/>
    <x v="4"/>
    <x v="7"/>
    <x v="1"/>
    <x v="1"/>
    <x v="1"/>
    <x v="1"/>
    <x v="1"/>
    <x v="2"/>
    <x v="83"/>
    <x v="230"/>
  </r>
  <r>
    <s v="AD01-9361"/>
    <x v="4"/>
    <x v="7"/>
    <x v="1"/>
    <x v="1"/>
    <x v="1"/>
    <x v="1"/>
    <x v="1"/>
    <x v="2"/>
    <x v="630"/>
    <x v="665"/>
  </r>
  <r>
    <s v="AD01-9361"/>
    <x v="4"/>
    <x v="7"/>
    <x v="1"/>
    <x v="1"/>
    <x v="1"/>
    <x v="1"/>
    <x v="1"/>
    <x v="2"/>
    <x v="552"/>
    <x v="7"/>
  </r>
  <r>
    <s v="AD01-9361"/>
    <x v="4"/>
    <x v="7"/>
    <x v="1"/>
    <x v="1"/>
    <x v="1"/>
    <x v="1"/>
    <x v="1"/>
    <x v="2"/>
    <x v="197"/>
    <x v="160"/>
  </r>
  <r>
    <s v="AD01-9364"/>
    <x v="4"/>
    <x v="7"/>
    <x v="1"/>
    <x v="1"/>
    <x v="1"/>
    <x v="1"/>
    <x v="1"/>
    <x v="2"/>
    <x v="182"/>
    <x v="148"/>
  </r>
  <r>
    <s v="AD01-9361"/>
    <x v="4"/>
    <x v="7"/>
    <x v="1"/>
    <x v="1"/>
    <x v="1"/>
    <x v="1"/>
    <x v="1"/>
    <x v="2"/>
    <x v="184"/>
    <x v="150"/>
  </r>
  <r>
    <s v="AD01-9361"/>
    <x v="4"/>
    <x v="7"/>
    <x v="1"/>
    <x v="1"/>
    <x v="1"/>
    <x v="1"/>
    <x v="1"/>
    <x v="2"/>
    <x v="67"/>
    <x v="263"/>
  </r>
  <r>
    <s v="AD01-9362"/>
    <x v="4"/>
    <x v="7"/>
    <x v="1"/>
    <x v="1"/>
    <x v="1"/>
    <x v="1"/>
    <x v="1"/>
    <x v="2"/>
    <x v="215"/>
    <x v="171"/>
  </r>
  <r>
    <s v="AD01-9364"/>
    <x v="4"/>
    <x v="8"/>
    <x v="1"/>
    <x v="1"/>
    <x v="1"/>
    <x v="1"/>
    <x v="1"/>
    <x v="2"/>
    <x v="54"/>
    <x v="61"/>
  </r>
  <r>
    <s v="AD01-9364"/>
    <x v="4"/>
    <x v="8"/>
    <x v="1"/>
    <x v="1"/>
    <x v="1"/>
    <x v="1"/>
    <x v="1"/>
    <x v="2"/>
    <x v="55"/>
    <x v="44"/>
  </r>
  <r>
    <s v="AD01-9362"/>
    <x v="4"/>
    <x v="8"/>
    <x v="1"/>
    <x v="1"/>
    <x v="1"/>
    <x v="1"/>
    <x v="1"/>
    <x v="2"/>
    <x v="77"/>
    <x v="64"/>
  </r>
  <r>
    <s v="AD01-9362"/>
    <x v="4"/>
    <x v="8"/>
    <x v="1"/>
    <x v="1"/>
    <x v="1"/>
    <x v="1"/>
    <x v="1"/>
    <x v="2"/>
    <x v="34"/>
    <x v="30"/>
  </r>
  <r>
    <s v="AD01-9362"/>
    <x v="4"/>
    <x v="8"/>
    <x v="1"/>
    <x v="1"/>
    <x v="1"/>
    <x v="1"/>
    <x v="1"/>
    <x v="2"/>
    <x v="631"/>
    <x v="666"/>
  </r>
  <r>
    <s v="AD01-9362"/>
    <x v="4"/>
    <x v="8"/>
    <x v="1"/>
    <x v="1"/>
    <x v="1"/>
    <x v="1"/>
    <x v="1"/>
    <x v="2"/>
    <x v="539"/>
    <x v="7"/>
  </r>
  <r>
    <s v="AD01-9362"/>
    <x v="4"/>
    <x v="8"/>
    <x v="1"/>
    <x v="1"/>
    <x v="1"/>
    <x v="1"/>
    <x v="1"/>
    <x v="2"/>
    <x v="45"/>
    <x v="36"/>
  </r>
  <r>
    <s v="AD01-9362"/>
    <x v="4"/>
    <x v="8"/>
    <x v="1"/>
    <x v="1"/>
    <x v="1"/>
    <x v="1"/>
    <x v="1"/>
    <x v="2"/>
    <x v="68"/>
    <x v="54"/>
  </r>
  <r>
    <s v="AD01-9364"/>
    <x v="4"/>
    <x v="8"/>
    <x v="1"/>
    <x v="1"/>
    <x v="1"/>
    <x v="1"/>
    <x v="1"/>
    <x v="2"/>
    <x v="251"/>
    <x v="202"/>
  </r>
  <r>
    <s v="AD01-9364"/>
    <x v="4"/>
    <x v="8"/>
    <x v="1"/>
    <x v="1"/>
    <x v="1"/>
    <x v="1"/>
    <x v="1"/>
    <x v="2"/>
    <x v="71"/>
    <x v="57"/>
  </r>
  <r>
    <s v="AD01-9362"/>
    <x v="4"/>
    <x v="9"/>
    <x v="1"/>
    <x v="1"/>
    <x v="1"/>
    <x v="1"/>
    <x v="1"/>
    <x v="2"/>
    <x v="31"/>
    <x v="27"/>
  </r>
  <r>
    <s v="AD01-9365"/>
    <x v="4"/>
    <x v="9"/>
    <x v="1"/>
    <x v="1"/>
    <x v="1"/>
    <x v="1"/>
    <x v="1"/>
    <x v="2"/>
    <x v="319"/>
    <x v="288"/>
  </r>
  <r>
    <s v="AD01-9361"/>
    <x v="4"/>
    <x v="9"/>
    <x v="1"/>
    <x v="1"/>
    <x v="1"/>
    <x v="1"/>
    <x v="1"/>
    <x v="2"/>
    <x v="320"/>
    <x v="289"/>
  </r>
  <r>
    <s v="AD01-9361"/>
    <x v="4"/>
    <x v="9"/>
    <x v="1"/>
    <x v="1"/>
    <x v="1"/>
    <x v="1"/>
    <x v="1"/>
    <x v="2"/>
    <x v="212"/>
    <x v="272"/>
  </r>
  <r>
    <s v="AD01-9362"/>
    <x v="4"/>
    <x v="9"/>
    <x v="1"/>
    <x v="1"/>
    <x v="1"/>
    <x v="1"/>
    <x v="1"/>
    <x v="2"/>
    <x v="632"/>
    <x v="667"/>
  </r>
  <r>
    <s v="AD01-9362"/>
    <x v="4"/>
    <x v="9"/>
    <x v="1"/>
    <x v="1"/>
    <x v="1"/>
    <x v="1"/>
    <x v="1"/>
    <x v="2"/>
    <x v="354"/>
    <x v="7"/>
  </r>
  <r>
    <s v="AD01-9361"/>
    <x v="4"/>
    <x v="9"/>
    <x v="1"/>
    <x v="1"/>
    <x v="1"/>
    <x v="1"/>
    <x v="1"/>
    <x v="2"/>
    <x v="385"/>
    <x v="351"/>
  </r>
  <r>
    <s v="AD01-9361"/>
    <x v="4"/>
    <x v="9"/>
    <x v="1"/>
    <x v="1"/>
    <x v="1"/>
    <x v="1"/>
    <x v="1"/>
    <x v="2"/>
    <x v="47"/>
    <x v="38"/>
  </r>
  <r>
    <s v="AD01-9365"/>
    <x v="4"/>
    <x v="9"/>
    <x v="1"/>
    <x v="1"/>
    <x v="1"/>
    <x v="1"/>
    <x v="1"/>
    <x v="2"/>
    <x v="374"/>
    <x v="343"/>
  </r>
  <r>
    <s v="AD01-9362"/>
    <x v="4"/>
    <x v="9"/>
    <x v="1"/>
    <x v="1"/>
    <x v="1"/>
    <x v="1"/>
    <x v="1"/>
    <x v="2"/>
    <x v="388"/>
    <x v="354"/>
  </r>
  <r>
    <s v="AD01-9361"/>
    <x v="4"/>
    <x v="10"/>
    <x v="1"/>
    <x v="1"/>
    <x v="1"/>
    <x v="1"/>
    <x v="1"/>
    <x v="2"/>
    <x v="55"/>
    <x v="44"/>
  </r>
  <r>
    <s v="AD01-9362"/>
    <x v="4"/>
    <x v="10"/>
    <x v="1"/>
    <x v="1"/>
    <x v="1"/>
    <x v="1"/>
    <x v="1"/>
    <x v="2"/>
    <x v="57"/>
    <x v="46"/>
  </r>
  <r>
    <s v="AD01-9362"/>
    <x v="4"/>
    <x v="10"/>
    <x v="1"/>
    <x v="1"/>
    <x v="1"/>
    <x v="1"/>
    <x v="1"/>
    <x v="2"/>
    <x v="34"/>
    <x v="30"/>
  </r>
  <r>
    <s v="AD01-9363"/>
    <x v="4"/>
    <x v="10"/>
    <x v="1"/>
    <x v="1"/>
    <x v="1"/>
    <x v="1"/>
    <x v="1"/>
    <x v="2"/>
    <x v="58"/>
    <x v="47"/>
  </r>
  <r>
    <s v="AD01-9361"/>
    <x v="4"/>
    <x v="10"/>
    <x v="1"/>
    <x v="1"/>
    <x v="1"/>
    <x v="1"/>
    <x v="1"/>
    <x v="2"/>
    <x v="230"/>
    <x v="197"/>
  </r>
  <r>
    <s v="AD01-9361"/>
    <x v="4"/>
    <x v="10"/>
    <x v="1"/>
    <x v="1"/>
    <x v="1"/>
    <x v="1"/>
    <x v="1"/>
    <x v="2"/>
    <x v="335"/>
    <x v="380"/>
  </r>
  <r>
    <s v="AD01-9363"/>
    <x v="4"/>
    <x v="10"/>
    <x v="1"/>
    <x v="1"/>
    <x v="1"/>
    <x v="1"/>
    <x v="1"/>
    <x v="2"/>
    <x v="68"/>
    <x v="54"/>
  </r>
  <r>
    <s v="AD01-9362"/>
    <x v="4"/>
    <x v="10"/>
    <x v="1"/>
    <x v="1"/>
    <x v="1"/>
    <x v="1"/>
    <x v="1"/>
    <x v="2"/>
    <x v="324"/>
    <x v="293"/>
  </r>
  <r>
    <s v="AD01-9362"/>
    <x v="4"/>
    <x v="10"/>
    <x v="1"/>
    <x v="1"/>
    <x v="1"/>
    <x v="1"/>
    <x v="1"/>
    <x v="2"/>
    <x v="327"/>
    <x v="296"/>
  </r>
  <r>
    <s v="AD01-9361"/>
    <x v="4"/>
    <x v="10"/>
    <x v="1"/>
    <x v="1"/>
    <x v="1"/>
    <x v="1"/>
    <x v="1"/>
    <x v="2"/>
    <x v="419"/>
    <x v="381"/>
  </r>
  <r>
    <s v="AD01-9362"/>
    <x v="4"/>
    <x v="11"/>
    <x v="1"/>
    <x v="1"/>
    <x v="1"/>
    <x v="1"/>
    <x v="1"/>
    <x v="2"/>
    <x v="129"/>
    <x v="107"/>
  </r>
  <r>
    <s v="AD01-9361"/>
    <x v="4"/>
    <x v="11"/>
    <x v="1"/>
    <x v="1"/>
    <x v="1"/>
    <x v="1"/>
    <x v="1"/>
    <x v="2"/>
    <x v="190"/>
    <x v="156"/>
  </r>
  <r>
    <s v="AD01-9361"/>
    <x v="4"/>
    <x v="11"/>
    <x v="1"/>
    <x v="1"/>
    <x v="1"/>
    <x v="1"/>
    <x v="1"/>
    <x v="2"/>
    <x v="131"/>
    <x v="109"/>
  </r>
  <r>
    <s v="AD01-9362"/>
    <x v="4"/>
    <x v="11"/>
    <x v="1"/>
    <x v="1"/>
    <x v="1"/>
    <x v="1"/>
    <x v="1"/>
    <x v="2"/>
    <x v="191"/>
    <x v="157"/>
  </r>
  <r>
    <s v="AD01-9362"/>
    <x v="4"/>
    <x v="11"/>
    <x v="1"/>
    <x v="1"/>
    <x v="1"/>
    <x v="1"/>
    <x v="1"/>
    <x v="2"/>
    <x v="44"/>
    <x v="238"/>
  </r>
  <r>
    <s v="AD01-9361"/>
    <x v="4"/>
    <x v="11"/>
    <x v="1"/>
    <x v="1"/>
    <x v="1"/>
    <x v="1"/>
    <x v="1"/>
    <x v="2"/>
    <x v="633"/>
    <x v="668"/>
  </r>
  <r>
    <s v="AD01-9361"/>
    <x v="4"/>
    <x v="11"/>
    <x v="1"/>
    <x v="1"/>
    <x v="1"/>
    <x v="1"/>
    <x v="1"/>
    <x v="2"/>
    <x v="363"/>
    <x v="7"/>
  </r>
  <r>
    <s v="AD01-9362"/>
    <x v="4"/>
    <x v="11"/>
    <x v="1"/>
    <x v="1"/>
    <x v="1"/>
    <x v="1"/>
    <x v="1"/>
    <x v="2"/>
    <x v="369"/>
    <x v="353"/>
  </r>
  <r>
    <s v="AD01-9362"/>
    <x v="4"/>
    <x v="11"/>
    <x v="1"/>
    <x v="1"/>
    <x v="1"/>
    <x v="1"/>
    <x v="1"/>
    <x v="2"/>
    <x v="141"/>
    <x v="116"/>
  </r>
  <r>
    <s v="AD01-9361"/>
    <x v="4"/>
    <x v="11"/>
    <x v="1"/>
    <x v="1"/>
    <x v="1"/>
    <x v="1"/>
    <x v="1"/>
    <x v="2"/>
    <x v="200"/>
    <x v="161"/>
  </r>
  <r>
    <s v="AD01-9361"/>
    <x v="4"/>
    <x v="11"/>
    <x v="1"/>
    <x v="1"/>
    <x v="1"/>
    <x v="1"/>
    <x v="1"/>
    <x v="2"/>
    <x v="346"/>
    <x v="316"/>
  </r>
  <r>
    <s v="AD01-9362"/>
    <x v="4"/>
    <x v="11"/>
    <x v="1"/>
    <x v="1"/>
    <x v="1"/>
    <x v="1"/>
    <x v="1"/>
    <x v="2"/>
    <x v="390"/>
    <x v="3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F22BD2-8820-4657-AAA8-2BBE49AB0F8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Q3" firstHeaderRow="0" firstDataRow="1" firstDataCol="0"/>
  <pivotFields count="9">
    <pivotField showAll="0">
      <items count="6">
        <item h="1" x="0"/>
        <item h="1" x="1"/>
        <item h="1" x="2"/>
        <item x="3"/>
        <item h="1" x="4"/>
        <item t="default"/>
      </items>
    </pivotField>
    <pivotField showAll="0"/>
    <pivotField showAll="0" sortType="descending">
      <items count="7">
        <item x="3"/>
        <item x="2"/>
        <item x="1"/>
        <item x="0"/>
        <item x="5"/>
        <item x="4"/>
        <item t="default"/>
      </items>
    </pivotField>
    <pivotField showAll="0"/>
    <pivotField numFmtId="164" showAll="0"/>
    <pivotField dataField="1" numFmtId="164" showAll="0"/>
    <pivotField dataField="1" numFmtId="164" showAll="0"/>
    <pivotField numFmtId="164" showAll="0"/>
    <pivotField showAll="0"/>
  </pivotFields>
  <rowItems count="1">
    <i/>
  </rowItems>
  <colFields count="1">
    <field x="-2"/>
  </colFields>
  <colItems count="2">
    <i>
      <x/>
    </i>
    <i i="1">
      <x v="1"/>
    </i>
  </colItems>
  <dataFields count="2">
    <dataField name="Sum of Income" fld="5" baseField="0" baseItem="0"/>
    <dataField name="Sum of Target Income" fld="6" baseField="0" baseItem="0" numFmtId="165"/>
  </dataFields>
  <formats count="29">
    <format dxfId="2380">
      <pivotArea grandRow="1" outline="0" collapsedLevelsAreSubtotals="1" fieldPosition="0"/>
    </format>
    <format dxfId="2379">
      <pivotArea dataOnly="0" labelOnly="1" grandRow="1" outline="0" fieldPosition="0"/>
    </format>
    <format dxfId="2378">
      <pivotArea grandRow="1" outline="0" collapsedLevelsAreSubtotals="1" fieldPosition="0"/>
    </format>
    <format dxfId="2377">
      <pivotArea dataOnly="0" labelOnly="1" grandRow="1" outline="0" fieldPosition="0"/>
    </format>
    <format dxfId="2376">
      <pivotArea field="2" type="button" dataOnly="0" labelOnly="1" outline="0"/>
    </format>
    <format dxfId="2375">
      <pivotArea dataOnly="0" labelOnly="1" outline="0" fieldPosition="0">
        <references count="1">
          <reference field="4294967294" count="1">
            <x v="0"/>
          </reference>
        </references>
      </pivotArea>
    </format>
    <format dxfId="2374">
      <pivotArea field="2" type="button" dataOnly="0" labelOnly="1" outline="0"/>
    </format>
    <format dxfId="2373">
      <pivotArea dataOnly="0" labelOnly="1" outline="0" fieldPosition="0">
        <references count="1">
          <reference field="4294967294" count="1">
            <x v="0"/>
          </reference>
        </references>
      </pivotArea>
    </format>
    <format dxfId="2372">
      <pivotArea field="2" type="button" dataOnly="0" labelOnly="1" outline="0"/>
    </format>
    <format dxfId="2371">
      <pivotArea dataOnly="0" labelOnly="1" outline="0" fieldPosition="0">
        <references count="1">
          <reference field="4294967294" count="1">
            <x v="0"/>
          </reference>
        </references>
      </pivotArea>
    </format>
    <format dxfId="2370">
      <pivotArea grandRow="1" outline="0" collapsedLevelsAreSubtotals="1" fieldPosition="0"/>
    </format>
    <format dxfId="2369">
      <pivotArea dataOnly="0" labelOnly="1" grandRow="1" outline="0" fieldPosition="0"/>
    </format>
    <format dxfId="2368">
      <pivotArea grandRow="1" outline="0" collapsedLevelsAreSubtotals="1" fieldPosition="0"/>
    </format>
    <format dxfId="2367">
      <pivotArea dataOnly="0" labelOnly="1" grandRow="1" outline="0" fieldPosition="0"/>
    </format>
    <format dxfId="2366">
      <pivotArea grandRow="1" outline="0" collapsedLevelsAreSubtotals="1" fieldPosition="0"/>
    </format>
    <format dxfId="2365">
      <pivotArea dataOnly="0" labelOnly="1" grandRow="1" outline="0" fieldPosition="0"/>
    </format>
    <format dxfId="2364">
      <pivotArea type="all" dataOnly="0" outline="0" fieldPosition="0"/>
    </format>
    <format dxfId="2363">
      <pivotArea outline="0" collapsedLevelsAreSubtotals="1" fieldPosition="0"/>
    </format>
    <format dxfId="2362">
      <pivotArea field="2" type="button" dataOnly="0" labelOnly="1" outline="0"/>
    </format>
    <format dxfId="2361">
      <pivotArea dataOnly="0" labelOnly="1" grandRow="1" outline="0" fieldPosition="0"/>
    </format>
    <format dxfId="2360">
      <pivotArea dataOnly="0" labelOnly="1" outline="0" fieldPosition="0">
        <references count="1">
          <reference field="4294967294" count="1">
            <x v="0"/>
          </reference>
        </references>
      </pivotArea>
    </format>
    <format dxfId="2359">
      <pivotArea grandRow="1" outline="0" collapsedLevelsAreSubtotals="1" fieldPosition="0"/>
    </format>
    <format dxfId="2358">
      <pivotArea dataOnly="0" labelOnly="1" grandRow="1" outline="0" fieldPosition="0"/>
    </format>
    <format dxfId="2357">
      <pivotArea outline="0" collapsedLevelsAreSubtotals="1" fieldPosition="0">
        <references count="1">
          <reference field="4294967294" count="1" selected="0">
            <x v="1"/>
          </reference>
        </references>
      </pivotArea>
    </format>
    <format dxfId="2356">
      <pivotArea dataOnly="0" labelOnly="1" outline="0" fieldPosition="0">
        <references count="1">
          <reference field="4294967294" count="2">
            <x v="0"/>
            <x v="1"/>
          </reference>
        </references>
      </pivotArea>
    </format>
    <format dxfId="2355">
      <pivotArea dataOnly="0" labelOnly="1" outline="0" fieldPosition="0">
        <references count="1">
          <reference field="4294967294" count="2">
            <x v="0"/>
            <x v="1"/>
          </reference>
        </references>
      </pivotArea>
    </format>
    <format dxfId="2273">
      <pivotArea type="all" dataOnly="0" outline="0" fieldPosition="0"/>
    </format>
    <format dxfId="2272">
      <pivotArea outline="0" collapsedLevelsAreSubtotals="1" fieldPosition="0"/>
    </format>
    <format dxfId="227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D216DD-7D49-4C2A-AB4A-9BB2E73B1E2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E9" firstHeaderRow="0" firstDataRow="1" firstDataCol="1"/>
  <pivotFields count="9">
    <pivotField showAll="0">
      <items count="6">
        <item h="1" x="0"/>
        <item h="1" x="1"/>
        <item h="1" x="2"/>
        <item x="3"/>
        <item h="1" x="4"/>
        <item t="default"/>
      </items>
    </pivotField>
    <pivotField showAll="0"/>
    <pivotField axis="axisRow" showAll="0" sortType="descending">
      <items count="7">
        <item x="3"/>
        <item x="2"/>
        <item x="1"/>
        <item x="0"/>
        <item x="5"/>
        <item x="4"/>
        <item t="default"/>
      </items>
    </pivotField>
    <pivotField showAll="0"/>
    <pivotField dataField="1" numFmtId="164" showAll="0"/>
    <pivotField dataField="1" numFmtId="164" showAll="0"/>
    <pivotField numFmtId="164" showAll="0"/>
    <pivotField numFmtId="164" showAll="0"/>
    <pivotField showAll="0"/>
  </pivotFields>
  <rowFields count="1">
    <field x="2"/>
  </rowFields>
  <rowItems count="7">
    <i>
      <x/>
    </i>
    <i>
      <x v="1"/>
    </i>
    <i>
      <x v="2"/>
    </i>
    <i>
      <x v="3"/>
    </i>
    <i>
      <x v="4"/>
    </i>
    <i>
      <x v="5"/>
    </i>
    <i t="grand">
      <x/>
    </i>
  </rowItems>
  <colFields count="1">
    <field x="-2"/>
  </colFields>
  <colItems count="3">
    <i>
      <x/>
    </i>
    <i i="1">
      <x v="1"/>
    </i>
    <i i="2">
      <x v="2"/>
    </i>
  </colItems>
  <dataFields count="3">
    <dataField name="Sum of Income" fld="5" baseField="0" baseItem="0" numFmtId="167"/>
    <dataField name="Sum of Counts" fld="4" baseField="0" baseItem="0"/>
    <dataField name="Sum of Counts2" fld="4" showDataAs="percentOfCol" baseField="2" baseItem="0" numFmtId="10"/>
  </dataFields>
  <formats count="58">
    <format dxfId="2431">
      <pivotArea grandRow="1" outline="0" collapsedLevelsAreSubtotals="1" fieldPosition="0"/>
    </format>
    <format dxfId="2430">
      <pivotArea dataOnly="0" labelOnly="1" grandRow="1" outline="0" fieldPosition="0"/>
    </format>
    <format dxfId="2429">
      <pivotArea grandRow="1" outline="0" collapsedLevelsAreSubtotals="1" fieldPosition="0"/>
    </format>
    <format dxfId="2428">
      <pivotArea dataOnly="0" labelOnly="1" grandRow="1" outline="0" fieldPosition="0"/>
    </format>
    <format dxfId="2427">
      <pivotArea field="2" type="button" dataOnly="0" labelOnly="1" outline="0" axis="axisRow" fieldPosition="0"/>
    </format>
    <format dxfId="2426">
      <pivotArea dataOnly="0" labelOnly="1" outline="0" fieldPosition="0">
        <references count="1">
          <reference field="4294967294" count="1">
            <x v="0"/>
          </reference>
        </references>
      </pivotArea>
    </format>
    <format dxfId="2425">
      <pivotArea field="2" type="button" dataOnly="0" labelOnly="1" outline="0" axis="axisRow" fieldPosition="0"/>
    </format>
    <format dxfId="2424">
      <pivotArea dataOnly="0" labelOnly="1" outline="0" fieldPosition="0">
        <references count="1">
          <reference field="4294967294" count="1">
            <x v="0"/>
          </reference>
        </references>
      </pivotArea>
    </format>
    <format dxfId="2423">
      <pivotArea dataOnly="0" labelOnly="1" fieldPosition="0">
        <references count="1">
          <reference field="2" count="1">
            <x v="5"/>
          </reference>
        </references>
      </pivotArea>
    </format>
    <format dxfId="2422">
      <pivotArea collapsedLevelsAreSubtotals="1" fieldPosition="0">
        <references count="2">
          <reference field="4294967294" count="1" selected="0">
            <x v="0"/>
          </reference>
          <reference field="2" count="1">
            <x v="5"/>
          </reference>
        </references>
      </pivotArea>
    </format>
    <format dxfId="2421">
      <pivotArea collapsedLevelsAreSubtotals="1" fieldPosition="0">
        <references count="1">
          <reference field="2" count="1">
            <x v="3"/>
          </reference>
        </references>
      </pivotArea>
    </format>
    <format dxfId="2420">
      <pivotArea dataOnly="0" labelOnly="1" fieldPosition="0">
        <references count="1">
          <reference field="2" count="1">
            <x v="3"/>
          </reference>
        </references>
      </pivotArea>
    </format>
    <format dxfId="2419">
      <pivotArea collapsedLevelsAreSubtotals="1" fieldPosition="0">
        <references count="1">
          <reference field="2" count="1">
            <x v="4"/>
          </reference>
        </references>
      </pivotArea>
    </format>
    <format dxfId="2418">
      <pivotArea dataOnly="0" labelOnly="1" fieldPosition="0">
        <references count="1">
          <reference field="2" count="1">
            <x v="4"/>
          </reference>
        </references>
      </pivotArea>
    </format>
    <format dxfId="2417">
      <pivotArea collapsedLevelsAreSubtotals="1" fieldPosition="0">
        <references count="1">
          <reference field="2" count="1">
            <x v="2"/>
          </reference>
        </references>
      </pivotArea>
    </format>
    <format dxfId="2416">
      <pivotArea dataOnly="0" labelOnly="1" fieldPosition="0">
        <references count="1">
          <reference field="2" count="1">
            <x v="2"/>
          </reference>
        </references>
      </pivotArea>
    </format>
    <format dxfId="2415">
      <pivotArea collapsedLevelsAreSubtotals="1" fieldPosition="0">
        <references count="1">
          <reference field="2" count="1">
            <x v="1"/>
          </reference>
        </references>
      </pivotArea>
    </format>
    <format dxfId="2414">
      <pivotArea dataOnly="0" labelOnly="1" fieldPosition="0">
        <references count="1">
          <reference field="2" count="1">
            <x v="1"/>
          </reference>
        </references>
      </pivotArea>
    </format>
    <format dxfId="2413">
      <pivotArea field="2" type="button" dataOnly="0" labelOnly="1" outline="0" axis="axisRow" fieldPosition="0"/>
    </format>
    <format dxfId="2412">
      <pivotArea dataOnly="0" labelOnly="1" outline="0" fieldPosition="0">
        <references count="1">
          <reference field="4294967294" count="1">
            <x v="0"/>
          </reference>
        </references>
      </pivotArea>
    </format>
    <format dxfId="2411">
      <pivotArea grandRow="1" outline="0" collapsedLevelsAreSubtotals="1" fieldPosition="0"/>
    </format>
    <format dxfId="2410">
      <pivotArea dataOnly="0" labelOnly="1" grandRow="1" outline="0" fieldPosition="0"/>
    </format>
    <format dxfId="2409">
      <pivotArea grandRow="1" outline="0" collapsedLevelsAreSubtotals="1" fieldPosition="0"/>
    </format>
    <format dxfId="2408">
      <pivotArea dataOnly="0" labelOnly="1" grandRow="1" outline="0" fieldPosition="0"/>
    </format>
    <format dxfId="2407">
      <pivotArea grandRow="1" outline="0" collapsedLevelsAreSubtotals="1" fieldPosition="0"/>
    </format>
    <format dxfId="2406">
      <pivotArea dataOnly="0" labelOnly="1" grandRow="1" outline="0" fieldPosition="0"/>
    </format>
    <format dxfId="2405">
      <pivotArea type="all" dataOnly="0" outline="0" fieldPosition="0"/>
    </format>
    <format dxfId="2404">
      <pivotArea outline="0" collapsedLevelsAreSubtotals="1" fieldPosition="0"/>
    </format>
    <format dxfId="2403">
      <pivotArea field="2" type="button" dataOnly="0" labelOnly="1" outline="0" axis="axisRow" fieldPosition="0"/>
    </format>
    <format dxfId="2402">
      <pivotArea dataOnly="0" labelOnly="1" fieldPosition="0">
        <references count="1">
          <reference field="2" count="0"/>
        </references>
      </pivotArea>
    </format>
    <format dxfId="2401">
      <pivotArea dataOnly="0" labelOnly="1" grandRow="1" outline="0" fieldPosition="0"/>
    </format>
    <format dxfId="2400">
      <pivotArea dataOnly="0" labelOnly="1" outline="0" fieldPosition="0">
        <references count="1">
          <reference field="4294967294" count="1">
            <x v="0"/>
          </reference>
        </references>
      </pivotArea>
    </format>
    <format dxfId="2399">
      <pivotArea collapsedLevelsAreSubtotals="1" fieldPosition="0">
        <references count="2">
          <reference field="4294967294" count="1" selected="0">
            <x v="0"/>
          </reference>
          <reference field="2" count="0"/>
        </references>
      </pivotArea>
    </format>
    <format dxfId="2398">
      <pivotArea collapsedLevelsAreSubtotals="1" fieldPosition="0">
        <references count="1">
          <reference field="2" count="1">
            <x v="0"/>
          </reference>
        </references>
      </pivotArea>
    </format>
    <format dxfId="2397">
      <pivotArea grandRow="1" outline="0" collapsedLevelsAreSubtotals="1" fieldPosition="0"/>
    </format>
    <format dxfId="2396">
      <pivotArea dataOnly="0" labelOnly="1" grandRow="1" outline="0" fieldPosition="0"/>
    </format>
    <format dxfId="2395">
      <pivotArea outline="0" fieldPosition="0">
        <references count="1">
          <reference field="4294967294" count="1">
            <x v="2"/>
          </reference>
        </references>
      </pivotArea>
    </format>
    <format dxfId="2394">
      <pivotArea dataOnly="0" labelOnly="1" outline="0" fieldPosition="0">
        <references count="1">
          <reference field="4294967294" count="2">
            <x v="1"/>
            <x v="2"/>
          </reference>
        </references>
      </pivotArea>
    </format>
    <format dxfId="2393">
      <pivotArea dataOnly="0" labelOnly="1" outline="0" fieldPosition="0">
        <references count="1">
          <reference field="4294967294" count="1">
            <x v="1"/>
          </reference>
        </references>
      </pivotArea>
    </format>
    <format dxfId="2392">
      <pivotArea dataOnly="0" labelOnly="1" outline="0" fieldPosition="0">
        <references count="1">
          <reference field="4294967294" count="1">
            <x v="2"/>
          </reference>
        </references>
      </pivotArea>
    </format>
    <format dxfId="2391">
      <pivotArea dataOnly="0" labelOnly="1" outline="0" fieldPosition="0">
        <references count="1">
          <reference field="4294967294" count="3">
            <x v="0"/>
            <x v="1"/>
            <x v="2"/>
          </reference>
        </references>
      </pivotArea>
    </format>
    <format dxfId="2390">
      <pivotArea field="2" type="button" dataOnly="0" labelOnly="1" outline="0" axis="axisRow" fieldPosition="0"/>
    </format>
    <format dxfId="2389">
      <pivotArea grandRow="1" outline="0" collapsedLevelsAreSubtotals="1" fieldPosition="0"/>
    </format>
    <format dxfId="2388">
      <pivotArea dataOnly="0" labelOnly="1" grandRow="1" outline="0" fieldPosition="0"/>
    </format>
    <format dxfId="2387">
      <pivotArea grandRow="1" outline="0" collapsedLevelsAreSubtotals="1" fieldPosition="0"/>
    </format>
    <format dxfId="2386">
      <pivotArea dataOnly="0" labelOnly="1" grandRow="1" outline="0" fieldPosition="0"/>
    </format>
    <format dxfId="2385">
      <pivotArea grandRow="1" outline="0" collapsedLevelsAreSubtotals="1" fieldPosition="0"/>
    </format>
    <format dxfId="2384">
      <pivotArea dataOnly="0" labelOnly="1" grandRow="1" outline="0" fieldPosition="0"/>
    </format>
    <format dxfId="2383">
      <pivotArea grandRow="1" outline="0" collapsedLevelsAreSubtotals="1" fieldPosition="0"/>
    </format>
    <format dxfId="2382">
      <pivotArea dataOnly="0" labelOnly="1" grandRow="1" outline="0" fieldPosition="0"/>
    </format>
    <format dxfId="2381">
      <pivotArea type="all" dataOnly="0" outline="0" fieldPosition="0"/>
    </format>
    <format dxfId="2347">
      <pivotArea outline="0" collapsedLevelsAreSubtotals="1" fieldPosition="0">
        <references count="1">
          <reference field="4294967294" count="1" selected="0">
            <x v="0"/>
          </reference>
        </references>
      </pivotArea>
    </format>
    <format dxfId="2327">
      <pivotArea type="all" dataOnly="0" outline="0" fieldPosition="0"/>
    </format>
    <format dxfId="2326">
      <pivotArea outline="0" collapsedLevelsAreSubtotals="1" fieldPosition="0"/>
    </format>
    <format dxfId="2325">
      <pivotArea field="2" type="button" dataOnly="0" labelOnly="1" outline="0" axis="axisRow" fieldPosition="0"/>
    </format>
    <format dxfId="2324">
      <pivotArea dataOnly="0" labelOnly="1" fieldPosition="0">
        <references count="1">
          <reference field="2" count="0"/>
        </references>
      </pivotArea>
    </format>
    <format dxfId="2323">
      <pivotArea dataOnly="0" labelOnly="1" grandRow="1" outline="0" fieldPosition="0"/>
    </format>
    <format dxfId="2322">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C2C323-09EF-46F4-9755-01318EACF26A}"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K16:M19" firstHeaderRow="0" firstDataRow="1" firstDataCol="1"/>
  <pivotFields count="9">
    <pivotField showAll="0">
      <items count="6">
        <item h="1" x="0"/>
        <item h="1" x="1"/>
        <item h="1" x="2"/>
        <item x="3"/>
        <item h="1" x="4"/>
        <item t="default"/>
      </items>
    </pivotField>
    <pivotField showAll="0">
      <items count="13">
        <item x="0"/>
        <item x="1"/>
        <item x="2"/>
        <item x="3"/>
        <item x="4"/>
        <item x="5"/>
        <item x="6"/>
        <item x="7"/>
        <item x="8"/>
        <item x="9"/>
        <item x="10"/>
        <item x="11"/>
        <item t="default"/>
      </items>
    </pivotField>
    <pivotField showAll="0" sortType="descending">
      <items count="7">
        <item x="3"/>
        <item x="2"/>
        <item x="1"/>
        <item x="0"/>
        <item x="5"/>
        <item x="4"/>
        <item t="default"/>
      </items>
    </pivotField>
    <pivotField showAll="0"/>
    <pivotField numFmtId="164" showAll="0"/>
    <pivotField dataField="1" numFmtId="164" showAll="0"/>
    <pivotField numFmtId="164" showAll="0"/>
    <pivotField numFmtId="164" showAll="0"/>
    <pivotField axis="axisRow" showAll="0">
      <items count="3">
        <item x="0"/>
        <item x="1"/>
        <item t="default"/>
      </items>
    </pivotField>
  </pivotFields>
  <rowFields count="1">
    <field x="8"/>
  </rowFields>
  <rowItems count="3">
    <i>
      <x/>
    </i>
    <i>
      <x v="1"/>
    </i>
    <i t="grand">
      <x/>
    </i>
  </rowItems>
  <colFields count="1">
    <field x="-2"/>
  </colFields>
  <colItems count="2">
    <i>
      <x/>
    </i>
    <i i="1">
      <x v="1"/>
    </i>
  </colItems>
  <dataFields count="2">
    <dataField name="Sum of Income" fld="5" baseField="0" baseItem="0" numFmtId="167"/>
    <dataField name="Sum of Income2" fld="5" showDataAs="percentOfCol" baseField="8" baseItem="0" numFmtId="10"/>
  </dataFields>
  <formats count="45">
    <format dxfId="2469">
      <pivotArea grandRow="1" outline="0" collapsedLevelsAreSubtotals="1" fieldPosition="0"/>
    </format>
    <format dxfId="2468">
      <pivotArea dataOnly="0" labelOnly="1" grandRow="1" outline="0" fieldPosition="0"/>
    </format>
    <format dxfId="2467">
      <pivotArea grandRow="1" outline="0" collapsedLevelsAreSubtotals="1" fieldPosition="0"/>
    </format>
    <format dxfId="2466">
      <pivotArea dataOnly="0" labelOnly="1" grandRow="1" outline="0" fieldPosition="0"/>
    </format>
    <format dxfId="2465">
      <pivotArea field="2" type="button" dataOnly="0" labelOnly="1" outline="0"/>
    </format>
    <format dxfId="2464">
      <pivotArea field="2" type="button" dataOnly="0" labelOnly="1" outline="0"/>
    </format>
    <format dxfId="2463">
      <pivotArea field="2" type="button" dataOnly="0" labelOnly="1" outline="0"/>
    </format>
    <format dxfId="2462">
      <pivotArea grandRow="1" outline="0" collapsedLevelsAreSubtotals="1" fieldPosition="0"/>
    </format>
    <format dxfId="2461">
      <pivotArea dataOnly="0" labelOnly="1" grandRow="1" outline="0" fieldPosition="0"/>
    </format>
    <format dxfId="2460">
      <pivotArea grandRow="1" outline="0" collapsedLevelsAreSubtotals="1" fieldPosition="0"/>
    </format>
    <format dxfId="2459">
      <pivotArea dataOnly="0" labelOnly="1" grandRow="1" outline="0" fieldPosition="0"/>
    </format>
    <format dxfId="2458">
      <pivotArea grandRow="1" outline="0" collapsedLevelsAreSubtotals="1" fieldPosition="0"/>
    </format>
    <format dxfId="2457">
      <pivotArea dataOnly="0" labelOnly="1" grandRow="1" outline="0" fieldPosition="0"/>
    </format>
    <format dxfId="2456">
      <pivotArea type="all" dataOnly="0" outline="0" fieldPosition="0"/>
    </format>
    <format dxfId="2455">
      <pivotArea outline="0" collapsedLevelsAreSubtotals="1" fieldPosition="0"/>
    </format>
    <format dxfId="2454">
      <pivotArea field="2" type="button" dataOnly="0" labelOnly="1" outline="0"/>
    </format>
    <format dxfId="2453">
      <pivotArea dataOnly="0" labelOnly="1" grandRow="1" outline="0" fieldPosition="0"/>
    </format>
    <format dxfId="2452">
      <pivotArea grandRow="1" outline="0" collapsedLevelsAreSubtotals="1" fieldPosition="0"/>
    </format>
    <format dxfId="2451">
      <pivotArea dataOnly="0" labelOnly="1" grandRow="1" outline="0" fieldPosition="0"/>
    </format>
    <format dxfId="2450">
      <pivotArea field="1" type="button" dataOnly="0" labelOnly="1" outline="0"/>
    </format>
    <format dxfId="2449">
      <pivotArea field="1" type="button" dataOnly="0" labelOnly="1" outline="0"/>
    </format>
    <format dxfId="2448">
      <pivotArea grandRow="1" outline="0" collapsedLevelsAreSubtotals="1" fieldPosition="0"/>
    </format>
    <format dxfId="2447">
      <pivotArea dataOnly="0" labelOnly="1" grandRow="1" outline="0" fieldPosition="0"/>
    </format>
    <format dxfId="2446">
      <pivotArea grandRow="1" outline="0" collapsedLevelsAreSubtotals="1" fieldPosition="0"/>
    </format>
    <format dxfId="2445">
      <pivotArea dataOnly="0" labelOnly="1" grandRow="1" outline="0" fieldPosition="0"/>
    </format>
    <format dxfId="2444">
      <pivotArea outline="0" collapsedLevelsAreSubtotals="1" fieldPosition="0"/>
    </format>
    <format dxfId="2443">
      <pivotArea dataOnly="0" labelOnly="1" grandRow="1" outline="0" fieldPosition="0"/>
    </format>
    <format dxfId="2442">
      <pivotArea outline="0" fieldPosition="0">
        <references count="1">
          <reference field="4294967294" count="1">
            <x v="1"/>
          </reference>
        </references>
      </pivotArea>
    </format>
    <format dxfId="2441">
      <pivotArea field="8" type="button" dataOnly="0" labelOnly="1" outline="0" axis="axisRow" fieldPosition="0"/>
    </format>
    <format dxfId="2440">
      <pivotArea dataOnly="0" labelOnly="1" outline="0" fieldPosition="0">
        <references count="1">
          <reference field="4294967294" count="2">
            <x v="0"/>
            <x v="1"/>
          </reference>
        </references>
      </pivotArea>
    </format>
    <format dxfId="2439">
      <pivotArea field="8" type="button" dataOnly="0" labelOnly="1" outline="0" axis="axisRow" fieldPosition="0"/>
    </format>
    <format dxfId="2438">
      <pivotArea dataOnly="0" labelOnly="1" outline="0" fieldPosition="0">
        <references count="1">
          <reference field="4294967294" count="2">
            <x v="0"/>
            <x v="1"/>
          </reference>
        </references>
      </pivotArea>
    </format>
    <format dxfId="2437">
      <pivotArea grandRow="1" outline="0" collapsedLevelsAreSubtotals="1" fieldPosition="0"/>
    </format>
    <format dxfId="2436">
      <pivotArea dataOnly="0" labelOnly="1" grandRow="1" outline="0" fieldPosition="0"/>
    </format>
    <format dxfId="2435">
      <pivotArea grandRow="1" outline="0" collapsedLevelsAreSubtotals="1" fieldPosition="0"/>
    </format>
    <format dxfId="2434">
      <pivotArea dataOnly="0" labelOnly="1" grandRow="1" outline="0" fieldPosition="0"/>
    </format>
    <format dxfId="2433">
      <pivotArea type="all" dataOnly="0" outline="0" fieldPosition="0"/>
    </format>
    <format dxfId="2432">
      <pivotArea collapsedLevelsAreSubtotals="1" fieldPosition="0">
        <references count="1">
          <reference field="8" count="1">
            <x v="0"/>
          </reference>
        </references>
      </pivotArea>
    </format>
    <format dxfId="2344">
      <pivotArea outline="0" collapsedLevelsAreSubtotals="1" fieldPosition="0">
        <references count="1">
          <reference field="4294967294" count="1" selected="0">
            <x v="0"/>
          </reference>
        </references>
      </pivotArea>
    </format>
    <format dxfId="2297">
      <pivotArea type="all" dataOnly="0" outline="0" fieldPosition="0"/>
    </format>
    <format dxfId="2296">
      <pivotArea outline="0" collapsedLevelsAreSubtotals="1" fieldPosition="0"/>
    </format>
    <format dxfId="2295">
      <pivotArea field="8" type="button" dataOnly="0" labelOnly="1" outline="0" axis="axisRow" fieldPosition="0"/>
    </format>
    <format dxfId="2294">
      <pivotArea dataOnly="0" labelOnly="1" fieldPosition="0">
        <references count="1">
          <reference field="8" count="0"/>
        </references>
      </pivotArea>
    </format>
    <format dxfId="2293">
      <pivotArea dataOnly="0" labelOnly="1" grandRow="1" outline="0" fieldPosition="0"/>
    </format>
    <format dxfId="2292">
      <pivotArea dataOnly="0" labelOnly="1" outline="0" fieldPosition="0">
        <references count="1">
          <reference field="4294967294" count="2">
            <x v="0"/>
            <x v="1"/>
          </reference>
        </references>
      </pivotArea>
    </format>
  </formats>
  <chartFormats count="6">
    <chartFormat chart="18" format="10" series="1">
      <pivotArea type="data" outline="0" fieldPosition="0">
        <references count="1">
          <reference field="4294967294" count="1" selected="0">
            <x v="0"/>
          </reference>
        </references>
      </pivotArea>
    </chartFormat>
    <chartFormat chart="18" format="11">
      <pivotArea type="data" outline="0" fieldPosition="0">
        <references count="2">
          <reference field="4294967294" count="1" selected="0">
            <x v="0"/>
          </reference>
          <reference field="8" count="1" selected="0">
            <x v="0"/>
          </reference>
        </references>
      </pivotArea>
    </chartFormat>
    <chartFormat chart="18" format="12">
      <pivotArea type="data" outline="0" fieldPosition="0">
        <references count="2">
          <reference field="4294967294" count="1" selected="0">
            <x v="0"/>
          </reference>
          <reference field="8" count="1" selected="0">
            <x v="1"/>
          </reference>
        </references>
      </pivotArea>
    </chartFormat>
    <chartFormat chart="18" format="13" series="1">
      <pivotArea type="data" outline="0" fieldPosition="0">
        <references count="1">
          <reference field="4294967294" count="1" selected="0">
            <x v="1"/>
          </reference>
        </references>
      </pivotArea>
    </chartFormat>
    <chartFormat chart="18" format="14">
      <pivotArea type="data" outline="0" fieldPosition="0">
        <references count="2">
          <reference field="4294967294" count="1" selected="0">
            <x v="1"/>
          </reference>
          <reference field="8" count="1" selected="0">
            <x v="0"/>
          </reference>
        </references>
      </pivotArea>
    </chartFormat>
    <chartFormat chart="18" format="15">
      <pivotArea type="data" outline="0" fieldPosition="0">
        <references count="2">
          <reference field="4294967294"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58F304-0419-4BCC-A99A-46A089512420}"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17:C30" firstHeaderRow="1" firstDataRow="1" firstDataCol="1"/>
  <pivotFields count="9">
    <pivotField showAll="0">
      <items count="6">
        <item h="1" x="0"/>
        <item h="1" x="1"/>
        <item h="1" x="2"/>
        <item x="3"/>
        <item h="1" x="4"/>
        <item t="default"/>
      </items>
    </pivotField>
    <pivotField axis="axisRow" showAll="0">
      <items count="13">
        <item x="0"/>
        <item x="1"/>
        <item x="2"/>
        <item x="3"/>
        <item x="4"/>
        <item x="5"/>
        <item x="6"/>
        <item x="7"/>
        <item x="8"/>
        <item x="9"/>
        <item x="10"/>
        <item x="11"/>
        <item t="default"/>
      </items>
    </pivotField>
    <pivotField showAll="0" sortType="descending">
      <items count="7">
        <item x="3"/>
        <item x="2"/>
        <item x="1"/>
        <item x="0"/>
        <item x="5"/>
        <item x="4"/>
        <item t="default"/>
      </items>
    </pivotField>
    <pivotField showAll="0"/>
    <pivotField numFmtId="164" showAll="0"/>
    <pivotField numFmtId="164" showAll="0"/>
    <pivotField numFmtId="164" showAll="0"/>
    <pivotField dataField="1" numFmtId="164"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Sum of operating profit" fld="7" baseField="0" baseItem="0" numFmtId="167"/>
  </dataFields>
  <formats count="69">
    <format dxfId="2537">
      <pivotArea grandRow="1" outline="0" collapsedLevelsAreSubtotals="1" fieldPosition="0"/>
    </format>
    <format dxfId="2536">
      <pivotArea dataOnly="0" labelOnly="1" grandRow="1" outline="0" fieldPosition="0"/>
    </format>
    <format dxfId="2535">
      <pivotArea grandRow="1" outline="0" collapsedLevelsAreSubtotals="1" fieldPosition="0"/>
    </format>
    <format dxfId="2534">
      <pivotArea dataOnly="0" labelOnly="1" grandRow="1" outline="0" fieldPosition="0"/>
    </format>
    <format dxfId="2533">
      <pivotArea field="2" type="button" dataOnly="0" labelOnly="1" outline="0"/>
    </format>
    <format dxfId="2532">
      <pivotArea field="2" type="button" dataOnly="0" labelOnly="1" outline="0"/>
    </format>
    <format dxfId="2531">
      <pivotArea field="2" type="button" dataOnly="0" labelOnly="1" outline="0"/>
    </format>
    <format dxfId="2530">
      <pivotArea grandRow="1" outline="0" collapsedLevelsAreSubtotals="1" fieldPosition="0"/>
    </format>
    <format dxfId="2529">
      <pivotArea dataOnly="0" labelOnly="1" grandRow="1" outline="0" fieldPosition="0"/>
    </format>
    <format dxfId="2528">
      <pivotArea grandRow="1" outline="0" collapsedLevelsAreSubtotals="1" fieldPosition="0"/>
    </format>
    <format dxfId="2527">
      <pivotArea dataOnly="0" labelOnly="1" grandRow="1" outline="0" fieldPosition="0"/>
    </format>
    <format dxfId="2526">
      <pivotArea grandRow="1" outline="0" collapsedLevelsAreSubtotals="1" fieldPosition="0"/>
    </format>
    <format dxfId="2525">
      <pivotArea dataOnly="0" labelOnly="1" grandRow="1" outline="0" fieldPosition="0"/>
    </format>
    <format dxfId="2524">
      <pivotArea type="all" dataOnly="0" outline="0" fieldPosition="0"/>
    </format>
    <format dxfId="2523">
      <pivotArea outline="0" collapsedLevelsAreSubtotals="1" fieldPosition="0"/>
    </format>
    <format dxfId="2522">
      <pivotArea field="2" type="button" dataOnly="0" labelOnly="1" outline="0"/>
    </format>
    <format dxfId="2521">
      <pivotArea dataOnly="0" labelOnly="1" grandRow="1" outline="0" fieldPosition="0"/>
    </format>
    <format dxfId="2520">
      <pivotArea grandRow="1" outline="0" collapsedLevelsAreSubtotals="1" fieldPosition="0"/>
    </format>
    <format dxfId="2519">
      <pivotArea dataOnly="0" labelOnly="1" grandRow="1" outline="0" fieldPosition="0"/>
    </format>
    <format dxfId="2518">
      <pivotArea field="1" type="button" dataOnly="0" labelOnly="1" outline="0" axis="axisRow" fieldPosition="0"/>
    </format>
    <format dxfId="2517">
      <pivotArea field="1" type="button" dataOnly="0" labelOnly="1" outline="0" axis="axisRow" fieldPosition="0"/>
    </format>
    <format dxfId="2516">
      <pivotArea collapsedLevelsAreSubtotals="1" fieldPosition="0">
        <references count="1">
          <reference field="1" count="1">
            <x v="0"/>
          </reference>
        </references>
      </pivotArea>
    </format>
    <format dxfId="2515">
      <pivotArea dataOnly="0" labelOnly="1" fieldPosition="0">
        <references count="1">
          <reference field="1" count="1">
            <x v="0"/>
          </reference>
        </references>
      </pivotArea>
    </format>
    <format dxfId="2514">
      <pivotArea collapsedLevelsAreSubtotals="1" fieldPosition="0">
        <references count="1">
          <reference field="1" count="1">
            <x v="1"/>
          </reference>
        </references>
      </pivotArea>
    </format>
    <format dxfId="2513">
      <pivotArea dataOnly="0" labelOnly="1" fieldPosition="0">
        <references count="1">
          <reference field="1" count="1">
            <x v="1"/>
          </reference>
        </references>
      </pivotArea>
    </format>
    <format dxfId="2512">
      <pivotArea collapsedLevelsAreSubtotals="1" fieldPosition="0">
        <references count="1">
          <reference field="1" count="1">
            <x v="2"/>
          </reference>
        </references>
      </pivotArea>
    </format>
    <format dxfId="2511">
      <pivotArea dataOnly="0" labelOnly="1" fieldPosition="0">
        <references count="1">
          <reference field="1" count="1">
            <x v="2"/>
          </reference>
        </references>
      </pivotArea>
    </format>
    <format dxfId="2510">
      <pivotArea collapsedLevelsAreSubtotals="1" fieldPosition="0">
        <references count="1">
          <reference field="1" count="1">
            <x v="3"/>
          </reference>
        </references>
      </pivotArea>
    </format>
    <format dxfId="2509">
      <pivotArea dataOnly="0" labelOnly="1" fieldPosition="0">
        <references count="1">
          <reference field="1" count="1">
            <x v="3"/>
          </reference>
        </references>
      </pivotArea>
    </format>
    <format dxfId="2508">
      <pivotArea collapsedLevelsAreSubtotals="1" fieldPosition="0">
        <references count="1">
          <reference field="1" count="1">
            <x v="4"/>
          </reference>
        </references>
      </pivotArea>
    </format>
    <format dxfId="2507">
      <pivotArea dataOnly="0" labelOnly="1" fieldPosition="0">
        <references count="1">
          <reference field="1" count="1">
            <x v="4"/>
          </reference>
        </references>
      </pivotArea>
    </format>
    <format dxfId="2506">
      <pivotArea collapsedLevelsAreSubtotals="1" fieldPosition="0">
        <references count="1">
          <reference field="1" count="1">
            <x v="5"/>
          </reference>
        </references>
      </pivotArea>
    </format>
    <format dxfId="2505">
      <pivotArea dataOnly="0" labelOnly="1" fieldPosition="0">
        <references count="1">
          <reference field="1" count="1">
            <x v="5"/>
          </reference>
        </references>
      </pivotArea>
    </format>
    <format dxfId="2504">
      <pivotArea collapsedLevelsAreSubtotals="1" fieldPosition="0">
        <references count="1">
          <reference field="1" count="1">
            <x v="6"/>
          </reference>
        </references>
      </pivotArea>
    </format>
    <format dxfId="2503">
      <pivotArea dataOnly="0" labelOnly="1" fieldPosition="0">
        <references count="1">
          <reference field="1" count="1">
            <x v="6"/>
          </reference>
        </references>
      </pivotArea>
    </format>
    <format dxfId="2502">
      <pivotArea collapsedLevelsAreSubtotals="1" fieldPosition="0">
        <references count="1">
          <reference field="1" count="1">
            <x v="7"/>
          </reference>
        </references>
      </pivotArea>
    </format>
    <format dxfId="2501">
      <pivotArea dataOnly="0" labelOnly="1" fieldPosition="0">
        <references count="1">
          <reference field="1" count="1">
            <x v="7"/>
          </reference>
        </references>
      </pivotArea>
    </format>
    <format dxfId="2500">
      <pivotArea collapsedLevelsAreSubtotals="1" fieldPosition="0">
        <references count="1">
          <reference field="1" count="1">
            <x v="8"/>
          </reference>
        </references>
      </pivotArea>
    </format>
    <format dxfId="2499">
      <pivotArea dataOnly="0" labelOnly="1" fieldPosition="0">
        <references count="1">
          <reference field="1" count="1">
            <x v="8"/>
          </reference>
        </references>
      </pivotArea>
    </format>
    <format dxfId="2498">
      <pivotArea collapsedLevelsAreSubtotals="1" fieldPosition="0">
        <references count="1">
          <reference field="1" count="1">
            <x v="9"/>
          </reference>
        </references>
      </pivotArea>
    </format>
    <format dxfId="2497">
      <pivotArea dataOnly="0" labelOnly="1" fieldPosition="0">
        <references count="1">
          <reference field="1" count="1">
            <x v="9"/>
          </reference>
        </references>
      </pivotArea>
    </format>
    <format dxfId="2496">
      <pivotArea collapsedLevelsAreSubtotals="1" fieldPosition="0">
        <references count="1">
          <reference field="1" count="1">
            <x v="10"/>
          </reference>
        </references>
      </pivotArea>
    </format>
    <format dxfId="2495">
      <pivotArea dataOnly="0" labelOnly="1" fieldPosition="0">
        <references count="1">
          <reference field="1" count="1">
            <x v="10"/>
          </reference>
        </references>
      </pivotArea>
    </format>
    <format dxfId="2494">
      <pivotArea collapsedLevelsAreSubtotals="1" fieldPosition="0">
        <references count="1">
          <reference field="1" count="1">
            <x v="7"/>
          </reference>
        </references>
      </pivotArea>
    </format>
    <format dxfId="2493">
      <pivotArea dataOnly="0" labelOnly="1" fieldPosition="0">
        <references count="1">
          <reference field="1" count="1">
            <x v="7"/>
          </reference>
        </references>
      </pivotArea>
    </format>
    <format dxfId="2492">
      <pivotArea collapsedLevelsAreSubtotals="1" fieldPosition="0">
        <references count="1">
          <reference field="1" count="1">
            <x v="7"/>
          </reference>
        </references>
      </pivotArea>
    </format>
    <format dxfId="2491">
      <pivotArea dataOnly="0" labelOnly="1" fieldPosition="0">
        <references count="1">
          <reference field="1" count="1">
            <x v="7"/>
          </reference>
        </references>
      </pivotArea>
    </format>
    <format dxfId="2490">
      <pivotArea collapsedLevelsAreSubtotals="1" fieldPosition="0">
        <references count="1">
          <reference field="1" count="1">
            <x v="6"/>
          </reference>
        </references>
      </pivotArea>
    </format>
    <format dxfId="2489">
      <pivotArea dataOnly="0" labelOnly="1" fieldPosition="0">
        <references count="1">
          <reference field="1" count="1">
            <x v="6"/>
          </reference>
        </references>
      </pivotArea>
    </format>
    <format dxfId="2488">
      <pivotArea grandRow="1" outline="0" collapsedLevelsAreSubtotals="1" fieldPosition="0"/>
    </format>
    <format dxfId="2487">
      <pivotArea dataOnly="0" labelOnly="1" grandRow="1" outline="0" fieldPosition="0"/>
    </format>
    <format dxfId="2486">
      <pivotArea grandRow="1" outline="0" collapsedLevelsAreSubtotals="1" fieldPosition="0"/>
    </format>
    <format dxfId="2485">
      <pivotArea dataOnly="0" labelOnly="1" grandRow="1" outline="0" fieldPosition="0"/>
    </format>
    <format dxfId="2484">
      <pivotArea outline="0" collapsedLevelsAreSubtotals="1" fieldPosition="0"/>
    </format>
    <format dxfId="2483">
      <pivotArea dataOnly="0" labelOnly="1" fieldPosition="0">
        <references count="1">
          <reference field="1" count="0"/>
        </references>
      </pivotArea>
    </format>
    <format dxfId="2482">
      <pivotArea dataOnly="0" labelOnly="1" grandRow="1" outline="0" fieldPosition="0"/>
    </format>
    <format dxfId="2481">
      <pivotArea grandRow="1" outline="0" collapsedLevelsAreSubtotals="1" fieldPosition="0"/>
    </format>
    <format dxfId="2480">
      <pivotArea dataOnly="0" labelOnly="1" grandRow="1" outline="0" fieldPosition="0"/>
    </format>
    <format dxfId="2479">
      <pivotArea grandRow="1" outline="0" collapsedLevelsAreSubtotals="1" fieldPosition="0"/>
    </format>
    <format dxfId="2478">
      <pivotArea dataOnly="0" labelOnly="1" grandRow="1" outline="0" fieldPosition="0"/>
    </format>
    <format dxfId="2477">
      <pivotArea type="all" dataOnly="0" outline="0" fieldPosition="0"/>
    </format>
    <format dxfId="2476">
      <pivotArea outline="0" collapsedLevelsAreSubtotals="1" fieldPosition="0"/>
    </format>
    <format dxfId="2475">
      <pivotArea field="1" type="button" dataOnly="0" labelOnly="1" outline="0" axis="axisRow" fieldPosition="0"/>
    </format>
    <format dxfId="2474">
      <pivotArea dataOnly="0" labelOnly="1" fieldPosition="0">
        <references count="1">
          <reference field="1" count="0"/>
        </references>
      </pivotArea>
    </format>
    <format dxfId="2473">
      <pivotArea dataOnly="0" labelOnly="1" grandRow="1" outline="0" fieldPosition="0"/>
    </format>
    <format dxfId="2472">
      <pivotArea dataOnly="0" labelOnly="1" outline="0" axis="axisValues" fieldPosition="0"/>
    </format>
    <format dxfId="2471">
      <pivotArea dataOnly="0" outline="0" axis="axisValues" fieldPosition="0"/>
    </format>
    <format dxfId="2470">
      <pivotArea dataOnly="0" outline="0" axis="axisValues" fieldPosition="0"/>
    </format>
    <format dxfId="2346">
      <pivotArea outline="0" collapsedLevelsAreSubtotals="1" fieldPosition="0"/>
    </format>
  </formats>
  <chartFormats count="3">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AF95A7-872A-4208-8EEE-695DC44F185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T2:V15" firstHeaderRow="0" firstDataRow="1" firstDataCol="1"/>
  <pivotFields count="9">
    <pivotField showAll="0">
      <items count="6">
        <item h="1" x="0"/>
        <item h="1" x="1"/>
        <item h="1" x="2"/>
        <item x="3"/>
        <item h="1" x="4"/>
        <item t="default"/>
      </items>
    </pivotField>
    <pivotField axis="axisRow" showAll="0">
      <items count="13">
        <item x="0"/>
        <item x="1"/>
        <item x="2"/>
        <item x="3"/>
        <item x="4"/>
        <item x="5"/>
        <item x="6"/>
        <item x="7"/>
        <item x="8"/>
        <item x="9"/>
        <item x="10"/>
        <item x="11"/>
        <item t="default"/>
      </items>
    </pivotField>
    <pivotField showAll="0" sortType="descending">
      <items count="7">
        <item x="3"/>
        <item x="2"/>
        <item x="1"/>
        <item x="0"/>
        <item x="5"/>
        <item x="4"/>
        <item t="default"/>
      </items>
    </pivotField>
    <pivotField showAll="0"/>
    <pivotField numFmtId="164" showAll="0"/>
    <pivotField dataField="1" numFmtId="164" showAll="0"/>
    <pivotField numFmtId="164" showAll="0"/>
    <pivotField numFmtId="164" showAll="0"/>
    <pivotField showAll="0"/>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Sum of Income" fld="5" baseField="0" baseItem="0"/>
    <dataField name="Sum of Income2" fld="5" baseField="0" baseItem="0"/>
  </dataFields>
  <formats count="45">
    <format dxfId="2570">
      <pivotArea grandRow="1" outline="0" collapsedLevelsAreSubtotals="1" fieldPosition="0"/>
    </format>
    <format dxfId="2569">
      <pivotArea dataOnly="0" labelOnly="1" grandRow="1" outline="0" fieldPosition="0"/>
    </format>
    <format dxfId="2568">
      <pivotArea grandRow="1" outline="0" collapsedLevelsAreSubtotals="1" fieldPosition="0"/>
    </format>
    <format dxfId="2567">
      <pivotArea dataOnly="0" labelOnly="1" grandRow="1" outline="0" fieldPosition="0"/>
    </format>
    <format dxfId="2566">
      <pivotArea field="2" type="button" dataOnly="0" labelOnly="1" outline="0"/>
    </format>
    <format dxfId="2565">
      <pivotArea dataOnly="0" labelOnly="1" outline="0" fieldPosition="0">
        <references count="1">
          <reference field="4294967294" count="1">
            <x v="0"/>
          </reference>
        </references>
      </pivotArea>
    </format>
    <format dxfId="2564">
      <pivotArea field="2" type="button" dataOnly="0" labelOnly="1" outline="0"/>
    </format>
    <format dxfId="2563">
      <pivotArea dataOnly="0" labelOnly="1" outline="0" fieldPosition="0">
        <references count="1">
          <reference field="4294967294" count="1">
            <x v="0"/>
          </reference>
        </references>
      </pivotArea>
    </format>
    <format dxfId="2562">
      <pivotArea field="2" type="button" dataOnly="0" labelOnly="1" outline="0"/>
    </format>
    <format dxfId="2561">
      <pivotArea dataOnly="0" labelOnly="1" outline="0" fieldPosition="0">
        <references count="1">
          <reference field="4294967294" count="1">
            <x v="0"/>
          </reference>
        </references>
      </pivotArea>
    </format>
    <format dxfId="2560">
      <pivotArea grandRow="1" outline="0" collapsedLevelsAreSubtotals="1" fieldPosition="0"/>
    </format>
    <format dxfId="2559">
      <pivotArea dataOnly="0" labelOnly="1" grandRow="1" outline="0" fieldPosition="0"/>
    </format>
    <format dxfId="2558">
      <pivotArea grandRow="1" outline="0" collapsedLevelsAreSubtotals="1" fieldPosition="0"/>
    </format>
    <format dxfId="2557">
      <pivotArea dataOnly="0" labelOnly="1" grandRow="1" outline="0" fieldPosition="0"/>
    </format>
    <format dxfId="2556">
      <pivotArea grandRow="1" outline="0" collapsedLevelsAreSubtotals="1" fieldPosition="0"/>
    </format>
    <format dxfId="2555">
      <pivotArea dataOnly="0" labelOnly="1" grandRow="1" outline="0" fieldPosition="0"/>
    </format>
    <format dxfId="2554">
      <pivotArea type="all" dataOnly="0" outline="0" fieldPosition="0"/>
    </format>
    <format dxfId="2553">
      <pivotArea outline="0" collapsedLevelsAreSubtotals="1" fieldPosition="0"/>
    </format>
    <format dxfId="2552">
      <pivotArea field="2" type="button" dataOnly="0" labelOnly="1" outline="0"/>
    </format>
    <format dxfId="2551">
      <pivotArea dataOnly="0" labelOnly="1" grandRow="1" outline="0" fieldPosition="0"/>
    </format>
    <format dxfId="2550">
      <pivotArea dataOnly="0" labelOnly="1" outline="0" fieldPosition="0">
        <references count="1">
          <reference field="4294967294" count="1">
            <x v="0"/>
          </reference>
        </references>
      </pivotArea>
    </format>
    <format dxfId="2549">
      <pivotArea grandRow="1" outline="0" collapsedLevelsAreSubtotals="1" fieldPosition="0"/>
    </format>
    <format dxfId="2548">
      <pivotArea outline="0" collapsedLevelsAreSubtotals="1" fieldPosition="0"/>
    </format>
    <format dxfId="2547">
      <pivotArea field="1" type="button" dataOnly="0" labelOnly="1" outline="0" axis="axisRow" fieldPosition="0"/>
    </format>
    <format dxfId="2546">
      <pivotArea dataOnly="0" labelOnly="1" outline="0" fieldPosition="0">
        <references count="1">
          <reference field="4294967294" count="2">
            <x v="0"/>
            <x v="1"/>
          </reference>
        </references>
      </pivotArea>
    </format>
    <format dxfId="2545">
      <pivotArea field="1" type="button" dataOnly="0" labelOnly="1" outline="0" axis="axisRow" fieldPosition="0"/>
    </format>
    <format dxfId="2544">
      <pivotArea dataOnly="0" labelOnly="1" outline="0" fieldPosition="0">
        <references count="1">
          <reference field="4294967294" count="2">
            <x v="0"/>
            <x v="1"/>
          </reference>
        </references>
      </pivotArea>
    </format>
    <format dxfId="2543">
      <pivotArea type="all" dataOnly="0" outline="0" fieldPosition="0"/>
    </format>
    <format dxfId="2542">
      <pivotArea outline="0" collapsedLevelsAreSubtotals="1" fieldPosition="0"/>
    </format>
    <format dxfId="2541">
      <pivotArea field="1" type="button" dataOnly="0" labelOnly="1" outline="0" axis="axisRow" fieldPosition="0"/>
    </format>
    <format dxfId="2540">
      <pivotArea dataOnly="0" labelOnly="1" fieldPosition="0">
        <references count="1">
          <reference field="1" count="0"/>
        </references>
      </pivotArea>
    </format>
    <format dxfId="2539">
      <pivotArea dataOnly="0" labelOnly="1" grandRow="1" outline="0" fieldPosition="0"/>
    </format>
    <format dxfId="2538">
      <pivotArea dataOnly="0" labelOnly="1" outline="0" fieldPosition="0">
        <references count="1">
          <reference field="4294967294" count="2">
            <x v="0"/>
            <x v="1"/>
          </reference>
        </references>
      </pivotArea>
    </format>
    <format dxfId="2291">
      <pivotArea type="all" dataOnly="0" outline="0" fieldPosition="0"/>
    </format>
    <format dxfId="2290">
      <pivotArea outline="0" collapsedLevelsAreSubtotals="1" fieldPosition="0"/>
    </format>
    <format dxfId="2289">
      <pivotArea field="1" type="button" dataOnly="0" labelOnly="1" outline="0" axis="axisRow" fieldPosition="0"/>
    </format>
    <format dxfId="2288">
      <pivotArea dataOnly="0" labelOnly="1" fieldPosition="0">
        <references count="1">
          <reference field="1" count="0"/>
        </references>
      </pivotArea>
    </format>
    <format dxfId="2287">
      <pivotArea dataOnly="0" labelOnly="1" grandRow="1" outline="0" fieldPosition="0"/>
    </format>
    <format dxfId="2286">
      <pivotArea dataOnly="0" labelOnly="1" outline="0" fieldPosition="0">
        <references count="1">
          <reference field="4294967294" count="2">
            <x v="0"/>
            <x v="1"/>
          </reference>
        </references>
      </pivotArea>
    </format>
    <format dxfId="2285">
      <pivotArea type="all" dataOnly="0" outline="0" fieldPosition="0"/>
    </format>
    <format dxfId="2284">
      <pivotArea outline="0" collapsedLevelsAreSubtotals="1" fieldPosition="0"/>
    </format>
    <format dxfId="2283">
      <pivotArea field="1" type="button" dataOnly="0" labelOnly="1" outline="0" axis="axisRow" fieldPosition="0"/>
    </format>
    <format dxfId="2282">
      <pivotArea dataOnly="0" labelOnly="1" fieldPosition="0">
        <references count="1">
          <reference field="1" count="0"/>
        </references>
      </pivotArea>
    </format>
    <format dxfId="2281">
      <pivotArea dataOnly="0" labelOnly="1" grandRow="1" outline="0" fieldPosition="0"/>
    </format>
    <format dxfId="2280">
      <pivotArea dataOnly="0" labelOnly="1" outline="0" fieldPosition="0">
        <references count="1">
          <reference field="4294967294" count="2">
            <x v="0"/>
            <x v="1"/>
          </reference>
        </references>
      </pivotArea>
    </format>
  </format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E6A34A-B337-43B7-9F98-9BC741071589}"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G16:I38" firstHeaderRow="0" firstDataRow="1" firstDataCol="1"/>
  <pivotFields count="9">
    <pivotField showAll="0">
      <items count="6">
        <item h="1" x="0"/>
        <item h="1" x="1"/>
        <item h="1" x="2"/>
        <item x="3"/>
        <item h="1" x="4"/>
        <item t="default"/>
      </items>
    </pivotField>
    <pivotField showAll="0">
      <items count="13">
        <item x="0"/>
        <item x="1"/>
        <item x="2"/>
        <item x="3"/>
        <item x="4"/>
        <item x="5"/>
        <item x="6"/>
        <item x="7"/>
        <item x="8"/>
        <item x="9"/>
        <item x="10"/>
        <item x="11"/>
        <item t="default"/>
      </items>
    </pivotField>
    <pivotField axis="axisRow" showAll="0" sortType="descending">
      <items count="7">
        <item x="3"/>
        <item x="2"/>
        <item x="1"/>
        <item x="0"/>
        <item x="5"/>
        <item x="4"/>
        <item t="default"/>
      </items>
    </pivotField>
    <pivotField axis="axisRow" showAll="0">
      <items count="16">
        <item x="13"/>
        <item x="10"/>
        <item x="2"/>
        <item x="8"/>
        <item x="1"/>
        <item x="9"/>
        <item x="12"/>
        <item x="6"/>
        <item x="7"/>
        <item x="5"/>
        <item x="3"/>
        <item x="4"/>
        <item x="0"/>
        <item x="14"/>
        <item x="11"/>
        <item t="default"/>
      </items>
    </pivotField>
    <pivotField numFmtId="164" showAll="0"/>
    <pivotField dataField="1" numFmtId="164" showAll="0"/>
    <pivotField numFmtId="164" showAll="0"/>
    <pivotField numFmtId="164" showAll="0"/>
    <pivotField showAll="0">
      <items count="3">
        <item x="0"/>
        <item x="1"/>
        <item t="default"/>
      </items>
    </pivotField>
  </pivotFields>
  <rowFields count="2">
    <field x="2"/>
    <field x="3"/>
  </rowFields>
  <rowItems count="22">
    <i>
      <x/>
    </i>
    <i r="1">
      <x v="7"/>
    </i>
    <i r="1">
      <x v="11"/>
    </i>
    <i>
      <x v="1"/>
    </i>
    <i r="1">
      <x v="9"/>
    </i>
    <i r="1">
      <x v="10"/>
    </i>
    <i>
      <x v="2"/>
    </i>
    <i r="1">
      <x v="2"/>
    </i>
    <i r="1">
      <x v="6"/>
    </i>
    <i r="1">
      <x v="8"/>
    </i>
    <i>
      <x v="3"/>
    </i>
    <i r="1">
      <x v="4"/>
    </i>
    <i r="1">
      <x v="12"/>
    </i>
    <i>
      <x v="4"/>
    </i>
    <i r="1">
      <x/>
    </i>
    <i>
      <x v="5"/>
    </i>
    <i r="1">
      <x v="1"/>
    </i>
    <i r="1">
      <x v="3"/>
    </i>
    <i r="1">
      <x v="5"/>
    </i>
    <i r="1">
      <x v="13"/>
    </i>
    <i r="1">
      <x v="14"/>
    </i>
    <i t="grand">
      <x/>
    </i>
  </rowItems>
  <colFields count="1">
    <field x="-2"/>
  </colFields>
  <colItems count="2">
    <i>
      <x/>
    </i>
    <i i="1">
      <x v="1"/>
    </i>
  </colItems>
  <dataFields count="2">
    <dataField name="Sum of Income" fld="5" baseField="0" baseItem="0" numFmtId="167"/>
    <dataField name="Sum of Income2" fld="5" showDataAs="percentOfCol" baseField="8" baseItem="0" numFmtId="10"/>
  </dataFields>
  <formats count="51">
    <format dxfId="2608">
      <pivotArea grandRow="1" outline="0" collapsedLevelsAreSubtotals="1" fieldPosition="0"/>
    </format>
    <format dxfId="2607">
      <pivotArea dataOnly="0" labelOnly="1" grandRow="1" outline="0" fieldPosition="0"/>
    </format>
    <format dxfId="2606">
      <pivotArea grandRow="1" outline="0" collapsedLevelsAreSubtotals="1" fieldPosition="0"/>
    </format>
    <format dxfId="2605">
      <pivotArea dataOnly="0" labelOnly="1" grandRow="1" outline="0" fieldPosition="0"/>
    </format>
    <format dxfId="2604">
      <pivotArea field="2" type="button" dataOnly="0" labelOnly="1" outline="0" axis="axisRow" fieldPosition="0"/>
    </format>
    <format dxfId="2603">
      <pivotArea field="2" type="button" dataOnly="0" labelOnly="1" outline="0" axis="axisRow" fieldPosition="0"/>
    </format>
    <format dxfId="2602">
      <pivotArea field="2" type="button" dataOnly="0" labelOnly="1" outline="0" axis="axisRow" fieldPosition="0"/>
    </format>
    <format dxfId="2601">
      <pivotArea grandRow="1" outline="0" collapsedLevelsAreSubtotals="1" fieldPosition="0"/>
    </format>
    <format dxfId="2600">
      <pivotArea dataOnly="0" labelOnly="1" grandRow="1" outline="0" fieldPosition="0"/>
    </format>
    <format dxfId="2599">
      <pivotArea grandRow="1" outline="0" collapsedLevelsAreSubtotals="1" fieldPosition="0"/>
    </format>
    <format dxfId="2598">
      <pivotArea dataOnly="0" labelOnly="1" grandRow="1" outline="0" fieldPosition="0"/>
    </format>
    <format dxfId="2597">
      <pivotArea grandRow="1" outline="0" collapsedLevelsAreSubtotals="1" fieldPosition="0"/>
    </format>
    <format dxfId="2596">
      <pivotArea dataOnly="0" labelOnly="1" grandRow="1" outline="0" fieldPosition="0"/>
    </format>
    <format dxfId="2595">
      <pivotArea type="all" dataOnly="0" outline="0" fieldPosition="0"/>
    </format>
    <format dxfId="2594">
      <pivotArea outline="0" collapsedLevelsAreSubtotals="1" fieldPosition="0"/>
    </format>
    <format dxfId="2593">
      <pivotArea field="2" type="button" dataOnly="0" labelOnly="1" outline="0" axis="axisRow" fieldPosition="0"/>
    </format>
    <format dxfId="2592">
      <pivotArea dataOnly="0" labelOnly="1" grandRow="1" outline="0" fieldPosition="0"/>
    </format>
    <format dxfId="2591">
      <pivotArea grandRow="1" outline="0" collapsedLevelsAreSubtotals="1" fieldPosition="0"/>
    </format>
    <format dxfId="2590">
      <pivotArea dataOnly="0" labelOnly="1" grandRow="1" outline="0" fieldPosition="0"/>
    </format>
    <format dxfId="2589">
      <pivotArea field="1" type="button" dataOnly="0" labelOnly="1" outline="0"/>
    </format>
    <format dxfId="2588">
      <pivotArea field="1" type="button" dataOnly="0" labelOnly="1" outline="0"/>
    </format>
    <format dxfId="2587">
      <pivotArea grandRow="1" outline="0" collapsedLevelsAreSubtotals="1" fieldPosition="0"/>
    </format>
    <format dxfId="2586">
      <pivotArea dataOnly="0" labelOnly="1" grandRow="1" outline="0" fieldPosition="0"/>
    </format>
    <format dxfId="2585">
      <pivotArea grandRow="1" outline="0" collapsedLevelsAreSubtotals="1" fieldPosition="0"/>
    </format>
    <format dxfId="2584">
      <pivotArea dataOnly="0" labelOnly="1" grandRow="1" outline="0" fieldPosition="0"/>
    </format>
    <format dxfId="2583">
      <pivotArea outline="0" collapsedLevelsAreSubtotals="1" fieldPosition="0"/>
    </format>
    <format dxfId="2582">
      <pivotArea dataOnly="0" labelOnly="1" grandRow="1" outline="0" fieldPosition="0"/>
    </format>
    <format dxfId="2581">
      <pivotArea outline="0" fieldPosition="0">
        <references count="1">
          <reference field="4294967294" count="1">
            <x v="1"/>
          </reference>
        </references>
      </pivotArea>
    </format>
    <format dxfId="2580">
      <pivotArea field="8" type="button" dataOnly="0" labelOnly="1" outline="0"/>
    </format>
    <format dxfId="2579">
      <pivotArea dataOnly="0" labelOnly="1" outline="0" fieldPosition="0">
        <references count="1">
          <reference field="4294967294" count="2">
            <x v="0"/>
            <x v="1"/>
          </reference>
        </references>
      </pivotArea>
    </format>
    <format dxfId="2578">
      <pivotArea field="8" type="button" dataOnly="0" labelOnly="1" outline="0"/>
    </format>
    <format dxfId="2577">
      <pivotArea dataOnly="0" labelOnly="1" outline="0" fieldPosition="0">
        <references count="1">
          <reference field="4294967294" count="2">
            <x v="0"/>
            <x v="1"/>
          </reference>
        </references>
      </pivotArea>
    </format>
    <format dxfId="2576">
      <pivotArea field="2" type="button" dataOnly="0" labelOnly="1" outline="0" axis="axisRow" fieldPosition="0"/>
    </format>
    <format dxfId="2575">
      <pivotArea grandRow="1" outline="0" collapsedLevelsAreSubtotals="1" fieldPosition="0"/>
    </format>
    <format dxfId="2574">
      <pivotArea dataOnly="0" labelOnly="1" grandRow="1" outline="0" fieldPosition="0"/>
    </format>
    <format dxfId="2573">
      <pivotArea grandRow="1" outline="0" collapsedLevelsAreSubtotals="1" fieldPosition="0"/>
    </format>
    <format dxfId="2572">
      <pivotArea dataOnly="0" labelOnly="1" grandRow="1" outline="0" fieldPosition="0"/>
    </format>
    <format dxfId="2571">
      <pivotArea type="all" dataOnly="0" outline="0" fieldPosition="0"/>
    </format>
    <format dxfId="2345">
      <pivotArea outline="0" collapsedLevelsAreSubtotals="1" fieldPosition="0">
        <references count="1">
          <reference field="4294967294" count="1" selected="0">
            <x v="0"/>
          </reference>
        </references>
      </pivotArea>
    </format>
    <format dxfId="2309">
      <pivotArea type="all" dataOnly="0" outline="0" fieldPosition="0"/>
    </format>
    <format dxfId="2308">
      <pivotArea outline="0" collapsedLevelsAreSubtotals="1" fieldPosition="0"/>
    </format>
    <format dxfId="2307">
      <pivotArea field="2" type="button" dataOnly="0" labelOnly="1" outline="0" axis="axisRow" fieldPosition="0"/>
    </format>
    <format dxfId="2306">
      <pivotArea dataOnly="0" labelOnly="1" fieldPosition="0">
        <references count="1">
          <reference field="2" count="0"/>
        </references>
      </pivotArea>
    </format>
    <format dxfId="2305">
      <pivotArea dataOnly="0" labelOnly="1" grandRow="1" outline="0" fieldPosition="0"/>
    </format>
    <format dxfId="2304">
      <pivotArea dataOnly="0" labelOnly="1" fieldPosition="0">
        <references count="2">
          <reference field="2" count="1" selected="0">
            <x v="0"/>
          </reference>
          <reference field="3" count="2">
            <x v="7"/>
            <x v="11"/>
          </reference>
        </references>
      </pivotArea>
    </format>
    <format dxfId="2303">
      <pivotArea dataOnly="0" labelOnly="1" fieldPosition="0">
        <references count="2">
          <reference field="2" count="1" selected="0">
            <x v="1"/>
          </reference>
          <reference field="3" count="2">
            <x v="9"/>
            <x v="10"/>
          </reference>
        </references>
      </pivotArea>
    </format>
    <format dxfId="2302">
      <pivotArea dataOnly="0" labelOnly="1" fieldPosition="0">
        <references count="2">
          <reference field="2" count="1" selected="0">
            <x v="2"/>
          </reference>
          <reference field="3" count="3">
            <x v="2"/>
            <x v="6"/>
            <x v="8"/>
          </reference>
        </references>
      </pivotArea>
    </format>
    <format dxfId="2301">
      <pivotArea dataOnly="0" labelOnly="1" fieldPosition="0">
        <references count="2">
          <reference field="2" count="1" selected="0">
            <x v="3"/>
          </reference>
          <reference field="3" count="2">
            <x v="4"/>
            <x v="12"/>
          </reference>
        </references>
      </pivotArea>
    </format>
    <format dxfId="2300">
      <pivotArea dataOnly="0" labelOnly="1" fieldPosition="0">
        <references count="2">
          <reference field="2" count="1" selected="0">
            <x v="4"/>
          </reference>
          <reference field="3" count="1">
            <x v="0"/>
          </reference>
        </references>
      </pivotArea>
    </format>
    <format dxfId="2299">
      <pivotArea dataOnly="0" labelOnly="1" fieldPosition="0">
        <references count="2">
          <reference field="2" count="1" selected="0">
            <x v="5"/>
          </reference>
          <reference field="3" count="5">
            <x v="1"/>
            <x v="3"/>
            <x v="5"/>
            <x v="13"/>
            <x v="14"/>
          </reference>
        </references>
      </pivotArea>
    </format>
    <format dxfId="2298">
      <pivotArea dataOnly="0" labelOnly="1" outline="0" fieldPosition="0">
        <references count="1">
          <reference field="4294967294" count="2">
            <x v="0"/>
            <x v="1"/>
          </reference>
        </references>
      </pivotArea>
    </format>
  </formats>
  <chartFormats count="2">
    <chartFormat chart="18" format="10" series="1">
      <pivotArea type="data" outline="0" fieldPosition="0">
        <references count="1">
          <reference field="4294967294" count="1" selected="0">
            <x v="0"/>
          </reference>
        </references>
      </pivotArea>
    </chartFormat>
    <chartFormat chart="18"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FA2F20-A68F-46BF-AC36-AE7F1DFDF785}"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K3" firstHeaderRow="0" firstDataRow="1" firstDataCol="0"/>
  <pivotFields count="4">
    <pivotField showAll="0">
      <items count="6">
        <item x="0"/>
        <item h="1" x="1"/>
        <item h="1" x="2"/>
        <item h="1" x="3"/>
        <item h="1" x="4"/>
        <item t="default"/>
      </items>
    </pivotField>
    <pivotField showAll="0"/>
    <pivotField dataField="1" numFmtId="1" showAll="0"/>
    <pivotField dataField="1" numFmtId="1" showAll="0"/>
  </pivotFields>
  <rowItems count="1">
    <i/>
  </rowItems>
  <colFields count="1">
    <field x="-2"/>
  </colFields>
  <colItems count="2">
    <i>
      <x/>
    </i>
    <i i="1">
      <x v="1"/>
    </i>
  </colItems>
  <dataFields count="2">
    <dataField name="Sum of Amount" fld="2" baseField="0" baseItem="0" numFmtId="165"/>
    <dataField name="Sum of Target" fld="3" baseField="0" baseItem="0" numFmtId="165"/>
  </dataFields>
  <formats count="10">
    <format dxfId="2349">
      <pivotArea outline="0" collapsedLevelsAreSubtotals="1" fieldPosition="0">
        <references count="1">
          <reference field="4294967294" count="1" selected="0">
            <x v="0"/>
          </reference>
        </references>
      </pivotArea>
    </format>
    <format dxfId="2348">
      <pivotArea outline="0" collapsedLevelsAreSubtotals="1" fieldPosition="0">
        <references count="1">
          <reference field="4294967294" count="1" selected="0">
            <x v="1"/>
          </reference>
        </references>
      </pivotArea>
    </format>
    <format dxfId="2264">
      <pivotArea type="all" dataOnly="0" outline="0" fieldPosition="0"/>
    </format>
    <format dxfId="2263">
      <pivotArea outline="0" collapsedLevelsAreSubtotals="1" fieldPosition="0"/>
    </format>
    <format dxfId="2262">
      <pivotArea dataOnly="0" labelOnly="1" outline="0" fieldPosition="0">
        <references count="1">
          <reference field="4294967294" count="2">
            <x v="0"/>
            <x v="1"/>
          </reference>
        </references>
      </pivotArea>
    </format>
    <format dxfId="2247">
      <pivotArea dataOnly="0" labelOnly="1" outline="0" fieldPosition="0">
        <references count="1">
          <reference field="4294967294" count="2">
            <x v="0"/>
            <x v="1"/>
          </reference>
        </references>
      </pivotArea>
    </format>
    <format dxfId="2246">
      <pivotArea dataOnly="0" labelOnly="1" outline="0" fieldPosition="0">
        <references count="1">
          <reference field="4294967294" count="2">
            <x v="0"/>
            <x v="1"/>
          </reference>
        </references>
      </pivotArea>
    </format>
    <format dxfId="2245">
      <pivotArea type="all" dataOnly="0" outline="0" fieldPosition="0"/>
    </format>
    <format dxfId="2244">
      <pivotArea outline="0" collapsedLevelsAreSubtotals="1" fieldPosition="0"/>
    </format>
    <format dxfId="224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218DA7-AD75-4B57-9B8E-C50FB0151000}"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D9" firstHeaderRow="0" firstDataRow="1" firstDataCol="1"/>
  <pivotFields count="4">
    <pivotField showAll="0">
      <items count="6">
        <item x="0"/>
        <item h="1" x="1"/>
        <item h="1" x="2"/>
        <item h="1" x="3"/>
        <item h="1" x="4"/>
        <item t="default"/>
      </items>
    </pivotField>
    <pivotField axis="axisRow" showAll="0" sortType="descending">
      <items count="7">
        <item x="4"/>
        <item x="5"/>
        <item x="0"/>
        <item x="2"/>
        <item x="3"/>
        <item x="1"/>
        <item t="default"/>
      </items>
      <autoSortScope>
        <pivotArea dataOnly="0" outline="0" fieldPosition="0">
          <references count="1">
            <reference field="4294967294" count="1" selected="0">
              <x v="0"/>
            </reference>
          </references>
        </pivotArea>
      </autoSortScope>
    </pivotField>
    <pivotField dataField="1" numFmtId="1" showAll="0"/>
    <pivotField numFmtId="1" showAll="0"/>
  </pivotFields>
  <rowFields count="1">
    <field x="1"/>
  </rowFields>
  <rowItems count="7">
    <i>
      <x v="2"/>
    </i>
    <i>
      <x v="5"/>
    </i>
    <i>
      <x v="3"/>
    </i>
    <i>
      <x v="4"/>
    </i>
    <i>
      <x/>
    </i>
    <i>
      <x v="1"/>
    </i>
    <i t="grand">
      <x/>
    </i>
  </rowItems>
  <colFields count="1">
    <field x="-2"/>
  </colFields>
  <colItems count="2">
    <i>
      <x/>
    </i>
    <i i="1">
      <x v="1"/>
    </i>
  </colItems>
  <dataFields count="2">
    <dataField name="Sum of Amount" fld="2" baseField="0" baseItem="0" numFmtId="165"/>
    <dataField name="Sum of Amount2" fld="2" showDataAs="percentOfCol" baseField="1" baseItem="0" numFmtId="10"/>
  </dataFields>
  <formats count="24">
    <format dxfId="2353">
      <pivotArea outline="0" collapsedLevelsAreSubtotals="1" fieldPosition="0">
        <references count="1">
          <reference field="4294967294" count="1" selected="0">
            <x v="0"/>
          </reference>
        </references>
      </pivotArea>
    </format>
    <format dxfId="2352">
      <pivotArea dataOnly="0" labelOnly="1" outline="0" fieldPosition="0">
        <references count="1">
          <reference field="4294967294" count="1">
            <x v="0"/>
          </reference>
        </references>
      </pivotArea>
    </format>
    <format dxfId="2351">
      <pivotArea outline="0" fieldPosition="0">
        <references count="1">
          <reference field="4294967294" count="1">
            <x v="1"/>
          </reference>
        </references>
      </pivotArea>
    </format>
    <format dxfId="2350">
      <pivotArea collapsedLevelsAreSubtotals="1" fieldPosition="0">
        <references count="2">
          <reference field="4294967294" count="1" selected="0">
            <x v="0"/>
          </reference>
          <reference field="1" count="0"/>
        </references>
      </pivotArea>
    </format>
    <format dxfId="2261">
      <pivotArea type="all" dataOnly="0" outline="0" fieldPosition="0"/>
    </format>
    <format dxfId="2260">
      <pivotArea outline="0" collapsedLevelsAreSubtotals="1" fieldPosition="0"/>
    </format>
    <format dxfId="2259">
      <pivotArea field="1" type="button" dataOnly="0" labelOnly="1" outline="0" axis="axisRow" fieldPosition="0"/>
    </format>
    <format dxfId="2258">
      <pivotArea dataOnly="0" labelOnly="1" fieldPosition="0">
        <references count="1">
          <reference field="1" count="0"/>
        </references>
      </pivotArea>
    </format>
    <format dxfId="2257">
      <pivotArea dataOnly="0" labelOnly="1" grandRow="1" outline="0" fieldPosition="0"/>
    </format>
    <format dxfId="2256">
      <pivotArea dataOnly="0" labelOnly="1" outline="0" fieldPosition="0">
        <references count="1">
          <reference field="4294967294" count="2">
            <x v="0"/>
            <x v="1"/>
          </reference>
        </references>
      </pivotArea>
    </format>
    <format dxfId="2255">
      <pivotArea grandRow="1" outline="0" collapsedLevelsAreSubtotals="1" fieldPosition="0"/>
    </format>
    <format dxfId="2254">
      <pivotArea dataOnly="0" labelOnly="1" grandRow="1" outline="0" fieldPosition="0"/>
    </format>
    <format dxfId="2253">
      <pivotArea grandRow="1" outline="0" collapsedLevelsAreSubtotals="1" fieldPosition="0"/>
    </format>
    <format dxfId="2252">
      <pivotArea dataOnly="0" labelOnly="1" grandRow="1" outline="0" fieldPosition="0"/>
    </format>
    <format dxfId="2251">
      <pivotArea field="1" type="button" dataOnly="0" labelOnly="1" outline="0" axis="axisRow" fieldPosition="0"/>
    </format>
    <format dxfId="2250">
      <pivotArea dataOnly="0" labelOnly="1" outline="0" fieldPosition="0">
        <references count="1">
          <reference field="4294967294" count="2">
            <x v="0"/>
            <x v="1"/>
          </reference>
        </references>
      </pivotArea>
    </format>
    <format dxfId="2249">
      <pivotArea field="1" type="button" dataOnly="0" labelOnly="1" outline="0" axis="axisRow" fieldPosition="0"/>
    </format>
    <format dxfId="2248">
      <pivotArea dataOnly="0" labelOnly="1" outline="0" fieldPosition="0">
        <references count="1">
          <reference field="4294967294" count="2">
            <x v="0"/>
            <x v="1"/>
          </reference>
        </references>
      </pivotArea>
    </format>
    <format dxfId="2242">
      <pivotArea type="all" dataOnly="0" outline="0" fieldPosition="0"/>
    </format>
    <format dxfId="2241">
      <pivotArea outline="0" collapsedLevelsAreSubtotals="1" fieldPosition="0"/>
    </format>
    <format dxfId="2240">
      <pivotArea field="1" type="button" dataOnly="0" labelOnly="1" outline="0" axis="axisRow" fieldPosition="0"/>
    </format>
    <format dxfId="2239">
      <pivotArea dataOnly="0" labelOnly="1" fieldPosition="0">
        <references count="1">
          <reference field="1" count="0"/>
        </references>
      </pivotArea>
    </format>
    <format dxfId="2238">
      <pivotArea dataOnly="0" labelOnly="1" grandRow="1" outline="0" fieldPosition="0"/>
    </format>
    <format dxfId="2237">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3368759-D7BC-46F0-9889-9E0A4385A3F2}" name="ptsales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1:M24" firstHeaderRow="1" firstDataRow="1" firstDataCol="1"/>
  <pivotFields count="11">
    <pivotField showAll="0"/>
    <pivotField showAll="0">
      <items count="6">
        <item h="1" x="0"/>
        <item x="1"/>
        <item h="1" x="2"/>
        <item h="1" x="3"/>
        <item h="1" x="4"/>
        <item t="default"/>
      </items>
    </pivotField>
    <pivotField showAll="0"/>
    <pivotField showAll="0"/>
    <pivotField showAll="0"/>
    <pivotField showAll="0"/>
    <pivotField showAll="0"/>
    <pivotField axis="axisRow" dataField="1" showAll="0">
      <items count="3">
        <item x="0"/>
        <item x="1"/>
        <item t="default"/>
      </items>
    </pivotField>
    <pivotField showAll="0"/>
    <pivotField showAll="0"/>
    <pivotField showAll="0"/>
  </pivotFields>
  <rowFields count="1">
    <field x="7"/>
  </rowFields>
  <rowItems count="3">
    <i>
      <x/>
    </i>
    <i>
      <x v="1"/>
    </i>
    <i t="grand">
      <x/>
    </i>
  </rowItems>
  <colItems count="1">
    <i/>
  </colItems>
  <dataFields count="1">
    <dataField name="Count of Sale Status" fld="7" subtotal="count" showDataAs="percentOfCol" baseField="7" baseItem="0" numFmtId="10"/>
  </dataFields>
  <formats count="14">
    <format dxfId="2131">
      <pivotArea field="7" type="button" dataOnly="0" labelOnly="1" outline="0" axis="axisRow" fieldPosition="0"/>
    </format>
    <format dxfId="2132">
      <pivotArea dataOnly="0" labelOnly="1" outline="0" axis="axisValues" fieldPosition="0"/>
    </format>
    <format dxfId="2133">
      <pivotArea grandRow="1" outline="0" collapsedLevelsAreSubtotals="1" fieldPosition="0"/>
    </format>
    <format dxfId="2134">
      <pivotArea dataOnly="0" labelOnly="1" grandRow="1" outline="0" fieldPosition="0"/>
    </format>
    <format dxfId="2135">
      <pivotArea grandRow="1" outline="0" collapsedLevelsAreSubtotals="1" fieldPosition="0"/>
    </format>
    <format dxfId="2136">
      <pivotArea dataOnly="0" labelOnly="1" grandRow="1" outline="0" fieldPosition="0"/>
    </format>
    <format dxfId="2137">
      <pivotArea field="7" type="button" dataOnly="0" labelOnly="1" outline="0" axis="axisRow" fieldPosition="0"/>
    </format>
    <format dxfId="2138">
      <pivotArea dataOnly="0" labelOnly="1" outline="0" axis="axisValues" fieldPosition="0"/>
    </format>
    <format dxfId="2139">
      <pivotArea type="all" dataOnly="0" outline="0" fieldPosition="0"/>
    </format>
    <format dxfId="2140">
      <pivotArea outline="0" collapsedLevelsAreSubtotals="1" fieldPosition="0"/>
    </format>
    <format dxfId="2141">
      <pivotArea field="7" type="button" dataOnly="0" labelOnly="1" outline="0" axis="axisRow" fieldPosition="0"/>
    </format>
    <format dxfId="2142">
      <pivotArea dataOnly="0" labelOnly="1" fieldPosition="0">
        <references count="1">
          <reference field="7" count="0"/>
        </references>
      </pivotArea>
    </format>
    <format dxfId="2143">
      <pivotArea dataOnly="0" labelOnly="1" grandRow="1" outline="0" fieldPosition="0"/>
    </format>
    <format dxfId="214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73BD932-FA9E-481F-BEF9-8F5E867869FE}" name="ptsales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21:J25" firstHeaderRow="1" firstDataRow="1" firstDataCol="1"/>
  <pivotFields count="11">
    <pivotField showAll="0"/>
    <pivotField showAll="0">
      <items count="6">
        <item h="1" x="0"/>
        <item x="1"/>
        <item h="1" x="2"/>
        <item h="1" x="3"/>
        <item h="1" x="4"/>
        <item t="default"/>
      </items>
    </pivotField>
    <pivotField showAll="0"/>
    <pivotField showAll="0"/>
    <pivotField showAll="0"/>
    <pivotField showAll="0"/>
    <pivotField showAll="0"/>
    <pivotField showAll="0"/>
    <pivotField axis="axisRow" dataField="1" showAll="0">
      <items count="4">
        <item x="2"/>
        <item x="1"/>
        <item x="0"/>
        <item t="default"/>
      </items>
    </pivotField>
    <pivotField showAll="0"/>
    <pivotField showAll="0"/>
  </pivotFields>
  <rowFields count="1">
    <field x="8"/>
  </rowFields>
  <rowItems count="4">
    <i>
      <x/>
    </i>
    <i>
      <x v="1"/>
    </i>
    <i>
      <x v="2"/>
    </i>
    <i t="grand">
      <x/>
    </i>
  </rowItems>
  <colItems count="1">
    <i/>
  </colItems>
  <dataFields count="1">
    <dataField name="Count of Delivery Type" fld="8" subtotal="count" baseField="0" baseItem="0"/>
  </dataFields>
  <formats count="14">
    <format dxfId="2145">
      <pivotArea grandRow="1" outline="0" collapsedLevelsAreSubtotals="1" fieldPosition="0"/>
    </format>
    <format dxfId="2146">
      <pivotArea dataOnly="0" labelOnly="1" grandRow="1" outline="0" fieldPosition="0"/>
    </format>
    <format dxfId="2147">
      <pivotArea grandRow="1" outline="0" collapsedLevelsAreSubtotals="1" fieldPosition="0"/>
    </format>
    <format dxfId="2148">
      <pivotArea dataOnly="0" labelOnly="1" grandRow="1" outline="0" fieldPosition="0"/>
    </format>
    <format dxfId="2149">
      <pivotArea field="8" type="button" dataOnly="0" labelOnly="1" outline="0" axis="axisRow" fieldPosition="0"/>
    </format>
    <format dxfId="2150">
      <pivotArea dataOnly="0" labelOnly="1" outline="0" axis="axisValues" fieldPosition="0"/>
    </format>
    <format dxfId="2151">
      <pivotArea field="8" type="button" dataOnly="0" labelOnly="1" outline="0" axis="axisRow" fieldPosition="0"/>
    </format>
    <format dxfId="2152">
      <pivotArea dataOnly="0" labelOnly="1" outline="0" axis="axisValues" fieldPosition="0"/>
    </format>
    <format dxfId="2153">
      <pivotArea type="all" dataOnly="0" outline="0" fieldPosition="0"/>
    </format>
    <format dxfId="2154">
      <pivotArea outline="0" collapsedLevelsAreSubtotals="1" fieldPosition="0"/>
    </format>
    <format dxfId="2155">
      <pivotArea field="8" type="button" dataOnly="0" labelOnly="1" outline="0" axis="axisRow" fieldPosition="0"/>
    </format>
    <format dxfId="2156">
      <pivotArea dataOnly="0" labelOnly="1" fieldPosition="0">
        <references count="1">
          <reference field="8" count="0"/>
        </references>
      </pivotArea>
    </format>
    <format dxfId="2157">
      <pivotArea dataOnly="0" labelOnly="1" grandRow="1" outline="0" fieldPosition="0"/>
    </format>
    <format dxfId="2158">
      <pivotArea dataOnly="0" labelOnly="1" outline="0" axis="axisValues" fieldPosition="0"/>
    </format>
  </formats>
  <chartFormats count="3">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D2D62A0-B96D-41E3-8D70-5D95A7891225}" name="ptsales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
  <location ref="B21:C25" firstHeaderRow="1" firstDataRow="1" firstDataCol="1"/>
  <pivotFields count="11">
    <pivotField showAll="0"/>
    <pivotField showAll="0">
      <items count="6">
        <item h="1" x="0"/>
        <item x="1"/>
        <item h="1" x="2"/>
        <item h="1" x="3"/>
        <item h="1" x="4"/>
        <item t="default"/>
      </items>
    </pivotField>
    <pivotField showAll="0"/>
    <pivotField showAll="0"/>
    <pivotField showAll="0"/>
    <pivotField showAll="0"/>
    <pivotField showAll="0"/>
    <pivotField showAll="0"/>
    <pivotField axis="axisRow" showAll="0">
      <items count="4">
        <item x="2"/>
        <item x="1"/>
        <item x="0"/>
        <item t="default"/>
      </items>
    </pivotField>
    <pivotField dataField="1" showAll="0">
      <items count="635">
        <item x="366"/>
        <item x="233"/>
        <item x="239"/>
        <item x="235"/>
        <item x="242"/>
        <item x="422"/>
        <item x="325"/>
        <item x="290"/>
        <item x="293"/>
        <item x="291"/>
        <item x="295"/>
        <item x="421"/>
        <item x="330"/>
        <item x="254"/>
        <item x="260"/>
        <item x="257"/>
        <item x="269"/>
        <item x="420"/>
        <item x="340"/>
        <item x="271"/>
        <item x="277"/>
        <item x="273"/>
        <item x="345"/>
        <item x="382"/>
        <item x="344"/>
        <item x="352"/>
        <item x="386"/>
        <item x="361"/>
        <item x="389"/>
        <item x="381"/>
        <item x="365"/>
        <item x="319"/>
        <item x="385"/>
        <item x="320"/>
        <item x="388"/>
        <item x="380"/>
        <item x="324"/>
        <item x="57"/>
        <item x="335"/>
        <item x="58"/>
        <item x="419"/>
        <item x="416"/>
        <item x="200"/>
        <item x="190"/>
        <item x="369"/>
        <item x="191"/>
        <item x="390"/>
        <item x="415"/>
        <item x="213"/>
        <item x="203"/>
        <item x="372"/>
        <item x="204"/>
        <item x="403"/>
        <item x="398"/>
        <item x="231"/>
        <item x="217"/>
        <item x="376"/>
        <item x="219"/>
        <item x="402"/>
        <item x="397"/>
        <item x="47"/>
        <item x="31"/>
        <item x="349"/>
        <item x="34"/>
        <item x="71"/>
        <item x="396"/>
        <item x="68"/>
        <item x="55"/>
        <item x="66"/>
        <item x="131"/>
        <item x="201"/>
        <item x="406"/>
        <item x="141"/>
        <item x="129"/>
        <item x="197"/>
        <item x="170"/>
        <item x="215"/>
        <item x="405"/>
        <item x="184"/>
        <item x="168"/>
        <item x="228"/>
        <item x="6"/>
        <item x="232"/>
        <item x="404"/>
        <item x="21"/>
        <item x="29"/>
        <item x="42"/>
        <item x="32"/>
        <item x="50"/>
        <item x="60"/>
        <item x="45"/>
        <item x="54"/>
        <item x="65"/>
        <item x="77"/>
        <item x="70"/>
        <item x="59"/>
        <item x="100"/>
        <item x="53"/>
        <item x="64"/>
        <item x="93"/>
        <item x="144"/>
        <item x="194"/>
        <item x="182"/>
        <item x="167"/>
        <item x="179"/>
        <item x="169"/>
        <item x="188"/>
        <item x="193"/>
        <item x="19"/>
        <item x="2"/>
        <item x="16"/>
        <item x="4"/>
        <item x="72"/>
        <item x="192"/>
        <item x="69"/>
        <item x="56"/>
        <item x="158"/>
        <item x="75"/>
        <item x="86"/>
        <item x="207"/>
        <item x="84"/>
        <item x="74"/>
        <item x="81"/>
        <item x="91"/>
        <item x="102"/>
        <item x="206"/>
        <item x="99"/>
        <item x="88"/>
        <item x="210"/>
        <item x="218"/>
        <item x="214"/>
        <item x="205"/>
        <item x="46"/>
        <item x="30"/>
        <item x="227"/>
        <item x="33"/>
        <item x="51"/>
        <item x="221"/>
        <item x="119"/>
        <item x="106"/>
        <item x="226"/>
        <item x="107"/>
        <item x="123"/>
        <item x="220"/>
        <item x="140"/>
        <item x="128"/>
        <item x="225"/>
        <item x="130"/>
        <item x="49"/>
        <item x="37"/>
        <item x="183"/>
        <item x="28"/>
        <item x="41"/>
        <item x="5"/>
        <item x="25"/>
        <item x="36"/>
        <item x="20"/>
        <item x="3"/>
        <item x="40"/>
        <item x="149"/>
        <item x="48"/>
        <item x="35"/>
        <item x="160"/>
        <item x="27"/>
        <item x="116"/>
        <item x="76"/>
        <item x="87"/>
        <item x="110"/>
        <item x="85"/>
        <item x="89"/>
        <item x="115"/>
        <item x="92"/>
        <item x="103"/>
        <item x="109"/>
        <item x="312"/>
        <item x="105"/>
        <item x="114"/>
        <item x="236"/>
        <item x="296"/>
        <item x="108"/>
        <item x="315"/>
        <item x="127"/>
        <item x="138"/>
        <item x="243"/>
        <item x="270"/>
        <item x="133"/>
        <item x="314"/>
        <item x="126"/>
        <item x="137"/>
        <item x="274"/>
        <item x="281"/>
        <item x="132"/>
        <item x="313"/>
        <item x="125"/>
        <item x="136"/>
        <item x="297"/>
        <item x="301"/>
        <item x="173"/>
        <item x="318"/>
        <item x="166"/>
        <item x="178"/>
        <item x="234"/>
        <item x="241"/>
        <item x="172"/>
        <item x="317"/>
        <item x="165"/>
        <item x="177"/>
        <item x="249"/>
        <item x="253"/>
        <item x="171"/>
        <item x="316"/>
        <item x="164"/>
        <item x="15"/>
        <item x="256"/>
        <item x="268"/>
        <item x="9"/>
        <item x="263"/>
        <item x="1"/>
        <item x="14"/>
        <item x="255"/>
        <item x="280"/>
        <item x="8"/>
        <item x="262"/>
        <item x="0"/>
        <item x="13"/>
        <item x="244"/>
        <item x="248"/>
        <item x="7"/>
        <item x="261"/>
        <item x="148"/>
        <item x="157"/>
        <item x="272"/>
        <item x="284"/>
        <item x="151"/>
        <item x="350"/>
        <item x="147"/>
        <item x="156"/>
        <item x="285"/>
        <item x="289"/>
        <item x="150"/>
        <item x="355"/>
        <item x="146"/>
        <item x="155"/>
        <item x="90"/>
        <item x="302"/>
        <item x="94"/>
        <item x="571"/>
        <item x="582"/>
        <item x="579"/>
        <item x="577"/>
        <item x="573"/>
        <item x="586"/>
        <item x="585"/>
        <item x="584"/>
        <item x="607"/>
        <item x="606"/>
        <item x="610"/>
        <item x="603"/>
        <item x="611"/>
        <item x="609"/>
        <item x="608"/>
        <item x="604"/>
        <item x="613"/>
        <item x="612"/>
        <item x="605"/>
        <item x="95"/>
        <item x="78"/>
        <item x="152"/>
        <item x="10"/>
        <item x="174"/>
        <item x="111"/>
        <item x="38"/>
        <item x="222"/>
        <item x="208"/>
        <item x="195"/>
        <item x="61"/>
        <item x="407"/>
        <item x="399"/>
        <item x="383"/>
        <item x="423"/>
        <item x="413"/>
        <item x="410"/>
        <item x="392"/>
        <item x="429"/>
        <item x="427"/>
        <item x="425"/>
        <item x="498"/>
        <item x="497"/>
        <item x="504"/>
        <item x="491"/>
        <item x="506"/>
        <item x="502"/>
        <item x="500"/>
        <item x="493"/>
        <item x="510"/>
        <item x="508"/>
        <item x="495"/>
        <item x="575"/>
        <item x="96"/>
        <item x="79"/>
        <item x="153"/>
        <item x="11"/>
        <item x="175"/>
        <item x="134"/>
        <item x="112"/>
        <item x="223"/>
        <item x="209"/>
        <item x="196"/>
        <item x="62"/>
        <item x="408"/>
        <item x="400"/>
        <item x="417"/>
        <item x="384"/>
        <item x="414"/>
        <item x="411"/>
        <item x="393"/>
        <item x="430"/>
        <item x="428"/>
        <item x="426"/>
        <item x="395"/>
        <item x="499"/>
        <item x="505"/>
        <item x="492"/>
        <item x="507"/>
        <item x="503"/>
        <item x="501"/>
        <item x="494"/>
        <item x="512"/>
        <item x="511"/>
        <item x="496"/>
        <item x="576"/>
        <item x="574"/>
        <item x="581"/>
        <item x="572"/>
        <item x="583"/>
        <item x="580"/>
        <item x="578"/>
        <item x="509"/>
        <item x="97"/>
        <item x="82"/>
        <item x="17"/>
        <item x="180"/>
        <item x="139"/>
        <item x="117"/>
        <item x="43"/>
        <item x="229"/>
        <item x="211"/>
        <item x="198"/>
        <item x="409"/>
        <item x="401"/>
        <item x="418"/>
        <item x="387"/>
        <item x="80"/>
        <item x="154"/>
        <item x="12"/>
        <item x="176"/>
        <item x="135"/>
        <item x="113"/>
        <item x="39"/>
        <item x="224"/>
        <item x="104"/>
        <item x="63"/>
        <item x="163"/>
        <item x="26"/>
        <item x="189"/>
        <item x="145"/>
        <item x="124"/>
        <item x="52"/>
        <item x="216"/>
        <item x="202"/>
        <item x="73"/>
        <item x="377"/>
        <item x="378"/>
        <item x="379"/>
        <item x="391"/>
        <item x="424"/>
        <item x="412"/>
        <item x="394"/>
        <item x="431"/>
        <item x="279"/>
        <item x="265"/>
        <item x="266"/>
        <item x="267"/>
        <item x="513"/>
        <item x="525"/>
        <item x="523"/>
        <item x="515"/>
        <item x="535"/>
        <item x="532"/>
        <item x="530"/>
        <item x="518"/>
        <item x="98"/>
        <item x="83"/>
        <item x="159"/>
        <item x="18"/>
        <item x="181"/>
        <item x="118"/>
        <item x="44"/>
        <item x="230"/>
        <item x="212"/>
        <item x="199"/>
        <item x="67"/>
        <item x="251"/>
        <item x="321"/>
        <item x="362"/>
        <item x="353"/>
        <item x="346"/>
        <item x="327"/>
        <item x="374"/>
        <item x="343"/>
        <item x="332"/>
        <item x="360"/>
        <item x="326"/>
        <item x="367"/>
        <item x="356"/>
        <item x="351"/>
        <item x="331"/>
        <item x="373"/>
        <item x="370"/>
        <item x="336"/>
        <item x="472"/>
        <item x="466"/>
        <item x="476"/>
        <item x="463"/>
        <item x="478"/>
        <item x="474"/>
        <item x="465"/>
        <item x="488"/>
        <item x="486"/>
        <item x="482"/>
        <item x="469"/>
        <item x="552"/>
        <item x="543"/>
        <item x="539"/>
        <item x="341"/>
        <item x="337"/>
        <item x="357"/>
        <item x="363"/>
        <item x="354"/>
        <item x="347"/>
        <item x="328"/>
        <item x="339"/>
        <item x="359"/>
        <item x="323"/>
        <item x="333"/>
        <item x="278"/>
        <item x="264"/>
        <item x="294"/>
        <item x="240"/>
        <item x="300"/>
        <item x="288"/>
        <item x="247"/>
        <item x="310"/>
        <item x="307"/>
        <item x="305"/>
        <item x="252"/>
        <item x="444"/>
        <item x="441"/>
        <item x="452"/>
        <item x="455"/>
        <item x="449"/>
        <item x="446"/>
        <item x="436"/>
        <item x="461"/>
        <item x="101"/>
        <item x="161"/>
        <item x="162"/>
        <item x="22"/>
        <item x="23"/>
        <item x="24"/>
        <item x="185"/>
        <item x="186"/>
        <item x="187"/>
        <item x="142"/>
        <item x="143"/>
        <item x="120"/>
        <item x="121"/>
        <item x="122"/>
        <item x="630"/>
        <item x="625"/>
        <item x="631"/>
        <item x="629"/>
        <item x="628"/>
        <item x="626"/>
        <item x="633"/>
        <item x="632"/>
        <item x="627"/>
        <item x="342"/>
        <item x="338"/>
        <item x="358"/>
        <item x="322"/>
        <item x="364"/>
        <item x="348"/>
        <item x="329"/>
        <item x="375"/>
        <item x="371"/>
        <item x="368"/>
        <item x="334"/>
        <item x="471"/>
        <item x="470"/>
        <item x="462"/>
        <item x="477"/>
        <item x="475"/>
        <item x="473"/>
        <item x="464"/>
        <item x="487"/>
        <item x="483"/>
        <item x="484"/>
        <item x="485"/>
        <item x="479"/>
        <item x="480"/>
        <item x="481"/>
        <item x="467"/>
        <item x="468"/>
        <item x="549"/>
        <item x="550"/>
        <item x="551"/>
        <item x="546"/>
        <item x="547"/>
        <item x="548"/>
        <item x="558"/>
        <item x="559"/>
        <item x="536"/>
        <item x="537"/>
        <item x="538"/>
        <item x="560"/>
        <item x="561"/>
        <item x="562"/>
        <item x="556"/>
        <item x="557"/>
        <item x="553"/>
        <item x="554"/>
        <item x="555"/>
        <item x="540"/>
        <item x="541"/>
        <item x="542"/>
        <item x="569"/>
        <item x="570"/>
        <item x="566"/>
        <item x="567"/>
        <item x="568"/>
        <item x="563"/>
        <item x="564"/>
        <item x="565"/>
        <item x="544"/>
        <item x="545"/>
        <item x="600"/>
        <item x="601"/>
        <item x="602"/>
        <item x="599"/>
        <item x="275"/>
        <item x="490"/>
        <item x="489"/>
        <item x="533"/>
        <item x="528"/>
        <item x="516"/>
        <item x="592"/>
        <item x="590"/>
        <item x="594"/>
        <item x="587"/>
        <item x="595"/>
        <item x="593"/>
        <item x="588"/>
        <item x="598"/>
        <item x="597"/>
        <item x="596"/>
        <item x="589"/>
        <item x="617"/>
        <item x="616"/>
        <item x="620"/>
        <item x="621"/>
        <item x="619"/>
        <item x="618"/>
        <item x="614"/>
        <item x="624"/>
        <item x="623"/>
        <item x="622"/>
        <item x="615"/>
        <item x="258"/>
        <item x="292"/>
        <item x="237"/>
        <item x="298"/>
        <item x="286"/>
        <item x="282"/>
        <item x="245"/>
        <item x="308"/>
        <item x="303"/>
        <item x="250"/>
        <item x="442"/>
        <item x="439"/>
        <item x="450"/>
        <item x="432"/>
        <item x="453"/>
        <item x="447"/>
        <item x="434"/>
        <item x="460"/>
        <item x="458"/>
        <item x="456"/>
        <item x="437"/>
        <item x="520"/>
        <item x="519"/>
        <item x="526"/>
        <item x="527"/>
        <item x="524"/>
        <item x="522"/>
        <item x="514"/>
        <item x="534"/>
        <item x="531"/>
        <item x="529"/>
        <item x="517"/>
        <item x="591"/>
        <item x="276"/>
        <item x="259"/>
        <item x="238"/>
        <item x="299"/>
        <item x="287"/>
        <item x="283"/>
        <item x="246"/>
        <item x="309"/>
        <item x="306"/>
        <item x="304"/>
        <item x="443"/>
        <item x="440"/>
        <item x="451"/>
        <item x="433"/>
        <item x="454"/>
        <item x="448"/>
        <item x="445"/>
        <item x="435"/>
        <item x="459"/>
        <item x="457"/>
        <item x="438"/>
        <item x="521"/>
        <item x="311"/>
        <item t="default"/>
      </items>
    </pivotField>
    <pivotField showAll="0"/>
  </pivotFields>
  <rowFields count="1">
    <field x="8"/>
  </rowFields>
  <rowItems count="4">
    <i>
      <x/>
    </i>
    <i>
      <x v="1"/>
    </i>
    <i>
      <x v="2"/>
    </i>
    <i t="grand">
      <x/>
    </i>
  </rowItems>
  <colItems count="1">
    <i/>
  </colItems>
  <dataFields count="1">
    <dataField name="Sum of Amount" fld="9" baseField="0" baseItem="0" numFmtId="165"/>
  </dataFields>
  <formats count="15">
    <format dxfId="2159">
      <pivotArea outline="0" collapsedLevelsAreSubtotals="1" fieldPosition="0"/>
    </format>
    <format dxfId="2160">
      <pivotArea field="8" type="button" dataOnly="0" labelOnly="1" outline="0" axis="axisRow" fieldPosition="0"/>
    </format>
    <format dxfId="2161">
      <pivotArea dataOnly="0" labelOnly="1" outline="0" axis="axisValues" fieldPosition="0"/>
    </format>
    <format dxfId="2162">
      <pivotArea field="8" type="button" dataOnly="0" labelOnly="1" outline="0" axis="axisRow" fieldPosition="0"/>
    </format>
    <format dxfId="2163">
      <pivotArea dataOnly="0" labelOnly="1" outline="0" axis="axisValues" fieldPosition="0"/>
    </format>
    <format dxfId="2164">
      <pivotArea grandRow="1" outline="0" collapsedLevelsAreSubtotals="1" fieldPosition="0"/>
    </format>
    <format dxfId="2165">
      <pivotArea dataOnly="0" labelOnly="1" grandRow="1" outline="0" fieldPosition="0"/>
    </format>
    <format dxfId="2166">
      <pivotArea grandRow="1" outline="0" collapsedLevelsAreSubtotals="1" fieldPosition="0"/>
    </format>
    <format dxfId="2167">
      <pivotArea dataOnly="0" labelOnly="1" grandRow="1" outline="0" fieldPosition="0"/>
    </format>
    <format dxfId="2168">
      <pivotArea type="all" dataOnly="0" outline="0" fieldPosition="0"/>
    </format>
    <format dxfId="2169">
      <pivotArea outline="0" collapsedLevelsAreSubtotals="1" fieldPosition="0"/>
    </format>
    <format dxfId="2170">
      <pivotArea field="8" type="button" dataOnly="0" labelOnly="1" outline="0" axis="axisRow" fieldPosition="0"/>
    </format>
    <format dxfId="2171">
      <pivotArea dataOnly="0" labelOnly="1" fieldPosition="0">
        <references count="1">
          <reference field="8" count="0"/>
        </references>
      </pivotArea>
    </format>
    <format dxfId="2172">
      <pivotArea dataOnly="0" labelOnly="1" grandRow="1" outline="0" fieldPosition="0"/>
    </format>
    <format dxfId="217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CD24946-8AF0-49D9-8832-C0329D104E7E}" name="ptsales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4:J17" firstHeaderRow="1" firstDataRow="1" firstDataCol="1"/>
  <pivotFields count="11">
    <pivotField showAll="0"/>
    <pivotField showAll="0">
      <items count="6">
        <item h="1" x="0"/>
        <item x="1"/>
        <item h="1" x="2"/>
        <item h="1" x="3"/>
        <item h="1" x="4"/>
        <item t="default"/>
      </items>
    </pivotField>
    <pivotField showAll="0"/>
    <pivotField showAll="0">
      <items count="3">
        <item x="1"/>
        <item x="0"/>
        <item t="default"/>
      </items>
    </pivotField>
    <pivotField showAll="0"/>
    <pivotField showAll="0"/>
    <pivotField axis="axisRow" dataField="1"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6"/>
  </rowFields>
  <rowItems count="3">
    <i>
      <x v="1"/>
    </i>
    <i>
      <x/>
    </i>
    <i t="grand">
      <x/>
    </i>
  </rowItems>
  <colItems count="1">
    <i/>
  </colItems>
  <dataFields count="1">
    <dataField name="Count of Registration Status" fld="6" subtotal="count" baseField="0" baseItem="0"/>
  </dataFields>
  <formats count="14">
    <format dxfId="2180">
      <pivotArea type="all" dataOnly="0" outline="0" fieldPosition="0"/>
    </format>
    <format dxfId="2181">
      <pivotArea outline="0" collapsedLevelsAreSubtotals="1" fieldPosition="0"/>
    </format>
    <format dxfId="2182">
      <pivotArea field="6" type="button" dataOnly="0" labelOnly="1" outline="0" axis="axisRow" fieldPosition="0"/>
    </format>
    <format dxfId="2183">
      <pivotArea dataOnly="0" labelOnly="1" fieldPosition="0">
        <references count="1">
          <reference field="6" count="0"/>
        </references>
      </pivotArea>
    </format>
    <format dxfId="2184">
      <pivotArea dataOnly="0" labelOnly="1" grandRow="1" outline="0" fieldPosition="0"/>
    </format>
    <format dxfId="2185">
      <pivotArea dataOnly="0" labelOnly="1" outline="0" axis="axisValues" fieldPosition="0"/>
    </format>
    <format dxfId="2186">
      <pivotArea grandRow="1" outline="0" collapsedLevelsAreSubtotals="1" fieldPosition="0"/>
    </format>
    <format dxfId="2187">
      <pivotArea dataOnly="0" labelOnly="1" grandRow="1" outline="0" fieldPosition="0"/>
    </format>
    <format dxfId="2188">
      <pivotArea grandRow="1" outline="0" collapsedLevelsAreSubtotals="1" fieldPosition="0"/>
    </format>
    <format dxfId="2189">
      <pivotArea dataOnly="0" labelOnly="1" grandRow="1" outline="0" fieldPosition="0"/>
    </format>
    <format dxfId="2190">
      <pivotArea field="6" type="button" dataOnly="0" labelOnly="1" outline="0" axis="axisRow" fieldPosition="0"/>
    </format>
    <format dxfId="2191">
      <pivotArea dataOnly="0" labelOnly="1" outline="0" axis="axisValues" fieldPosition="0"/>
    </format>
    <format dxfId="2192">
      <pivotArea field="6" type="button" dataOnly="0" labelOnly="1" outline="0" axis="axisRow" fieldPosition="0"/>
    </format>
    <format dxfId="219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B5800CC-6AC0-4051-9F19-D6FC02B50E0B}" name="ptsales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8:J11" firstHeaderRow="1" firstDataRow="1" firstDataCol="1"/>
  <pivotFields count="11">
    <pivotField showAll="0"/>
    <pivotField showAll="0">
      <items count="6">
        <item h="1" x="0"/>
        <item x="1"/>
        <item h="1" x="2"/>
        <item h="1" x="3"/>
        <item h="1" x="4"/>
        <item t="default"/>
      </items>
    </pivotField>
    <pivotField showAll="0"/>
    <pivotField showAll="0">
      <items count="3">
        <item x="1"/>
        <item x="0"/>
        <item t="default"/>
      </items>
    </pivotField>
    <pivotField axis="axisRow" dataField="1"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4"/>
  </rowFields>
  <rowItems count="3">
    <i>
      <x v="1"/>
    </i>
    <i>
      <x/>
    </i>
    <i t="grand">
      <x/>
    </i>
  </rowItems>
  <colItems count="1">
    <i/>
  </colItems>
  <dataFields count="1">
    <dataField name="Count of Payment Method" fld="4" subtotal="count" baseField="0" baseItem="0"/>
  </dataFields>
  <formats count="14">
    <format dxfId="2194">
      <pivotArea type="all" dataOnly="0" outline="0" fieldPosition="0"/>
    </format>
    <format dxfId="2195">
      <pivotArea outline="0" collapsedLevelsAreSubtotals="1" fieldPosition="0"/>
    </format>
    <format dxfId="2196">
      <pivotArea field="4" type="button" dataOnly="0" labelOnly="1" outline="0" axis="axisRow" fieldPosition="0"/>
    </format>
    <format dxfId="2197">
      <pivotArea dataOnly="0" labelOnly="1" fieldPosition="0">
        <references count="1">
          <reference field="4" count="0"/>
        </references>
      </pivotArea>
    </format>
    <format dxfId="2198">
      <pivotArea dataOnly="0" labelOnly="1" grandRow="1" outline="0" fieldPosition="0"/>
    </format>
    <format dxfId="2199">
      <pivotArea dataOnly="0" labelOnly="1" outline="0" axis="axisValues" fieldPosition="0"/>
    </format>
    <format dxfId="2200">
      <pivotArea grandRow="1" outline="0" collapsedLevelsAreSubtotals="1" fieldPosition="0"/>
    </format>
    <format dxfId="2201">
      <pivotArea dataOnly="0" labelOnly="1" grandRow="1" outline="0" fieldPosition="0"/>
    </format>
    <format dxfId="2202">
      <pivotArea grandRow="1" outline="0" collapsedLevelsAreSubtotals="1" fieldPosition="0"/>
    </format>
    <format dxfId="2203">
      <pivotArea dataOnly="0" labelOnly="1" grandRow="1" outline="0" fieldPosition="0"/>
    </format>
    <format dxfId="2204">
      <pivotArea field="4" type="button" dataOnly="0" labelOnly="1" outline="0" axis="axisRow" fieldPosition="0"/>
    </format>
    <format dxfId="2205">
      <pivotArea dataOnly="0" labelOnly="1" outline="0" axis="axisValues" fieldPosition="0"/>
    </format>
    <format dxfId="2206">
      <pivotArea field="4" type="button" dataOnly="0" labelOnly="1" outline="0" axis="axisRow" fieldPosition="0"/>
    </format>
    <format dxfId="220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1E2941E-03C0-4357-BF1B-C88D5CAED161}" name="ptsales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J5" firstHeaderRow="1" firstDataRow="1" firstDataCol="1"/>
  <pivotFields count="11">
    <pivotField showAll="0"/>
    <pivotField showAll="0">
      <items count="6">
        <item h="1" x="0"/>
        <item x="1"/>
        <item h="1" x="2"/>
        <item h="1" x="3"/>
        <item h="1" x="4"/>
        <item t="default"/>
      </items>
    </pivotField>
    <pivotField showAll="0"/>
    <pivotField axis="axisRow" dataField="1"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3"/>
  </rowFields>
  <rowItems count="3">
    <i>
      <x v="1"/>
    </i>
    <i>
      <x/>
    </i>
    <i t="grand">
      <x/>
    </i>
  </rowItems>
  <colItems count="1">
    <i/>
  </colItems>
  <dataFields count="1">
    <dataField name="Count of POS" fld="3" subtotal="count" baseField="0" baseItem="0"/>
  </dataFields>
  <formats count="14">
    <format dxfId="2208">
      <pivotArea type="all" dataOnly="0" outline="0" fieldPosition="0"/>
    </format>
    <format dxfId="2209">
      <pivotArea outline="0" collapsedLevelsAreSubtotals="1" fieldPosition="0"/>
    </format>
    <format dxfId="2210">
      <pivotArea field="3" type="button" dataOnly="0" labelOnly="1" outline="0" axis="axisRow" fieldPosition="0"/>
    </format>
    <format dxfId="2211">
      <pivotArea dataOnly="0" labelOnly="1" fieldPosition="0">
        <references count="1">
          <reference field="3" count="0"/>
        </references>
      </pivotArea>
    </format>
    <format dxfId="2212">
      <pivotArea dataOnly="0" labelOnly="1" grandRow="1" outline="0" fieldPosition="0"/>
    </format>
    <format dxfId="2213">
      <pivotArea dataOnly="0" labelOnly="1" outline="0" axis="axisValues" fieldPosition="0"/>
    </format>
    <format dxfId="2214">
      <pivotArea grandRow="1" outline="0" collapsedLevelsAreSubtotals="1" fieldPosition="0"/>
    </format>
    <format dxfId="2215">
      <pivotArea dataOnly="0" labelOnly="1" grandRow="1" outline="0" fieldPosition="0"/>
    </format>
    <format dxfId="2216">
      <pivotArea field="3" type="button" dataOnly="0" labelOnly="1" outline="0" axis="axisRow" fieldPosition="0"/>
    </format>
    <format dxfId="2217">
      <pivotArea dataOnly="0" labelOnly="1" outline="0" axis="axisValues" fieldPosition="0"/>
    </format>
    <format dxfId="2218">
      <pivotArea field="3" type="button" dataOnly="0" labelOnly="1" outline="0" axis="axisRow" fieldPosition="0"/>
    </format>
    <format dxfId="2219">
      <pivotArea dataOnly="0" labelOnly="1" outline="0" axis="axisValues" fieldPosition="0"/>
    </format>
    <format dxfId="2220">
      <pivotArea grandRow="1" outline="0" collapsedLevelsAreSubtotals="1" fieldPosition="0"/>
    </format>
    <format dxfId="222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218C5FD-A9D7-4B8F-A07F-F6AF709C00B0}" name="ptsales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C3" firstHeaderRow="0" firstDataRow="1" firstDataCol="0"/>
  <pivotFields count="11">
    <pivotField showAll="0"/>
    <pivotField showAll="0">
      <items count="6">
        <item h="1" x="0"/>
        <item x="1"/>
        <item h="1" x="2"/>
        <item h="1" x="3"/>
        <item h="1" x="4"/>
        <item t="default"/>
      </items>
    </pivotField>
    <pivotField showAll="0"/>
    <pivotField showAll="0"/>
    <pivotField showAll="0"/>
    <pivotField showAll="0"/>
    <pivotField showAll="0"/>
    <pivotField showAll="0"/>
    <pivotField showAll="0"/>
    <pivotField dataField="1" showAll="0"/>
    <pivotField dataField="1" showAll="0"/>
  </pivotFields>
  <rowItems count="1">
    <i/>
  </rowItems>
  <colFields count="1">
    <field x="-2"/>
  </colFields>
  <colItems count="2">
    <i>
      <x/>
    </i>
    <i i="1">
      <x v="1"/>
    </i>
  </colItems>
  <dataFields count="2">
    <dataField name="Sum of Target" fld="10" baseField="0" baseItem="0"/>
    <dataField name="Sum of Amount" fld="9" baseField="0" baseItem="0"/>
  </dataFields>
  <formats count="6">
    <format dxfId="2174">
      <pivotArea outline="0" collapsedLevelsAreSubtotals="1" fieldPosition="0"/>
    </format>
    <format dxfId="2175">
      <pivotArea type="all" dataOnly="0" outline="0" fieldPosition="0"/>
    </format>
    <format dxfId="2176">
      <pivotArea outline="0" collapsedLevelsAreSubtotals="1" fieldPosition="0"/>
    </format>
    <format dxfId="2177">
      <pivotArea dataOnly="0" labelOnly="1" outline="0" fieldPosition="0">
        <references count="1">
          <reference field="4294967294" count="2">
            <x v="0"/>
            <x v="1"/>
          </reference>
        </references>
      </pivotArea>
    </format>
    <format dxfId="2178">
      <pivotArea dataOnly="0" labelOnly="1" outline="0" fieldPosition="0">
        <references count="1">
          <reference field="4294967294" count="2">
            <x v="0"/>
            <x v="1"/>
          </reference>
        </references>
      </pivotArea>
    </format>
    <format dxfId="217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D8961A9-9E5C-43FB-905D-C8FAFC934014}" sourceName="Year">
  <pivotTables>
    <pivotTable tabId="6" name="PivotTable11"/>
    <pivotTable tabId="6" name="PivotTable12"/>
    <pivotTable tabId="6" name="PivotTable13"/>
    <pivotTable tabId="6" name="PivotTable14"/>
    <pivotTable tabId="6" name="PivotTable16"/>
    <pivotTable tabId="6" name="PivotTable15"/>
  </pivotTables>
  <data>
    <tabular pivotCacheId="1726698478">
      <items count="5">
        <i x="0"/>
        <i x="1"/>
        <i x="2"/>
        <i x="3" s="1"/>
        <i x="4"/>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8623D84A-230D-4899-8457-6E6B717413C0}" sourceName="Year">
  <pivotTables>
    <pivotTable tabId="8" name="PivotTable21"/>
    <pivotTable tabId="8" name="PivotTable22"/>
  </pivotTables>
  <data>
    <tabular pivotCacheId="683702789">
      <items count="5">
        <i x="0" s="1"/>
        <i x="1"/>
        <i x="2"/>
        <i x="3"/>
        <i x="4"/>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AF55AC66-AEBE-4B38-B0BA-4660FE688BBE}" sourceName="Year">
  <pivotTables>
    <pivotTable tabId="10" name="ptsales2"/>
    <pivotTable tabId="10" name="ptsales3"/>
    <pivotTable tabId="10" name="ptsales4"/>
    <pivotTable tabId="10" name="ptsales1"/>
    <pivotTable tabId="10" name="ptsales5"/>
    <pivotTable tabId="10" name="ptsales6"/>
    <pivotTable tabId="10" name="ptsales7"/>
  </pivotTables>
  <data>
    <tabular pivotCacheId="114177108">
      <items count="5">
        <i x="0"/>
        <i x="1" s="1"/>
        <i x="2"/>
        <i x="3"/>
        <i x="4"/>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401E2BD4-99A5-490E-9417-5DA470B82B8F}" cache="Slicer_Year" caption="Year" columnCount="5" showCaption="0" style="SlicerStyleDark1 2" rowHeight="46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6041DB3-0770-43C4-A98F-EB7FF6A07B7D}" cache="Slicer_Year1" caption="Year" columnCount="5" showCaption="0" style="SlicerStyleDark1 2" rowHeight="540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icer" xr10:uid="{337947D4-5E09-420A-A03E-F2B618EDD909}" cache="Slicer_Year2" caption="Year" columnCount="5" showCaption="0" style="SlicerStyleDark1 2" rowHeight="54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9B0774-DEE2-4356-B316-024BF2EDDC2F}" name="data1" displayName="data1" ref="A1:I901" totalsRowShown="0" headerRowDxfId="2331" dataDxfId="2609" headerRowBorderDxfId="2342" tableBorderDxfId="2343" totalsRowBorderDxfId="2341">
  <autoFilter ref="A1:I901" xr:uid="{F89B0774-DEE2-4356-B316-024BF2EDDC2F}"/>
  <sortState xmlns:xlrd2="http://schemas.microsoft.com/office/spreadsheetml/2017/richdata2" ref="A2:I901">
    <sortCondition ref="A2:A901" customList="Jan,Feb,Mar,Apr,May,Jun,Jul,Aug,Sep,Oct,Nov,Dec"/>
  </sortState>
  <tableColumns count="9">
    <tableColumn id="1" xr3:uid="{2E3332A3-4761-46F6-A45B-FB8BDFD4771B}" name="Year" dataDxfId="2340"/>
    <tableColumn id="2" xr3:uid="{A0477DF4-0470-4381-86B5-28E6D432AD79}" name="Month" dataDxfId="2339"/>
    <tableColumn id="3" xr3:uid="{FC92D8D6-4E35-45B2-AC93-7BADCDEE4172}" name="Income sources" dataDxfId="2338"/>
    <tableColumn id="4" xr3:uid="{C5312DF0-0E0B-4BCB-B2CD-5E89C014C2B1}" name="Income Breakdowns" dataDxfId="2337"/>
    <tableColumn id="5" xr3:uid="{F75D5469-1D92-44A9-94E5-4FB8D78B885E}" name="Counts" dataDxfId="2336"/>
    <tableColumn id="6" xr3:uid="{BE2551E4-BD34-4F65-8E73-BA054A37055E}" name="Income" dataDxfId="2335"/>
    <tableColumn id="7" xr3:uid="{82E0FB0C-25F3-47C8-872A-219F28AF79D4}" name="Target Income" dataDxfId="2334"/>
    <tableColumn id="8" xr3:uid="{3E77C2E9-33ED-49DD-A5C9-3FACF364EAC4}" name="operating profit" dataDxfId="2333"/>
    <tableColumn id="9" xr3:uid="{7BA81242-FE52-4701-B821-33C2B0CD3660}" name="Marketing Strategies" dataDxfId="233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6BFED6-B130-4921-93B1-573D517304DE}" name="Table11" displayName="Table11" ref="G2:N8" totalsRowShown="0" headerRowDxfId="2310" dataDxfId="2354" headerRowBorderDxfId="2320" tableBorderDxfId="2321" totalsRowBorderDxfId="2319" dataCellStyle="Comma">
  <autoFilter ref="G2:N8" xr:uid="{A06BFED6-B130-4921-93B1-573D517304DE}"/>
  <tableColumns count="8">
    <tableColumn id="1" xr3:uid="{4EEB3667-60A2-4178-94BA-E027BF7656E7}" name="Column1" dataDxfId="2318"/>
    <tableColumn id="2" xr3:uid="{F088B2BC-FDAD-4E3F-B9EE-E1E4E466F7CB}" name="X" dataDxfId="2317"/>
    <tableColumn id="3" xr3:uid="{67DB8352-9D3B-4B28-8567-702C0D61ADDA}" name="Y" dataDxfId="2316"/>
    <tableColumn id="4" xr3:uid="{CF3C5482-421D-4DA0-8F07-B8CEE2A345BF}" name="Amount" dataDxfId="2315" dataCellStyle="Currency">
      <calculatedColumnFormula>VLOOKUP(G3, ptincome!B:D, 2, FALSE)</calculatedColumnFormula>
    </tableColumn>
    <tableColumn id="5" xr3:uid="{EE49FFC9-C70F-4D2C-9D40-DA876B410AAF}" name="Max" dataDxfId="2314" dataCellStyle="Comma">
      <calculatedColumnFormula>IF(J3=MAX($J$3:$J$8),J3," ")</calculatedColumnFormula>
    </tableColumn>
    <tableColumn id="6" xr3:uid="{493D7935-DB17-46BA-AD18-96CF8BEA474A}" name="Without max" dataDxfId="2313" dataCellStyle="Comma">
      <calculatedColumnFormula>IF(J3=MAX($J$3:$J$8)," ",J3)</calculatedColumnFormula>
    </tableColumn>
    <tableColumn id="7" xr3:uid="{58B023E4-1A08-417E-B07B-62C604BA3942}" name="Count" dataDxfId="2312" dataCellStyle="Comma">
      <calculatedColumnFormula>VLOOKUP(G3, ptincome!B:E, 3, FALSE)</calculatedColumnFormula>
    </tableColumn>
    <tableColumn id="8" xr3:uid="{791E6659-1728-4D92-B781-6D4974499C0B}" name="Count %" dataDxfId="2311" dataCellStyle="Percent">
      <calculatedColumnFormula>VLOOKUP(G3, ptincome!B:E, 4, FALSE)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4E10BB8-7214-4B24-B81F-F268990AFDA6}" name="Table12" displayName="Table12" ref="P6:Q7" totalsRowShown="0" headerRowDxfId="2274" headerRowBorderDxfId="2278" tableBorderDxfId="2279" totalsRowBorderDxfId="2277">
  <autoFilter ref="P6:Q7" xr:uid="{C4E10BB8-7214-4B24-B81F-F268990AFDA6}"/>
  <tableColumns count="2">
    <tableColumn id="1" xr3:uid="{36F47A8D-B67A-484B-9534-9C873FCBAFAB}" name="Income" dataDxfId="2276" dataCellStyle="Percent">
      <calculatedColumnFormula>P3/Q3</calculatedColumnFormula>
    </tableColumn>
    <tableColumn id="2" xr3:uid="{EDAC6EFF-6AAA-4AED-B61A-221712B1062C}" name="Target" dataDxfId="2275">
      <calculatedColumnFormula>100%-P7</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E0BF10-CE30-4F89-93BE-F3CE053D6626}" name="data2" displayName="data2" ref="A1:D31" totalsRowShown="0" headerRowDxfId="2266" dataDxfId="2265" headerRowBorderDxfId="2329" tableBorderDxfId="2330" totalsRowBorderDxfId="2328">
  <autoFilter ref="A1:D31" xr:uid="{E9E0BF10-CE30-4F89-93BE-F3CE053D6626}"/>
  <tableColumns count="4">
    <tableColumn id="1" xr3:uid="{905102B3-01EB-4B2B-A199-B947C60F2AE5}" name="Year" dataDxfId="2270"/>
    <tableColumn id="2" xr3:uid="{58A4A662-4912-4BB7-9812-997CC505C82F}" name="Country" dataDxfId="2269"/>
    <tableColumn id="3" xr3:uid="{E1F59BE1-8C72-46E3-9FE8-EA9D120FF0A0}" name="Amount" dataDxfId="2268"/>
    <tableColumn id="4" xr3:uid="{D974CA1D-8A07-4DAF-8804-E34B4015A357}" name="Target" dataDxfId="2267"/>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0F1AE23-E508-40E0-8628-4D50D419F654}" name="data3" displayName="data3" ref="A1:K3116" headerRowDxfId="2222" totalsRowDxfId="2223" headerRowBorderDxfId="2235" tableBorderDxfId="2236">
  <autoFilter ref="A1:K3116" xr:uid="{60F1AE23-E508-40E0-8628-4D50D419F654}"/>
  <tableColumns count="11">
    <tableColumn id="1" xr3:uid="{CBC18DE8-CAFD-462B-A5D0-0A70309125FD}" name="Order Number" dataDxfId="2234"/>
    <tableColumn id="2" xr3:uid="{9E5D7CE1-2ED7-4160-BD4E-AF2CA7FFD14C}" name="Year" dataDxfId="2233"/>
    <tableColumn id="3" xr3:uid="{E698C93D-D122-4320-B818-85866E3A2F84}" name="Month" dataDxfId="2232"/>
    <tableColumn id="4" xr3:uid="{88A2826B-7F49-4C90-B2BE-63934FC0009C}" name="POS" dataDxfId="2231"/>
    <tableColumn id="5" xr3:uid="{B383BA0B-584D-4A7D-A5E0-0F0D345546DE}" name="Payment Method" dataDxfId="2230"/>
    <tableColumn id="6" xr3:uid="{8989F53D-4A09-46C3-ACFE-D3FF33678DE8}" name="Assembly Stage" dataDxfId="2229"/>
    <tableColumn id="7" xr3:uid="{2F5F9338-9772-4CBF-A00E-D0732B2EE001}" name="Registration Status" dataDxfId="2228"/>
    <tableColumn id="8" xr3:uid="{79A948EC-8950-4F1D-A505-FD96CC6C734F}" name="Sale Status" dataDxfId="2227"/>
    <tableColumn id="9" xr3:uid="{572386BE-1C74-4F1E-BF26-D8CB0597EE7D}" name="Delivery Type" dataDxfId="2226"/>
    <tableColumn id="10" xr3:uid="{BF1E517E-3C87-4705-856C-D6DA24B2F10F}" name="Amount" dataDxfId="2225"/>
    <tableColumn id="11" xr3:uid="{B1D8FAEC-2E38-4FB1-B03A-8A19A27DA913}" name="Target" dataDxfId="2224"/>
  </tableColumns>
  <tableStyleInfo showFirstColumn="1" showLastColumn="1" showRowStripes="1" showColumnStripes="0"/>
</table>
</file>

<file path=xl/theme/theme1.xml><?xml version="1.0" encoding="utf-8"?>
<a:theme xmlns:a="http://schemas.openxmlformats.org/drawingml/2006/main" name="Office Theme">
  <a:themeElements>
    <a:clrScheme name="Custom 4">
      <a:dk1>
        <a:sysClr val="windowText" lastClr="000000"/>
      </a:dk1>
      <a:lt1>
        <a:sysClr val="window" lastClr="FFFFFF"/>
      </a:lt1>
      <a:dk2>
        <a:srgbClr val="44546A"/>
      </a:dk2>
      <a:lt2>
        <a:srgbClr val="E7E6E6"/>
      </a:lt2>
      <a:accent1>
        <a:srgbClr val="020022"/>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pivotTable" Target="../pivotTables/pivotTable3.xml"/><Relationship Id="rId7" Type="http://schemas.openxmlformats.org/officeDocument/2006/relationships/table" Target="../tables/tabl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6622D-1E38-4B99-946F-4EBE8B0B9A26}">
  <sheetPr>
    <tabColor rgb="FF9947F7"/>
  </sheetPr>
  <dimension ref="A1:I903"/>
  <sheetViews>
    <sheetView tabSelected="1" topLeftCell="A877" zoomScaleNormal="100" workbookViewId="0">
      <selection activeCell="C901" sqref="C901"/>
    </sheetView>
  </sheetViews>
  <sheetFormatPr defaultRowHeight="15" x14ac:dyDescent="0.25"/>
  <cols>
    <col min="1" max="1" width="10.28515625" bestFit="1" customWidth="1"/>
    <col min="2" max="2" width="12" bestFit="1" customWidth="1"/>
    <col min="3" max="3" width="21.85546875" bestFit="1" customWidth="1"/>
    <col min="4" max="4" width="26.42578125" bestFit="1" customWidth="1"/>
    <col min="5" max="6" width="12.85546875" bestFit="1" customWidth="1"/>
    <col min="7" max="7" width="20.28515625" bestFit="1" customWidth="1"/>
    <col min="8" max="8" width="21.42578125" bestFit="1" customWidth="1"/>
    <col min="9" max="9" width="27.140625" bestFit="1" customWidth="1"/>
  </cols>
  <sheetData>
    <row r="1" spans="1:9" x14ac:dyDescent="0.25">
      <c r="A1" s="46" t="s">
        <v>0</v>
      </c>
      <c r="B1" s="47" t="s">
        <v>1</v>
      </c>
      <c r="C1" s="47" t="s">
        <v>2</v>
      </c>
      <c r="D1" s="47" t="s">
        <v>3</v>
      </c>
      <c r="E1" s="47" t="s">
        <v>4</v>
      </c>
      <c r="F1" s="47" t="s">
        <v>5</v>
      </c>
      <c r="G1" s="47" t="s">
        <v>6</v>
      </c>
      <c r="H1" s="47" t="s">
        <v>7</v>
      </c>
      <c r="I1" s="48" t="s">
        <v>8</v>
      </c>
    </row>
    <row r="2" spans="1:9" x14ac:dyDescent="0.25">
      <c r="A2" s="49">
        <v>2020</v>
      </c>
      <c r="B2" s="50" t="s">
        <v>9</v>
      </c>
      <c r="C2" s="50" t="s">
        <v>10</v>
      </c>
      <c r="D2" s="51" t="s">
        <v>11</v>
      </c>
      <c r="E2" s="52">
        <v>3566</v>
      </c>
      <c r="F2" s="52">
        <v>5492.76</v>
      </c>
      <c r="G2" s="52">
        <v>5126.576</v>
      </c>
      <c r="H2" s="52">
        <v>1098.5520000000001</v>
      </c>
      <c r="I2" s="53" t="s">
        <v>12</v>
      </c>
    </row>
    <row r="3" spans="1:9" x14ac:dyDescent="0.25">
      <c r="A3" s="49">
        <v>2020</v>
      </c>
      <c r="B3" s="50" t="s">
        <v>9</v>
      </c>
      <c r="C3" s="50" t="s">
        <v>10</v>
      </c>
      <c r="D3" s="51" t="s">
        <v>13</v>
      </c>
      <c r="E3" s="52">
        <v>2498</v>
      </c>
      <c r="F3" s="52">
        <v>9600</v>
      </c>
      <c r="G3" s="52">
        <v>8960</v>
      </c>
      <c r="H3" s="52">
        <v>1920</v>
      </c>
      <c r="I3" s="53" t="s">
        <v>12</v>
      </c>
    </row>
    <row r="4" spans="1:9" x14ac:dyDescent="0.25">
      <c r="A4" s="49">
        <v>2020</v>
      </c>
      <c r="B4" s="50" t="s">
        <v>9</v>
      </c>
      <c r="C4" s="50" t="s">
        <v>14</v>
      </c>
      <c r="D4" s="51" t="s">
        <v>15</v>
      </c>
      <c r="E4" s="52">
        <v>1245</v>
      </c>
      <c r="F4" s="52">
        <v>5492.6399999999994</v>
      </c>
      <c r="G4" s="52">
        <v>5126.4639999999999</v>
      </c>
      <c r="H4" s="52">
        <v>1098.528</v>
      </c>
      <c r="I4" s="53" t="s">
        <v>12</v>
      </c>
    </row>
    <row r="5" spans="1:9" x14ac:dyDescent="0.25">
      <c r="A5" s="49">
        <v>2020</v>
      </c>
      <c r="B5" s="50" t="s">
        <v>9</v>
      </c>
      <c r="C5" s="50" t="s">
        <v>16</v>
      </c>
      <c r="D5" s="54" t="s">
        <v>17</v>
      </c>
      <c r="E5" s="55">
        <v>644</v>
      </c>
      <c r="F5" s="55">
        <v>6892.2</v>
      </c>
      <c r="G5" s="55">
        <v>6432.72</v>
      </c>
      <c r="H5" s="52">
        <v>1378.44</v>
      </c>
      <c r="I5" s="53" t="s">
        <v>12</v>
      </c>
    </row>
    <row r="6" spans="1:9" x14ac:dyDescent="0.25">
      <c r="A6" s="49">
        <v>2020</v>
      </c>
      <c r="B6" s="50" t="s">
        <v>9</v>
      </c>
      <c r="C6" s="50" t="s">
        <v>18</v>
      </c>
      <c r="D6" s="54" t="s">
        <v>19</v>
      </c>
      <c r="E6" s="55">
        <v>643</v>
      </c>
      <c r="F6" s="55">
        <v>7700</v>
      </c>
      <c r="G6" s="55">
        <v>7840</v>
      </c>
      <c r="H6" s="52">
        <v>1540</v>
      </c>
      <c r="I6" s="53" t="s">
        <v>12</v>
      </c>
    </row>
    <row r="7" spans="1:9" x14ac:dyDescent="0.25">
      <c r="A7" s="49">
        <v>2020</v>
      </c>
      <c r="B7" s="50" t="s">
        <v>9</v>
      </c>
      <c r="C7" s="50" t="s">
        <v>16</v>
      </c>
      <c r="D7" s="54" t="s">
        <v>20</v>
      </c>
      <c r="E7" s="55">
        <v>455</v>
      </c>
      <c r="F7" s="55">
        <v>5265.39</v>
      </c>
      <c r="G7" s="55">
        <v>5128.0320000000002</v>
      </c>
      <c r="H7" s="52">
        <v>1053.0780000000002</v>
      </c>
      <c r="I7" s="53" t="s">
        <v>12</v>
      </c>
    </row>
    <row r="8" spans="1:9" x14ac:dyDescent="0.25">
      <c r="A8" s="49">
        <v>2020</v>
      </c>
      <c r="B8" s="50" t="s">
        <v>9</v>
      </c>
      <c r="C8" s="50" t="s">
        <v>18</v>
      </c>
      <c r="D8" s="54" t="s">
        <v>21</v>
      </c>
      <c r="E8" s="56">
        <v>345</v>
      </c>
      <c r="F8" s="56">
        <v>9016</v>
      </c>
      <c r="G8" s="56">
        <v>7840</v>
      </c>
      <c r="H8" s="52">
        <v>1803.2</v>
      </c>
      <c r="I8" s="53" t="s">
        <v>12</v>
      </c>
    </row>
    <row r="9" spans="1:9" x14ac:dyDescent="0.25">
      <c r="A9" s="49">
        <v>2020</v>
      </c>
      <c r="B9" s="50" t="s">
        <v>9</v>
      </c>
      <c r="C9" s="50" t="s">
        <v>14</v>
      </c>
      <c r="D9" s="51" t="s">
        <v>22</v>
      </c>
      <c r="E9" s="52">
        <v>122</v>
      </c>
      <c r="F9" s="52">
        <v>2696.75</v>
      </c>
      <c r="G9" s="52">
        <v>112</v>
      </c>
      <c r="H9" s="52">
        <v>539.35</v>
      </c>
      <c r="I9" s="53" t="s">
        <v>12</v>
      </c>
    </row>
    <row r="10" spans="1:9" x14ac:dyDescent="0.25">
      <c r="A10" s="49">
        <v>2020</v>
      </c>
      <c r="B10" s="50" t="s">
        <v>9</v>
      </c>
      <c r="C10" s="50" t="s">
        <v>23</v>
      </c>
      <c r="D10" s="54" t="s">
        <v>24</v>
      </c>
      <c r="E10" s="55">
        <v>78</v>
      </c>
      <c r="F10" s="55">
        <v>5492.6399999999994</v>
      </c>
      <c r="G10" s="55">
        <v>5126.4639999999999</v>
      </c>
      <c r="H10" s="52">
        <v>1098.528</v>
      </c>
      <c r="I10" s="53" t="s">
        <v>12</v>
      </c>
    </row>
    <row r="11" spans="1:9" x14ac:dyDescent="0.25">
      <c r="A11" s="49">
        <v>2020</v>
      </c>
      <c r="B11" s="50" t="s">
        <v>9</v>
      </c>
      <c r="C11" s="50" t="s">
        <v>23</v>
      </c>
      <c r="D11" s="54" t="s">
        <v>25</v>
      </c>
      <c r="E11" s="55">
        <v>76</v>
      </c>
      <c r="F11" s="55">
        <v>5492.28</v>
      </c>
      <c r="G11" s="55">
        <v>5126.1279999999997</v>
      </c>
      <c r="H11" s="52">
        <v>1098.4559999999999</v>
      </c>
      <c r="I11" s="53" t="s">
        <v>12</v>
      </c>
    </row>
    <row r="12" spans="1:9" x14ac:dyDescent="0.25">
      <c r="A12" s="49">
        <v>2020</v>
      </c>
      <c r="B12" s="50" t="s">
        <v>9</v>
      </c>
      <c r="C12" s="50" t="s">
        <v>23</v>
      </c>
      <c r="D12" s="54" t="s">
        <v>26</v>
      </c>
      <c r="E12" s="55">
        <v>46</v>
      </c>
      <c r="F12" s="55">
        <v>240</v>
      </c>
      <c r="G12" s="55">
        <v>224</v>
      </c>
      <c r="H12" s="52">
        <v>48</v>
      </c>
      <c r="I12" s="53" t="s">
        <v>12</v>
      </c>
    </row>
    <row r="13" spans="1:9" x14ac:dyDescent="0.25">
      <c r="A13" s="49">
        <v>2020</v>
      </c>
      <c r="B13" s="50" t="s">
        <v>9</v>
      </c>
      <c r="C13" s="50" t="s">
        <v>23</v>
      </c>
      <c r="D13" s="54" t="s">
        <v>27</v>
      </c>
      <c r="E13" s="55">
        <v>34</v>
      </c>
      <c r="F13" s="55">
        <v>5492.16</v>
      </c>
      <c r="G13" s="55">
        <v>5126.0160000000005</v>
      </c>
      <c r="H13" s="52">
        <v>1098.432</v>
      </c>
      <c r="I13" s="53" t="s">
        <v>12</v>
      </c>
    </row>
    <row r="14" spans="1:9" x14ac:dyDescent="0.25">
      <c r="A14" s="49">
        <v>2020</v>
      </c>
      <c r="B14" s="50" t="s">
        <v>9</v>
      </c>
      <c r="C14" s="50" t="s">
        <v>14</v>
      </c>
      <c r="D14" s="51" t="s">
        <v>28</v>
      </c>
      <c r="E14" s="52">
        <v>7</v>
      </c>
      <c r="F14" s="52">
        <v>3666.3</v>
      </c>
      <c r="G14" s="52">
        <v>224</v>
      </c>
      <c r="H14" s="52">
        <v>733.2600000000001</v>
      </c>
      <c r="I14" s="53" t="s">
        <v>12</v>
      </c>
    </row>
    <row r="15" spans="1:9" x14ac:dyDescent="0.25">
      <c r="A15" s="49">
        <v>2020</v>
      </c>
      <c r="B15" s="50" t="s">
        <v>9</v>
      </c>
      <c r="C15" s="50" t="s">
        <v>29</v>
      </c>
      <c r="D15" s="54" t="s">
        <v>29</v>
      </c>
      <c r="E15" s="55">
        <v>3</v>
      </c>
      <c r="F15" s="55">
        <v>7260</v>
      </c>
      <c r="G15" s="55">
        <v>7392</v>
      </c>
      <c r="H15" s="52">
        <v>1452</v>
      </c>
      <c r="I15" s="53" t="s">
        <v>12</v>
      </c>
    </row>
    <row r="16" spans="1:9" x14ac:dyDescent="0.25">
      <c r="A16" s="49">
        <v>2020</v>
      </c>
      <c r="B16" s="50" t="s">
        <v>9</v>
      </c>
      <c r="C16" s="50" t="s">
        <v>23</v>
      </c>
      <c r="D16" s="54" t="s">
        <v>30</v>
      </c>
      <c r="E16" s="55">
        <v>3</v>
      </c>
      <c r="F16" s="55">
        <v>5035.0300000000007</v>
      </c>
      <c r="G16" s="55">
        <v>5126.576</v>
      </c>
      <c r="H16" s="52">
        <v>1007.0060000000002</v>
      </c>
      <c r="I16" s="53" t="s">
        <v>12</v>
      </c>
    </row>
    <row r="17" spans="1:9" x14ac:dyDescent="0.25">
      <c r="A17" s="49">
        <v>2020</v>
      </c>
      <c r="B17" s="50" t="s">
        <v>31</v>
      </c>
      <c r="C17" s="50" t="s">
        <v>10</v>
      </c>
      <c r="D17" s="51" t="s">
        <v>11</v>
      </c>
      <c r="E17" s="52">
        <v>3566</v>
      </c>
      <c r="F17" s="52">
        <v>5035.0300000000007</v>
      </c>
      <c r="G17" s="52">
        <v>5126.576</v>
      </c>
      <c r="H17" s="52">
        <v>1007.0060000000002</v>
      </c>
      <c r="I17" s="53" t="s">
        <v>12</v>
      </c>
    </row>
    <row r="18" spans="1:9" x14ac:dyDescent="0.25">
      <c r="A18" s="49">
        <v>2020</v>
      </c>
      <c r="B18" s="50" t="s">
        <v>31</v>
      </c>
      <c r="C18" s="50" t="s">
        <v>10</v>
      </c>
      <c r="D18" s="51" t="s">
        <v>13</v>
      </c>
      <c r="E18" s="52">
        <v>2498</v>
      </c>
      <c r="F18" s="52">
        <v>8800</v>
      </c>
      <c r="G18" s="52">
        <v>8960</v>
      </c>
      <c r="H18" s="52">
        <v>1760</v>
      </c>
      <c r="I18" s="53" t="s">
        <v>12</v>
      </c>
    </row>
    <row r="19" spans="1:9" x14ac:dyDescent="0.25">
      <c r="A19" s="49">
        <v>2020</v>
      </c>
      <c r="B19" s="50" t="s">
        <v>31</v>
      </c>
      <c r="C19" s="50" t="s">
        <v>14</v>
      </c>
      <c r="D19" s="51" t="s">
        <v>15</v>
      </c>
      <c r="E19" s="52">
        <v>1245</v>
      </c>
      <c r="F19" s="52">
        <v>5034.92</v>
      </c>
      <c r="G19" s="52">
        <v>5126.4639999999999</v>
      </c>
      <c r="H19" s="52">
        <v>1006.984</v>
      </c>
      <c r="I19" s="53" t="s">
        <v>12</v>
      </c>
    </row>
    <row r="20" spans="1:9" x14ac:dyDescent="0.25">
      <c r="A20" s="49">
        <v>2020</v>
      </c>
      <c r="B20" s="50" t="s">
        <v>31</v>
      </c>
      <c r="C20" s="50" t="s">
        <v>16</v>
      </c>
      <c r="D20" s="54" t="s">
        <v>17</v>
      </c>
      <c r="E20" s="55">
        <v>644</v>
      </c>
      <c r="F20" s="55">
        <v>6317.85</v>
      </c>
      <c r="G20" s="55">
        <v>6432.72</v>
      </c>
      <c r="H20" s="52">
        <v>1263.5700000000002</v>
      </c>
      <c r="I20" s="53" t="s">
        <v>12</v>
      </c>
    </row>
    <row r="21" spans="1:9" x14ac:dyDescent="0.25">
      <c r="A21" s="49">
        <v>2020</v>
      </c>
      <c r="B21" s="50" t="s">
        <v>31</v>
      </c>
      <c r="C21" s="50" t="s">
        <v>18</v>
      </c>
      <c r="D21" s="54" t="s">
        <v>19</v>
      </c>
      <c r="E21" s="55">
        <v>643</v>
      </c>
      <c r="F21" s="55">
        <v>7000</v>
      </c>
      <c r="G21" s="55">
        <v>7840</v>
      </c>
      <c r="H21" s="52">
        <v>1400</v>
      </c>
      <c r="I21" s="53" t="s">
        <v>12</v>
      </c>
    </row>
    <row r="22" spans="1:9" x14ac:dyDescent="0.25">
      <c r="A22" s="49">
        <v>2020</v>
      </c>
      <c r="B22" s="50" t="s">
        <v>31</v>
      </c>
      <c r="C22" s="50" t="s">
        <v>16</v>
      </c>
      <c r="D22" s="54" t="s">
        <v>20</v>
      </c>
      <c r="E22" s="55">
        <v>455</v>
      </c>
      <c r="F22" s="55">
        <v>4578.6000000000004</v>
      </c>
      <c r="G22" s="55">
        <v>5128.0320000000002</v>
      </c>
      <c r="H22" s="52">
        <v>915.72000000000014</v>
      </c>
      <c r="I22" s="53" t="s">
        <v>12</v>
      </c>
    </row>
    <row r="23" spans="1:9" x14ac:dyDescent="0.25">
      <c r="A23" s="49">
        <v>2020</v>
      </c>
      <c r="B23" s="50" t="s">
        <v>31</v>
      </c>
      <c r="C23" s="50" t="s">
        <v>18</v>
      </c>
      <c r="D23" s="54" t="s">
        <v>21</v>
      </c>
      <c r="E23" s="56">
        <v>345</v>
      </c>
      <c r="F23" s="56">
        <v>7000</v>
      </c>
      <c r="G23" s="56">
        <v>7840</v>
      </c>
      <c r="H23" s="52">
        <v>1400</v>
      </c>
      <c r="I23" s="53" t="s">
        <v>12</v>
      </c>
    </row>
    <row r="24" spans="1:9" x14ac:dyDescent="0.25">
      <c r="A24" s="49">
        <v>2020</v>
      </c>
      <c r="B24" s="50" t="s">
        <v>31</v>
      </c>
      <c r="C24" s="50" t="s">
        <v>14</v>
      </c>
      <c r="D24" s="51" t="s">
        <v>22</v>
      </c>
      <c r="E24" s="52">
        <v>122</v>
      </c>
      <c r="F24" s="52">
        <v>100</v>
      </c>
      <c r="G24" s="52">
        <v>112</v>
      </c>
      <c r="H24" s="52">
        <v>20</v>
      </c>
      <c r="I24" s="53" t="s">
        <v>12</v>
      </c>
    </row>
    <row r="25" spans="1:9" x14ac:dyDescent="0.25">
      <c r="A25" s="49">
        <v>2020</v>
      </c>
      <c r="B25" s="50" t="s">
        <v>31</v>
      </c>
      <c r="C25" s="50" t="s">
        <v>23</v>
      </c>
      <c r="D25" s="54" t="s">
        <v>24</v>
      </c>
      <c r="E25" s="55">
        <v>78</v>
      </c>
      <c r="F25" s="55">
        <v>4577.2</v>
      </c>
      <c r="G25" s="55">
        <v>5126.4639999999999</v>
      </c>
      <c r="H25" s="52">
        <v>915.44</v>
      </c>
      <c r="I25" s="53" t="s">
        <v>12</v>
      </c>
    </row>
    <row r="26" spans="1:9" x14ac:dyDescent="0.25">
      <c r="A26" s="49">
        <v>2020</v>
      </c>
      <c r="B26" s="50" t="s">
        <v>31</v>
      </c>
      <c r="C26" s="50" t="s">
        <v>23</v>
      </c>
      <c r="D26" s="54" t="s">
        <v>25</v>
      </c>
      <c r="E26" s="55">
        <v>76</v>
      </c>
      <c r="F26" s="55">
        <v>4576.8999999999996</v>
      </c>
      <c r="G26" s="55">
        <v>5126.1279999999997</v>
      </c>
      <c r="H26" s="52">
        <v>915.38</v>
      </c>
      <c r="I26" s="53" t="s">
        <v>12</v>
      </c>
    </row>
    <row r="27" spans="1:9" x14ac:dyDescent="0.25">
      <c r="A27" s="49">
        <v>2020</v>
      </c>
      <c r="B27" s="50" t="s">
        <v>31</v>
      </c>
      <c r="C27" s="50" t="s">
        <v>23</v>
      </c>
      <c r="D27" s="54" t="s">
        <v>26</v>
      </c>
      <c r="E27" s="55">
        <v>46</v>
      </c>
      <c r="F27" s="55">
        <v>200</v>
      </c>
      <c r="G27" s="55">
        <v>224</v>
      </c>
      <c r="H27" s="52">
        <v>40</v>
      </c>
      <c r="I27" s="53" t="s">
        <v>12</v>
      </c>
    </row>
    <row r="28" spans="1:9" x14ac:dyDescent="0.25">
      <c r="A28" s="49">
        <v>2020</v>
      </c>
      <c r="B28" s="50" t="s">
        <v>31</v>
      </c>
      <c r="C28" s="50" t="s">
        <v>23</v>
      </c>
      <c r="D28" s="54" t="s">
        <v>27</v>
      </c>
      <c r="E28" s="55">
        <v>34</v>
      </c>
      <c r="F28" s="55">
        <v>4576.8</v>
      </c>
      <c r="G28" s="55">
        <v>5126.0160000000005</v>
      </c>
      <c r="H28" s="52">
        <v>915.36000000000013</v>
      </c>
      <c r="I28" s="53" t="s">
        <v>12</v>
      </c>
    </row>
    <row r="29" spans="1:9" x14ac:dyDescent="0.25">
      <c r="A29" s="49">
        <v>2020</v>
      </c>
      <c r="B29" s="50" t="s">
        <v>31</v>
      </c>
      <c r="C29" s="50" t="s">
        <v>14</v>
      </c>
      <c r="D29" s="51" t="s">
        <v>28</v>
      </c>
      <c r="E29" s="52">
        <v>7</v>
      </c>
      <c r="F29" s="52">
        <v>200</v>
      </c>
      <c r="G29" s="52">
        <v>224</v>
      </c>
      <c r="H29" s="52">
        <v>40</v>
      </c>
      <c r="I29" s="53" t="s">
        <v>12</v>
      </c>
    </row>
    <row r="30" spans="1:9" x14ac:dyDescent="0.25">
      <c r="A30" s="49">
        <v>2020</v>
      </c>
      <c r="B30" s="50" t="s">
        <v>31</v>
      </c>
      <c r="C30" s="50" t="s">
        <v>23</v>
      </c>
      <c r="D30" s="54" t="s">
        <v>30</v>
      </c>
      <c r="E30" s="55">
        <v>3</v>
      </c>
      <c r="F30" s="55">
        <v>4577.3</v>
      </c>
      <c r="G30" s="55">
        <v>5126.576</v>
      </c>
      <c r="H30" s="52">
        <v>915.46</v>
      </c>
      <c r="I30" s="53" t="s">
        <v>12</v>
      </c>
    </row>
    <row r="31" spans="1:9" x14ac:dyDescent="0.25">
      <c r="A31" s="49">
        <v>2020</v>
      </c>
      <c r="B31" s="50" t="s">
        <v>31</v>
      </c>
      <c r="C31" s="50" t="s">
        <v>29</v>
      </c>
      <c r="D31" s="54" t="s">
        <v>29</v>
      </c>
      <c r="E31" s="55">
        <v>2</v>
      </c>
      <c r="F31" s="55">
        <v>6600</v>
      </c>
      <c r="G31" s="55">
        <v>7392</v>
      </c>
      <c r="H31" s="52">
        <v>1320</v>
      </c>
      <c r="I31" s="53" t="s">
        <v>12</v>
      </c>
    </row>
    <row r="32" spans="1:9" x14ac:dyDescent="0.25">
      <c r="A32" s="49">
        <v>2020</v>
      </c>
      <c r="B32" s="50" t="s">
        <v>32</v>
      </c>
      <c r="C32" s="50" t="s">
        <v>10</v>
      </c>
      <c r="D32" s="51" t="s">
        <v>11</v>
      </c>
      <c r="E32" s="52">
        <v>3566</v>
      </c>
      <c r="F32" s="52">
        <v>4577.3</v>
      </c>
      <c r="G32" s="52">
        <v>5126.576</v>
      </c>
      <c r="H32" s="52">
        <v>915.46</v>
      </c>
      <c r="I32" s="53" t="s">
        <v>12</v>
      </c>
    </row>
    <row r="33" spans="1:9" x14ac:dyDescent="0.25">
      <c r="A33" s="49">
        <v>2020</v>
      </c>
      <c r="B33" s="50" t="s">
        <v>32</v>
      </c>
      <c r="C33" s="50" t="s">
        <v>10</v>
      </c>
      <c r="D33" s="51" t="s">
        <v>13</v>
      </c>
      <c r="E33" s="52">
        <v>2498</v>
      </c>
      <c r="F33" s="52">
        <v>8000</v>
      </c>
      <c r="G33" s="52">
        <v>8960</v>
      </c>
      <c r="H33" s="52">
        <v>1600</v>
      </c>
      <c r="I33" s="53" t="s">
        <v>12</v>
      </c>
    </row>
    <row r="34" spans="1:9" x14ac:dyDescent="0.25">
      <c r="A34" s="49">
        <v>2020</v>
      </c>
      <c r="B34" s="50" t="s">
        <v>32</v>
      </c>
      <c r="C34" s="50" t="s">
        <v>14</v>
      </c>
      <c r="D34" s="51" t="s">
        <v>15</v>
      </c>
      <c r="E34" s="52">
        <v>1245</v>
      </c>
      <c r="F34" s="52">
        <v>4577.2</v>
      </c>
      <c r="G34" s="52">
        <v>5126.4639999999999</v>
      </c>
      <c r="H34" s="52">
        <v>915.44</v>
      </c>
      <c r="I34" s="53" t="s">
        <v>12</v>
      </c>
    </row>
    <row r="35" spans="1:9" x14ac:dyDescent="0.25">
      <c r="A35" s="49">
        <v>2020</v>
      </c>
      <c r="B35" s="50" t="s">
        <v>32</v>
      </c>
      <c r="C35" s="50" t="s">
        <v>16</v>
      </c>
      <c r="D35" s="54" t="s">
        <v>17</v>
      </c>
      <c r="E35" s="55">
        <v>644</v>
      </c>
      <c r="F35" s="55">
        <v>5743.5</v>
      </c>
      <c r="G35" s="55">
        <v>6432.72</v>
      </c>
      <c r="H35" s="52">
        <v>1148.7</v>
      </c>
      <c r="I35" s="53" t="s">
        <v>12</v>
      </c>
    </row>
    <row r="36" spans="1:9" x14ac:dyDescent="0.25">
      <c r="A36" s="49">
        <v>2020</v>
      </c>
      <c r="B36" s="50" t="s">
        <v>32</v>
      </c>
      <c r="C36" s="50" t="s">
        <v>18</v>
      </c>
      <c r="D36" s="54" t="s">
        <v>19</v>
      </c>
      <c r="E36" s="55">
        <v>643</v>
      </c>
      <c r="F36" s="55">
        <v>7000</v>
      </c>
      <c r="G36" s="55">
        <v>7840</v>
      </c>
      <c r="H36" s="52">
        <v>1400</v>
      </c>
      <c r="I36" s="53" t="s">
        <v>12</v>
      </c>
    </row>
    <row r="37" spans="1:9" x14ac:dyDescent="0.25">
      <c r="A37" s="49">
        <v>2020</v>
      </c>
      <c r="B37" s="50" t="s">
        <v>32</v>
      </c>
      <c r="C37" s="50" t="s">
        <v>16</v>
      </c>
      <c r="D37" s="54" t="s">
        <v>20</v>
      </c>
      <c r="E37" s="55">
        <v>455</v>
      </c>
      <c r="F37" s="55">
        <v>4578.6000000000004</v>
      </c>
      <c r="G37" s="55">
        <v>5128.0320000000002</v>
      </c>
      <c r="H37" s="52">
        <v>915.72000000000014</v>
      </c>
      <c r="I37" s="53" t="s">
        <v>12</v>
      </c>
    </row>
    <row r="38" spans="1:9" x14ac:dyDescent="0.25">
      <c r="A38" s="49">
        <v>2020</v>
      </c>
      <c r="B38" s="50" t="s">
        <v>32</v>
      </c>
      <c r="C38" s="50" t="s">
        <v>18</v>
      </c>
      <c r="D38" s="54" t="s">
        <v>21</v>
      </c>
      <c r="E38" s="56">
        <v>345</v>
      </c>
      <c r="F38" s="56">
        <v>7000</v>
      </c>
      <c r="G38" s="56">
        <v>7840</v>
      </c>
      <c r="H38" s="52">
        <v>1400</v>
      </c>
      <c r="I38" s="53" t="s">
        <v>12</v>
      </c>
    </row>
    <row r="39" spans="1:9" x14ac:dyDescent="0.25">
      <c r="A39" s="49">
        <v>2020</v>
      </c>
      <c r="B39" s="50" t="s">
        <v>32</v>
      </c>
      <c r="C39" s="50" t="s">
        <v>14</v>
      </c>
      <c r="D39" s="51" t="s">
        <v>22</v>
      </c>
      <c r="E39" s="52">
        <v>122</v>
      </c>
      <c r="F39" s="52">
        <v>100</v>
      </c>
      <c r="G39" s="52">
        <v>112</v>
      </c>
      <c r="H39" s="52">
        <v>20</v>
      </c>
      <c r="I39" s="53" t="s">
        <v>12</v>
      </c>
    </row>
    <row r="40" spans="1:9" x14ac:dyDescent="0.25">
      <c r="A40" s="49">
        <v>2020</v>
      </c>
      <c r="B40" s="50" t="s">
        <v>32</v>
      </c>
      <c r="C40" s="50" t="s">
        <v>23</v>
      </c>
      <c r="D40" s="54" t="s">
        <v>24</v>
      </c>
      <c r="E40" s="55">
        <v>78</v>
      </c>
      <c r="F40" s="55">
        <v>4577.2</v>
      </c>
      <c r="G40" s="55">
        <v>5126.4639999999999</v>
      </c>
      <c r="H40" s="52">
        <v>915.44</v>
      </c>
      <c r="I40" s="53" t="s">
        <v>12</v>
      </c>
    </row>
    <row r="41" spans="1:9" x14ac:dyDescent="0.25">
      <c r="A41" s="49">
        <v>2020</v>
      </c>
      <c r="B41" s="50" t="s">
        <v>32</v>
      </c>
      <c r="C41" s="50" t="s">
        <v>23</v>
      </c>
      <c r="D41" s="54" t="s">
        <v>25</v>
      </c>
      <c r="E41" s="55">
        <v>76</v>
      </c>
      <c r="F41" s="55">
        <v>4576.8999999999996</v>
      </c>
      <c r="G41" s="55">
        <v>5126.1279999999997</v>
      </c>
      <c r="H41" s="52">
        <v>915.38</v>
      </c>
      <c r="I41" s="53" t="s">
        <v>12</v>
      </c>
    </row>
    <row r="42" spans="1:9" x14ac:dyDescent="0.25">
      <c r="A42" s="49">
        <v>2020</v>
      </c>
      <c r="B42" s="50" t="s">
        <v>32</v>
      </c>
      <c r="C42" s="50" t="s">
        <v>23</v>
      </c>
      <c r="D42" s="54" t="s">
        <v>26</v>
      </c>
      <c r="E42" s="55">
        <v>46</v>
      </c>
      <c r="F42" s="55">
        <v>200</v>
      </c>
      <c r="G42" s="55">
        <v>224</v>
      </c>
      <c r="H42" s="52">
        <v>40</v>
      </c>
      <c r="I42" s="53" t="s">
        <v>12</v>
      </c>
    </row>
    <row r="43" spans="1:9" x14ac:dyDescent="0.25">
      <c r="A43" s="49">
        <v>2020</v>
      </c>
      <c r="B43" s="50" t="s">
        <v>32</v>
      </c>
      <c r="C43" s="50" t="s">
        <v>23</v>
      </c>
      <c r="D43" s="54" t="s">
        <v>27</v>
      </c>
      <c r="E43" s="55">
        <v>34</v>
      </c>
      <c r="F43" s="55">
        <v>4576.8</v>
      </c>
      <c r="G43" s="55">
        <v>5126.0160000000005</v>
      </c>
      <c r="H43" s="52">
        <v>915.36000000000013</v>
      </c>
      <c r="I43" s="53" t="s">
        <v>33</v>
      </c>
    </row>
    <row r="44" spans="1:9" x14ac:dyDescent="0.25">
      <c r="A44" s="49">
        <v>2020</v>
      </c>
      <c r="B44" s="50" t="s">
        <v>32</v>
      </c>
      <c r="C44" s="50" t="s">
        <v>14</v>
      </c>
      <c r="D44" s="51" t="s">
        <v>28</v>
      </c>
      <c r="E44" s="52">
        <v>7</v>
      </c>
      <c r="F44" s="52">
        <v>200</v>
      </c>
      <c r="G44" s="52">
        <v>224</v>
      </c>
      <c r="H44" s="52">
        <v>40</v>
      </c>
      <c r="I44" s="53" t="s">
        <v>33</v>
      </c>
    </row>
    <row r="45" spans="1:9" x14ac:dyDescent="0.25">
      <c r="A45" s="49">
        <v>2020</v>
      </c>
      <c r="B45" s="50" t="s">
        <v>32</v>
      </c>
      <c r="C45" s="50" t="s">
        <v>23</v>
      </c>
      <c r="D45" s="54" t="s">
        <v>30</v>
      </c>
      <c r="E45" s="55">
        <v>3</v>
      </c>
      <c r="F45" s="55">
        <v>3333</v>
      </c>
      <c r="G45" s="55">
        <v>5126.576</v>
      </c>
      <c r="H45" s="52">
        <v>666.6</v>
      </c>
      <c r="I45" s="53" t="s">
        <v>33</v>
      </c>
    </row>
    <row r="46" spans="1:9" x14ac:dyDescent="0.25">
      <c r="A46" s="49">
        <v>2020</v>
      </c>
      <c r="B46" s="50" t="s">
        <v>32</v>
      </c>
      <c r="C46" s="50" t="s">
        <v>29</v>
      </c>
      <c r="D46" s="54" t="s">
        <v>29</v>
      </c>
      <c r="E46" s="55">
        <v>2</v>
      </c>
      <c r="F46" s="55">
        <v>6600</v>
      </c>
      <c r="G46" s="55">
        <v>7392</v>
      </c>
      <c r="H46" s="52">
        <v>1320</v>
      </c>
      <c r="I46" s="53" t="s">
        <v>33</v>
      </c>
    </row>
    <row r="47" spans="1:9" x14ac:dyDescent="0.25">
      <c r="A47" s="49">
        <v>2020</v>
      </c>
      <c r="B47" s="50" t="s">
        <v>34</v>
      </c>
      <c r="C47" s="50" t="s">
        <v>10</v>
      </c>
      <c r="D47" s="51" t="s">
        <v>11</v>
      </c>
      <c r="E47" s="52">
        <v>3566</v>
      </c>
      <c r="F47" s="52">
        <v>4577.3</v>
      </c>
      <c r="G47" s="52">
        <v>5126.576</v>
      </c>
      <c r="H47" s="52">
        <v>915.46</v>
      </c>
      <c r="I47" s="53" t="s">
        <v>33</v>
      </c>
    </row>
    <row r="48" spans="1:9" x14ac:dyDescent="0.25">
      <c r="A48" s="49">
        <v>2020</v>
      </c>
      <c r="B48" s="50" t="s">
        <v>34</v>
      </c>
      <c r="C48" s="50" t="s">
        <v>10</v>
      </c>
      <c r="D48" s="51" t="s">
        <v>13</v>
      </c>
      <c r="E48" s="52">
        <v>2498</v>
      </c>
      <c r="F48" s="52">
        <v>8000</v>
      </c>
      <c r="G48" s="52">
        <v>8960</v>
      </c>
      <c r="H48" s="52">
        <v>1600</v>
      </c>
      <c r="I48" s="53" t="s">
        <v>33</v>
      </c>
    </row>
    <row r="49" spans="1:9" x14ac:dyDescent="0.25">
      <c r="A49" s="49">
        <v>2020</v>
      </c>
      <c r="B49" s="50" t="s">
        <v>34</v>
      </c>
      <c r="C49" s="50" t="s">
        <v>14</v>
      </c>
      <c r="D49" s="51" t="s">
        <v>15</v>
      </c>
      <c r="E49" s="52">
        <v>1245</v>
      </c>
      <c r="F49" s="52">
        <v>4577.2</v>
      </c>
      <c r="G49" s="52">
        <v>5126.4639999999999</v>
      </c>
      <c r="H49" s="52">
        <v>915.44</v>
      </c>
      <c r="I49" s="53" t="s">
        <v>33</v>
      </c>
    </row>
    <row r="50" spans="1:9" x14ac:dyDescent="0.25">
      <c r="A50" s="49">
        <v>2020</v>
      </c>
      <c r="B50" s="50" t="s">
        <v>34</v>
      </c>
      <c r="C50" s="50" t="s">
        <v>16</v>
      </c>
      <c r="D50" s="54" t="s">
        <v>17</v>
      </c>
      <c r="E50" s="55">
        <v>644</v>
      </c>
      <c r="F50" s="55">
        <v>5743.5</v>
      </c>
      <c r="G50" s="55">
        <v>6432.72</v>
      </c>
      <c r="H50" s="52">
        <v>1148.7</v>
      </c>
      <c r="I50" s="53" t="s">
        <v>33</v>
      </c>
    </row>
    <row r="51" spans="1:9" x14ac:dyDescent="0.25">
      <c r="A51" s="49">
        <v>2020</v>
      </c>
      <c r="B51" s="50" t="s">
        <v>34</v>
      </c>
      <c r="C51" s="50" t="s">
        <v>18</v>
      </c>
      <c r="D51" s="54" t="s">
        <v>19</v>
      </c>
      <c r="E51" s="55">
        <v>643</v>
      </c>
      <c r="F51" s="55">
        <v>7000</v>
      </c>
      <c r="G51" s="55">
        <v>7840</v>
      </c>
      <c r="H51" s="52">
        <v>1400</v>
      </c>
      <c r="I51" s="53" t="s">
        <v>33</v>
      </c>
    </row>
    <row r="52" spans="1:9" x14ac:dyDescent="0.25">
      <c r="A52" s="49">
        <v>2020</v>
      </c>
      <c r="B52" s="50" t="s">
        <v>34</v>
      </c>
      <c r="C52" s="50" t="s">
        <v>16</v>
      </c>
      <c r="D52" s="54" t="s">
        <v>20</v>
      </c>
      <c r="E52" s="55">
        <v>455</v>
      </c>
      <c r="F52" s="55">
        <v>4578.6000000000004</v>
      </c>
      <c r="G52" s="55">
        <v>5128.0320000000002</v>
      </c>
      <c r="H52" s="52">
        <v>915.72000000000014</v>
      </c>
      <c r="I52" s="53" t="s">
        <v>33</v>
      </c>
    </row>
    <row r="53" spans="1:9" x14ac:dyDescent="0.25">
      <c r="A53" s="49">
        <v>2020</v>
      </c>
      <c r="B53" s="50" t="s">
        <v>34</v>
      </c>
      <c r="C53" s="50" t="s">
        <v>18</v>
      </c>
      <c r="D53" s="54" t="s">
        <v>21</v>
      </c>
      <c r="E53" s="56">
        <v>345</v>
      </c>
      <c r="F53" s="56">
        <v>7000</v>
      </c>
      <c r="G53" s="56">
        <v>7840</v>
      </c>
      <c r="H53" s="52">
        <v>1400</v>
      </c>
      <c r="I53" s="53" t="s">
        <v>33</v>
      </c>
    </row>
    <row r="54" spans="1:9" x14ac:dyDescent="0.25">
      <c r="A54" s="49">
        <v>2020</v>
      </c>
      <c r="B54" s="50" t="s">
        <v>34</v>
      </c>
      <c r="C54" s="50" t="s">
        <v>14</v>
      </c>
      <c r="D54" s="51" t="s">
        <v>22</v>
      </c>
      <c r="E54" s="52">
        <v>122</v>
      </c>
      <c r="F54" s="52">
        <v>100</v>
      </c>
      <c r="G54" s="52">
        <v>112</v>
      </c>
      <c r="H54" s="52">
        <v>20</v>
      </c>
      <c r="I54" s="53" t="s">
        <v>33</v>
      </c>
    </row>
    <row r="55" spans="1:9" x14ac:dyDescent="0.25">
      <c r="A55" s="49">
        <v>2020</v>
      </c>
      <c r="B55" s="50" t="s">
        <v>34</v>
      </c>
      <c r="C55" s="50" t="s">
        <v>23</v>
      </c>
      <c r="D55" s="54" t="s">
        <v>24</v>
      </c>
      <c r="E55" s="55">
        <v>78</v>
      </c>
      <c r="F55" s="55">
        <v>4577.2</v>
      </c>
      <c r="G55" s="55">
        <v>5126.4639999999999</v>
      </c>
      <c r="H55" s="52">
        <v>915.44</v>
      </c>
      <c r="I55" s="53" t="s">
        <v>33</v>
      </c>
    </row>
    <row r="56" spans="1:9" x14ac:dyDescent="0.25">
      <c r="A56" s="49">
        <v>2020</v>
      </c>
      <c r="B56" s="50" t="s">
        <v>34</v>
      </c>
      <c r="C56" s="50" t="s">
        <v>23</v>
      </c>
      <c r="D56" s="54" t="s">
        <v>25</v>
      </c>
      <c r="E56" s="55">
        <v>76</v>
      </c>
      <c r="F56" s="55">
        <v>4576.8999999999996</v>
      </c>
      <c r="G56" s="55">
        <v>5126.1279999999997</v>
      </c>
      <c r="H56" s="52">
        <v>915.38</v>
      </c>
      <c r="I56" s="53" t="s">
        <v>33</v>
      </c>
    </row>
    <row r="57" spans="1:9" x14ac:dyDescent="0.25">
      <c r="A57" s="49">
        <v>2020</v>
      </c>
      <c r="B57" s="50" t="s">
        <v>34</v>
      </c>
      <c r="C57" s="50" t="s">
        <v>23</v>
      </c>
      <c r="D57" s="54" t="s">
        <v>26</v>
      </c>
      <c r="E57" s="55">
        <v>46</v>
      </c>
      <c r="F57" s="55">
        <v>200</v>
      </c>
      <c r="G57" s="55">
        <v>224</v>
      </c>
      <c r="H57" s="52">
        <v>40</v>
      </c>
      <c r="I57" s="53" t="s">
        <v>33</v>
      </c>
    </row>
    <row r="58" spans="1:9" x14ac:dyDescent="0.25">
      <c r="A58" s="49">
        <v>2020</v>
      </c>
      <c r="B58" s="50" t="s">
        <v>34</v>
      </c>
      <c r="C58" s="50" t="s">
        <v>23</v>
      </c>
      <c r="D58" s="54" t="s">
        <v>27</v>
      </c>
      <c r="E58" s="55">
        <v>34</v>
      </c>
      <c r="F58" s="55">
        <v>4576.8</v>
      </c>
      <c r="G58" s="55">
        <v>5126.0160000000005</v>
      </c>
      <c r="H58" s="52">
        <v>915.36000000000013</v>
      </c>
      <c r="I58" s="53" t="s">
        <v>33</v>
      </c>
    </row>
    <row r="59" spans="1:9" x14ac:dyDescent="0.25">
      <c r="A59" s="49">
        <v>2020</v>
      </c>
      <c r="B59" s="50" t="s">
        <v>34</v>
      </c>
      <c r="C59" s="50" t="s">
        <v>14</v>
      </c>
      <c r="D59" s="51" t="s">
        <v>28</v>
      </c>
      <c r="E59" s="52">
        <v>7</v>
      </c>
      <c r="F59" s="52">
        <v>200</v>
      </c>
      <c r="G59" s="52">
        <v>224</v>
      </c>
      <c r="H59" s="52">
        <v>40</v>
      </c>
      <c r="I59" s="53" t="s">
        <v>33</v>
      </c>
    </row>
    <row r="60" spans="1:9" x14ac:dyDescent="0.25">
      <c r="A60" s="49">
        <v>2020</v>
      </c>
      <c r="B60" s="50" t="s">
        <v>34</v>
      </c>
      <c r="C60" s="50" t="s">
        <v>23</v>
      </c>
      <c r="D60" s="54" t="s">
        <v>30</v>
      </c>
      <c r="E60" s="55">
        <v>3</v>
      </c>
      <c r="F60" s="55">
        <v>4577.3</v>
      </c>
      <c r="G60" s="55">
        <v>5126.576</v>
      </c>
      <c r="H60" s="52">
        <v>915.46</v>
      </c>
      <c r="I60" s="53" t="s">
        <v>33</v>
      </c>
    </row>
    <row r="61" spans="1:9" x14ac:dyDescent="0.25">
      <c r="A61" s="49">
        <v>2020</v>
      </c>
      <c r="B61" s="50" t="s">
        <v>34</v>
      </c>
      <c r="C61" s="50" t="s">
        <v>29</v>
      </c>
      <c r="D61" s="54" t="s">
        <v>29</v>
      </c>
      <c r="E61" s="55">
        <v>2</v>
      </c>
      <c r="F61" s="55">
        <v>6600</v>
      </c>
      <c r="G61" s="55">
        <v>7392</v>
      </c>
      <c r="H61" s="52">
        <v>1320</v>
      </c>
      <c r="I61" s="53" t="s">
        <v>33</v>
      </c>
    </row>
    <row r="62" spans="1:9" x14ac:dyDescent="0.25">
      <c r="A62" s="49">
        <v>2020</v>
      </c>
      <c r="B62" s="50" t="s">
        <v>35</v>
      </c>
      <c r="C62" s="50" t="s">
        <v>10</v>
      </c>
      <c r="D62" s="51" t="s">
        <v>11</v>
      </c>
      <c r="E62" s="52">
        <v>3566</v>
      </c>
      <c r="F62" s="52">
        <v>4577.3</v>
      </c>
      <c r="G62" s="52">
        <v>5126.576</v>
      </c>
      <c r="H62" s="52">
        <v>915.46</v>
      </c>
      <c r="I62" s="53" t="s">
        <v>33</v>
      </c>
    </row>
    <row r="63" spans="1:9" x14ac:dyDescent="0.25">
      <c r="A63" s="49">
        <v>2020</v>
      </c>
      <c r="B63" s="50" t="s">
        <v>35</v>
      </c>
      <c r="C63" s="50" t="s">
        <v>10</v>
      </c>
      <c r="D63" s="51" t="s">
        <v>13</v>
      </c>
      <c r="E63" s="52">
        <v>2498</v>
      </c>
      <c r="F63" s="52">
        <v>8000</v>
      </c>
      <c r="G63" s="52">
        <v>8960</v>
      </c>
      <c r="H63" s="52">
        <v>1600</v>
      </c>
      <c r="I63" s="53" t="s">
        <v>33</v>
      </c>
    </row>
    <row r="64" spans="1:9" x14ac:dyDescent="0.25">
      <c r="A64" s="49">
        <v>2020</v>
      </c>
      <c r="B64" s="50" t="s">
        <v>35</v>
      </c>
      <c r="C64" s="50" t="s">
        <v>14</v>
      </c>
      <c r="D64" s="51" t="s">
        <v>15</v>
      </c>
      <c r="E64" s="52">
        <v>1245</v>
      </c>
      <c r="F64" s="52">
        <v>4577.2</v>
      </c>
      <c r="G64" s="52">
        <v>5126.4639999999999</v>
      </c>
      <c r="H64" s="52">
        <v>915.44</v>
      </c>
      <c r="I64" s="53" t="s">
        <v>33</v>
      </c>
    </row>
    <row r="65" spans="1:9" x14ac:dyDescent="0.25">
      <c r="A65" s="49">
        <v>2020</v>
      </c>
      <c r="B65" s="50" t="s">
        <v>35</v>
      </c>
      <c r="C65" s="50" t="s">
        <v>16</v>
      </c>
      <c r="D65" s="54" t="s">
        <v>17</v>
      </c>
      <c r="E65" s="55">
        <v>644</v>
      </c>
      <c r="F65" s="55">
        <v>5743.5</v>
      </c>
      <c r="G65" s="55">
        <v>6432.72</v>
      </c>
      <c r="H65" s="52">
        <v>1148.7</v>
      </c>
      <c r="I65" s="53" t="s">
        <v>33</v>
      </c>
    </row>
    <row r="66" spans="1:9" x14ac:dyDescent="0.25">
      <c r="A66" s="49">
        <v>2020</v>
      </c>
      <c r="B66" s="50" t="s">
        <v>35</v>
      </c>
      <c r="C66" s="50" t="s">
        <v>18</v>
      </c>
      <c r="D66" s="54" t="s">
        <v>19</v>
      </c>
      <c r="E66" s="55">
        <v>643</v>
      </c>
      <c r="F66" s="55">
        <v>7000</v>
      </c>
      <c r="G66" s="55">
        <v>7840</v>
      </c>
      <c r="H66" s="52">
        <v>1400</v>
      </c>
      <c r="I66" s="53" t="s">
        <v>12</v>
      </c>
    </row>
    <row r="67" spans="1:9" x14ac:dyDescent="0.25">
      <c r="A67" s="49">
        <v>2020</v>
      </c>
      <c r="B67" s="50" t="s">
        <v>35</v>
      </c>
      <c r="C67" s="50" t="s">
        <v>16</v>
      </c>
      <c r="D67" s="54" t="s">
        <v>20</v>
      </c>
      <c r="E67" s="55">
        <v>455</v>
      </c>
      <c r="F67" s="55">
        <v>4578.6000000000004</v>
      </c>
      <c r="G67" s="55">
        <v>5128.0320000000002</v>
      </c>
      <c r="H67" s="52">
        <v>915.72000000000014</v>
      </c>
      <c r="I67" s="53" t="s">
        <v>12</v>
      </c>
    </row>
    <row r="68" spans="1:9" x14ac:dyDescent="0.25">
      <c r="A68" s="49">
        <v>2020</v>
      </c>
      <c r="B68" s="50" t="s">
        <v>35</v>
      </c>
      <c r="C68" s="50" t="s">
        <v>18</v>
      </c>
      <c r="D68" s="54" t="s">
        <v>21</v>
      </c>
      <c r="E68" s="56">
        <v>345</v>
      </c>
      <c r="F68" s="56">
        <v>7000</v>
      </c>
      <c r="G68" s="56">
        <v>7840</v>
      </c>
      <c r="H68" s="52">
        <v>1400</v>
      </c>
      <c r="I68" s="53" t="s">
        <v>12</v>
      </c>
    </row>
    <row r="69" spans="1:9" x14ac:dyDescent="0.25">
      <c r="A69" s="49">
        <v>2020</v>
      </c>
      <c r="B69" s="50" t="s">
        <v>35</v>
      </c>
      <c r="C69" s="50" t="s">
        <v>14</v>
      </c>
      <c r="D69" s="51" t="s">
        <v>22</v>
      </c>
      <c r="E69" s="52">
        <v>122</v>
      </c>
      <c r="F69" s="52">
        <v>100</v>
      </c>
      <c r="G69" s="52">
        <v>112</v>
      </c>
      <c r="H69" s="52">
        <v>20</v>
      </c>
      <c r="I69" s="53" t="s">
        <v>12</v>
      </c>
    </row>
    <row r="70" spans="1:9" x14ac:dyDescent="0.25">
      <c r="A70" s="49">
        <v>2020</v>
      </c>
      <c r="B70" s="50" t="s">
        <v>35</v>
      </c>
      <c r="C70" s="50" t="s">
        <v>23</v>
      </c>
      <c r="D70" s="54" t="s">
        <v>24</v>
      </c>
      <c r="E70" s="55">
        <v>78</v>
      </c>
      <c r="F70" s="55">
        <v>4577.2</v>
      </c>
      <c r="G70" s="55">
        <v>5126.4639999999999</v>
      </c>
      <c r="H70" s="52">
        <v>915.44</v>
      </c>
      <c r="I70" s="53" t="s">
        <v>12</v>
      </c>
    </row>
    <row r="71" spans="1:9" x14ac:dyDescent="0.25">
      <c r="A71" s="49">
        <v>2020</v>
      </c>
      <c r="B71" s="50" t="s">
        <v>35</v>
      </c>
      <c r="C71" s="50" t="s">
        <v>23</v>
      </c>
      <c r="D71" s="54" t="s">
        <v>25</v>
      </c>
      <c r="E71" s="55">
        <v>76</v>
      </c>
      <c r="F71" s="55">
        <v>4576.8999999999996</v>
      </c>
      <c r="G71" s="55">
        <v>5126.1279999999997</v>
      </c>
      <c r="H71" s="52">
        <v>915.38</v>
      </c>
      <c r="I71" s="53" t="s">
        <v>12</v>
      </c>
    </row>
    <row r="72" spans="1:9" x14ac:dyDescent="0.25">
      <c r="A72" s="49">
        <v>2020</v>
      </c>
      <c r="B72" s="50" t="s">
        <v>35</v>
      </c>
      <c r="C72" s="50" t="s">
        <v>23</v>
      </c>
      <c r="D72" s="54" t="s">
        <v>26</v>
      </c>
      <c r="E72" s="55">
        <v>46</v>
      </c>
      <c r="F72" s="55">
        <v>200</v>
      </c>
      <c r="G72" s="55">
        <v>224</v>
      </c>
      <c r="H72" s="52">
        <v>40</v>
      </c>
      <c r="I72" s="53" t="s">
        <v>12</v>
      </c>
    </row>
    <row r="73" spans="1:9" x14ac:dyDescent="0.25">
      <c r="A73" s="49">
        <v>2020</v>
      </c>
      <c r="B73" s="50" t="s">
        <v>35</v>
      </c>
      <c r="C73" s="50" t="s">
        <v>23</v>
      </c>
      <c r="D73" s="54" t="s">
        <v>27</v>
      </c>
      <c r="E73" s="55">
        <v>34</v>
      </c>
      <c r="F73" s="55">
        <v>4576.8</v>
      </c>
      <c r="G73" s="55">
        <v>5126.0160000000005</v>
      </c>
      <c r="H73" s="52">
        <v>915.36000000000013</v>
      </c>
      <c r="I73" s="53" t="s">
        <v>12</v>
      </c>
    </row>
    <row r="74" spans="1:9" x14ac:dyDescent="0.25">
      <c r="A74" s="49">
        <v>2020</v>
      </c>
      <c r="B74" s="50" t="s">
        <v>35</v>
      </c>
      <c r="C74" s="50" t="s">
        <v>14</v>
      </c>
      <c r="D74" s="51" t="s">
        <v>28</v>
      </c>
      <c r="E74" s="52">
        <v>7</v>
      </c>
      <c r="F74" s="52">
        <v>200</v>
      </c>
      <c r="G74" s="52">
        <v>224</v>
      </c>
      <c r="H74" s="52">
        <v>40</v>
      </c>
      <c r="I74" s="53" t="s">
        <v>12</v>
      </c>
    </row>
    <row r="75" spans="1:9" x14ac:dyDescent="0.25">
      <c r="A75" s="49">
        <v>2020</v>
      </c>
      <c r="B75" s="50" t="s">
        <v>35</v>
      </c>
      <c r="C75" s="50" t="s">
        <v>23</v>
      </c>
      <c r="D75" s="54" t="s">
        <v>30</v>
      </c>
      <c r="E75" s="55">
        <v>3</v>
      </c>
      <c r="F75" s="55">
        <v>4577.3</v>
      </c>
      <c r="G75" s="55">
        <v>5126.576</v>
      </c>
      <c r="H75" s="52">
        <v>915.46</v>
      </c>
      <c r="I75" s="53" t="s">
        <v>12</v>
      </c>
    </row>
    <row r="76" spans="1:9" x14ac:dyDescent="0.25">
      <c r="A76" s="49">
        <v>2020</v>
      </c>
      <c r="B76" s="50" t="s">
        <v>35</v>
      </c>
      <c r="C76" s="50" t="s">
        <v>29</v>
      </c>
      <c r="D76" s="54" t="s">
        <v>29</v>
      </c>
      <c r="E76" s="55">
        <v>2</v>
      </c>
      <c r="F76" s="55">
        <v>6600</v>
      </c>
      <c r="G76" s="55">
        <v>7392</v>
      </c>
      <c r="H76" s="52">
        <v>1320</v>
      </c>
      <c r="I76" s="53" t="s">
        <v>12</v>
      </c>
    </row>
    <row r="77" spans="1:9" x14ac:dyDescent="0.25">
      <c r="A77" s="49">
        <v>2020</v>
      </c>
      <c r="B77" s="50" t="s">
        <v>36</v>
      </c>
      <c r="C77" s="50" t="s">
        <v>10</v>
      </c>
      <c r="D77" s="51" t="s">
        <v>11</v>
      </c>
      <c r="E77" s="52">
        <v>3566</v>
      </c>
      <c r="F77" s="52">
        <v>4577.3</v>
      </c>
      <c r="G77" s="52">
        <v>5126.576</v>
      </c>
      <c r="H77" s="52">
        <v>915.46</v>
      </c>
      <c r="I77" s="53" t="s">
        <v>12</v>
      </c>
    </row>
    <row r="78" spans="1:9" x14ac:dyDescent="0.25">
      <c r="A78" s="49">
        <v>2020</v>
      </c>
      <c r="B78" s="50" t="s">
        <v>36</v>
      </c>
      <c r="C78" s="50" t="s">
        <v>10</v>
      </c>
      <c r="D78" s="51" t="s">
        <v>13</v>
      </c>
      <c r="E78" s="52">
        <v>2498</v>
      </c>
      <c r="F78" s="52">
        <v>8000</v>
      </c>
      <c r="G78" s="52">
        <v>8960</v>
      </c>
      <c r="H78" s="52">
        <v>1600</v>
      </c>
      <c r="I78" s="53" t="s">
        <v>12</v>
      </c>
    </row>
    <row r="79" spans="1:9" x14ac:dyDescent="0.25">
      <c r="A79" s="49">
        <v>2020</v>
      </c>
      <c r="B79" s="50" t="s">
        <v>36</v>
      </c>
      <c r="C79" s="50" t="s">
        <v>14</v>
      </c>
      <c r="D79" s="51" t="s">
        <v>15</v>
      </c>
      <c r="E79" s="52">
        <v>1245</v>
      </c>
      <c r="F79" s="52">
        <v>4577.2</v>
      </c>
      <c r="G79" s="52">
        <v>5126.4639999999999</v>
      </c>
      <c r="H79" s="52">
        <v>915.44</v>
      </c>
      <c r="I79" s="53" t="s">
        <v>12</v>
      </c>
    </row>
    <row r="80" spans="1:9" x14ac:dyDescent="0.25">
      <c r="A80" s="49">
        <v>2020</v>
      </c>
      <c r="B80" s="50" t="s">
        <v>36</v>
      </c>
      <c r="C80" s="50" t="s">
        <v>16</v>
      </c>
      <c r="D80" s="54" t="s">
        <v>17</v>
      </c>
      <c r="E80" s="55">
        <v>644</v>
      </c>
      <c r="F80" s="55">
        <v>5743.5</v>
      </c>
      <c r="G80" s="55">
        <v>6432.72</v>
      </c>
      <c r="H80" s="52">
        <v>1148.7</v>
      </c>
      <c r="I80" s="53" t="s">
        <v>12</v>
      </c>
    </row>
    <row r="81" spans="1:9" x14ac:dyDescent="0.25">
      <c r="A81" s="49">
        <v>2020</v>
      </c>
      <c r="B81" s="50" t="s">
        <v>36</v>
      </c>
      <c r="C81" s="50" t="s">
        <v>18</v>
      </c>
      <c r="D81" s="54" t="s">
        <v>19</v>
      </c>
      <c r="E81" s="55">
        <v>643</v>
      </c>
      <c r="F81" s="55">
        <v>7000</v>
      </c>
      <c r="G81" s="55">
        <v>7840</v>
      </c>
      <c r="H81" s="52">
        <v>1400</v>
      </c>
      <c r="I81" s="53" t="s">
        <v>12</v>
      </c>
    </row>
    <row r="82" spans="1:9" x14ac:dyDescent="0.25">
      <c r="A82" s="49">
        <v>2020</v>
      </c>
      <c r="B82" s="50" t="s">
        <v>36</v>
      </c>
      <c r="C82" s="50" t="s">
        <v>16</v>
      </c>
      <c r="D82" s="54" t="s">
        <v>20</v>
      </c>
      <c r="E82" s="55">
        <v>455</v>
      </c>
      <c r="F82" s="55">
        <v>4578.6000000000004</v>
      </c>
      <c r="G82" s="55">
        <v>5128.0320000000002</v>
      </c>
      <c r="H82" s="52">
        <v>915.72000000000014</v>
      </c>
      <c r="I82" s="53" t="s">
        <v>12</v>
      </c>
    </row>
    <row r="83" spans="1:9" x14ac:dyDescent="0.25">
      <c r="A83" s="49">
        <v>2020</v>
      </c>
      <c r="B83" s="50" t="s">
        <v>36</v>
      </c>
      <c r="C83" s="50" t="s">
        <v>18</v>
      </c>
      <c r="D83" s="54" t="s">
        <v>21</v>
      </c>
      <c r="E83" s="56">
        <v>345</v>
      </c>
      <c r="F83" s="56">
        <v>7000</v>
      </c>
      <c r="G83" s="56">
        <v>7840</v>
      </c>
      <c r="H83" s="52">
        <v>1400</v>
      </c>
      <c r="I83" s="53" t="s">
        <v>12</v>
      </c>
    </row>
    <row r="84" spans="1:9" x14ac:dyDescent="0.25">
      <c r="A84" s="49">
        <v>2020</v>
      </c>
      <c r="B84" s="50" t="s">
        <v>36</v>
      </c>
      <c r="C84" s="50" t="s">
        <v>14</v>
      </c>
      <c r="D84" s="51" t="s">
        <v>22</v>
      </c>
      <c r="E84" s="52">
        <v>122</v>
      </c>
      <c r="F84" s="52">
        <v>100</v>
      </c>
      <c r="G84" s="52">
        <v>112</v>
      </c>
      <c r="H84" s="52">
        <v>20</v>
      </c>
      <c r="I84" s="53" t="s">
        <v>12</v>
      </c>
    </row>
    <row r="85" spans="1:9" x14ac:dyDescent="0.25">
      <c r="A85" s="49">
        <v>2020</v>
      </c>
      <c r="B85" s="50" t="s">
        <v>36</v>
      </c>
      <c r="C85" s="50" t="s">
        <v>23</v>
      </c>
      <c r="D85" s="54" t="s">
        <v>24</v>
      </c>
      <c r="E85" s="55">
        <v>78</v>
      </c>
      <c r="F85" s="55">
        <v>4577.2</v>
      </c>
      <c r="G85" s="55">
        <v>5126.4639999999999</v>
      </c>
      <c r="H85" s="52">
        <v>915.44</v>
      </c>
      <c r="I85" s="53" t="s">
        <v>12</v>
      </c>
    </row>
    <row r="86" spans="1:9" x14ac:dyDescent="0.25">
      <c r="A86" s="49">
        <v>2020</v>
      </c>
      <c r="B86" s="50" t="s">
        <v>36</v>
      </c>
      <c r="C86" s="50" t="s">
        <v>23</v>
      </c>
      <c r="D86" s="54" t="s">
        <v>25</v>
      </c>
      <c r="E86" s="55">
        <v>76</v>
      </c>
      <c r="F86" s="55">
        <v>4576.8999999999996</v>
      </c>
      <c r="G86" s="55">
        <v>5126.1279999999997</v>
      </c>
      <c r="H86" s="52">
        <v>915.38</v>
      </c>
      <c r="I86" s="53" t="s">
        <v>12</v>
      </c>
    </row>
    <row r="87" spans="1:9" x14ac:dyDescent="0.25">
      <c r="A87" s="49">
        <v>2020</v>
      </c>
      <c r="B87" s="50" t="s">
        <v>36</v>
      </c>
      <c r="C87" s="50" t="s">
        <v>23</v>
      </c>
      <c r="D87" s="54" t="s">
        <v>26</v>
      </c>
      <c r="E87" s="55">
        <v>46</v>
      </c>
      <c r="F87" s="55">
        <v>200</v>
      </c>
      <c r="G87" s="55">
        <v>224</v>
      </c>
      <c r="H87" s="52">
        <v>40</v>
      </c>
      <c r="I87" s="53" t="s">
        <v>12</v>
      </c>
    </row>
    <row r="88" spans="1:9" x14ac:dyDescent="0.25">
      <c r="A88" s="49">
        <v>2020</v>
      </c>
      <c r="B88" s="50" t="s">
        <v>36</v>
      </c>
      <c r="C88" s="50" t="s">
        <v>23</v>
      </c>
      <c r="D88" s="54" t="s">
        <v>27</v>
      </c>
      <c r="E88" s="55">
        <v>34</v>
      </c>
      <c r="F88" s="55">
        <v>4576.8</v>
      </c>
      <c r="G88" s="55">
        <v>5126.0160000000005</v>
      </c>
      <c r="H88" s="52">
        <v>915.36000000000013</v>
      </c>
      <c r="I88" s="53" t="s">
        <v>12</v>
      </c>
    </row>
    <row r="89" spans="1:9" x14ac:dyDescent="0.25">
      <c r="A89" s="49">
        <v>2020</v>
      </c>
      <c r="B89" s="50" t="s">
        <v>36</v>
      </c>
      <c r="C89" s="50" t="s">
        <v>14</v>
      </c>
      <c r="D89" s="51" t="s">
        <v>28</v>
      </c>
      <c r="E89" s="52">
        <v>7</v>
      </c>
      <c r="F89" s="52">
        <v>200</v>
      </c>
      <c r="G89" s="52">
        <v>224</v>
      </c>
      <c r="H89" s="52">
        <v>40</v>
      </c>
      <c r="I89" s="53" t="s">
        <v>12</v>
      </c>
    </row>
    <row r="90" spans="1:9" x14ac:dyDescent="0.25">
      <c r="A90" s="49">
        <v>2020</v>
      </c>
      <c r="B90" s="50" t="s">
        <v>36</v>
      </c>
      <c r="C90" s="50" t="s">
        <v>29</v>
      </c>
      <c r="D90" s="54" t="s">
        <v>29</v>
      </c>
      <c r="E90" s="55">
        <v>3</v>
      </c>
      <c r="F90" s="55">
        <v>6600</v>
      </c>
      <c r="G90" s="55">
        <v>7392</v>
      </c>
      <c r="H90" s="52">
        <v>1320</v>
      </c>
      <c r="I90" s="53" t="s">
        <v>12</v>
      </c>
    </row>
    <row r="91" spans="1:9" x14ac:dyDescent="0.25">
      <c r="A91" s="49">
        <v>2020</v>
      </c>
      <c r="B91" s="50" t="s">
        <v>36</v>
      </c>
      <c r="C91" s="50" t="s">
        <v>23</v>
      </c>
      <c r="D91" s="54" t="s">
        <v>30</v>
      </c>
      <c r="E91" s="55">
        <v>3</v>
      </c>
      <c r="F91" s="55">
        <v>4577.3</v>
      </c>
      <c r="G91" s="55">
        <v>5126.576</v>
      </c>
      <c r="H91" s="52">
        <v>915.46</v>
      </c>
      <c r="I91" s="53" t="s">
        <v>12</v>
      </c>
    </row>
    <row r="92" spans="1:9" x14ac:dyDescent="0.25">
      <c r="A92" s="49">
        <v>2020</v>
      </c>
      <c r="B92" s="50" t="s">
        <v>37</v>
      </c>
      <c r="C92" s="50" t="s">
        <v>10</v>
      </c>
      <c r="D92" s="51" t="s">
        <v>11</v>
      </c>
      <c r="E92" s="52">
        <v>3566</v>
      </c>
      <c r="F92" s="52">
        <v>4577.3</v>
      </c>
      <c r="G92" s="52">
        <v>5126.576</v>
      </c>
      <c r="H92" s="52">
        <v>915.46</v>
      </c>
      <c r="I92" s="53" t="s">
        <v>12</v>
      </c>
    </row>
    <row r="93" spans="1:9" x14ac:dyDescent="0.25">
      <c r="A93" s="49">
        <v>2020</v>
      </c>
      <c r="B93" s="50" t="s">
        <v>37</v>
      </c>
      <c r="C93" s="50" t="s">
        <v>10</v>
      </c>
      <c r="D93" s="51" t="s">
        <v>13</v>
      </c>
      <c r="E93" s="52">
        <v>2498</v>
      </c>
      <c r="F93" s="52">
        <v>8000</v>
      </c>
      <c r="G93" s="52">
        <v>8960</v>
      </c>
      <c r="H93" s="52">
        <v>1600</v>
      </c>
      <c r="I93" s="53" t="s">
        <v>12</v>
      </c>
    </row>
    <row r="94" spans="1:9" x14ac:dyDescent="0.25">
      <c r="A94" s="49">
        <v>2020</v>
      </c>
      <c r="B94" s="50" t="s">
        <v>37</v>
      </c>
      <c r="C94" s="50" t="s">
        <v>14</v>
      </c>
      <c r="D94" s="51" t="s">
        <v>15</v>
      </c>
      <c r="E94" s="52">
        <v>1245</v>
      </c>
      <c r="F94" s="52">
        <v>4577.2</v>
      </c>
      <c r="G94" s="52">
        <v>5126.4639999999999</v>
      </c>
      <c r="H94" s="52">
        <v>915.44</v>
      </c>
      <c r="I94" s="53" t="s">
        <v>12</v>
      </c>
    </row>
    <row r="95" spans="1:9" x14ac:dyDescent="0.25">
      <c r="A95" s="49">
        <v>2020</v>
      </c>
      <c r="B95" s="50" t="s">
        <v>37</v>
      </c>
      <c r="C95" s="50" t="s">
        <v>16</v>
      </c>
      <c r="D95" s="54" t="s">
        <v>17</v>
      </c>
      <c r="E95" s="55">
        <v>644</v>
      </c>
      <c r="F95" s="55">
        <v>5743.5</v>
      </c>
      <c r="G95" s="55">
        <v>6432.72</v>
      </c>
      <c r="H95" s="52">
        <v>1148.7</v>
      </c>
      <c r="I95" s="53" t="s">
        <v>12</v>
      </c>
    </row>
    <row r="96" spans="1:9" x14ac:dyDescent="0.25">
      <c r="A96" s="49">
        <v>2020</v>
      </c>
      <c r="B96" s="50" t="s">
        <v>37</v>
      </c>
      <c r="C96" s="50" t="s">
        <v>18</v>
      </c>
      <c r="D96" s="54" t="s">
        <v>19</v>
      </c>
      <c r="E96" s="55">
        <v>643</v>
      </c>
      <c r="F96" s="55">
        <v>7000</v>
      </c>
      <c r="G96" s="55">
        <v>7840</v>
      </c>
      <c r="H96" s="52">
        <v>1400</v>
      </c>
      <c r="I96" s="53" t="s">
        <v>12</v>
      </c>
    </row>
    <row r="97" spans="1:9" x14ac:dyDescent="0.25">
      <c r="A97" s="49">
        <v>2020</v>
      </c>
      <c r="B97" s="50" t="s">
        <v>37</v>
      </c>
      <c r="C97" s="50" t="s">
        <v>16</v>
      </c>
      <c r="D97" s="54" t="s">
        <v>20</v>
      </c>
      <c r="E97" s="55">
        <v>455</v>
      </c>
      <c r="F97" s="55">
        <v>4578.6000000000004</v>
      </c>
      <c r="G97" s="55">
        <v>5128.0320000000002</v>
      </c>
      <c r="H97" s="52">
        <v>915.72000000000014</v>
      </c>
      <c r="I97" s="53" t="s">
        <v>12</v>
      </c>
    </row>
    <row r="98" spans="1:9" x14ac:dyDescent="0.25">
      <c r="A98" s="49">
        <v>2020</v>
      </c>
      <c r="B98" s="50" t="s">
        <v>37</v>
      </c>
      <c r="C98" s="50" t="s">
        <v>18</v>
      </c>
      <c r="D98" s="54" t="s">
        <v>21</v>
      </c>
      <c r="E98" s="56">
        <v>345</v>
      </c>
      <c r="F98" s="56">
        <v>7000</v>
      </c>
      <c r="G98" s="56">
        <v>7840</v>
      </c>
      <c r="H98" s="52">
        <v>1400</v>
      </c>
      <c r="I98" s="53" t="s">
        <v>12</v>
      </c>
    </row>
    <row r="99" spans="1:9" x14ac:dyDescent="0.25">
      <c r="A99" s="49">
        <v>2020</v>
      </c>
      <c r="B99" s="50" t="s">
        <v>37</v>
      </c>
      <c r="C99" s="50" t="s">
        <v>14</v>
      </c>
      <c r="D99" s="51" t="s">
        <v>22</v>
      </c>
      <c r="E99" s="52">
        <v>122</v>
      </c>
      <c r="F99" s="52">
        <v>100</v>
      </c>
      <c r="G99" s="52">
        <v>112</v>
      </c>
      <c r="H99" s="52">
        <v>20</v>
      </c>
      <c r="I99" s="53" t="s">
        <v>12</v>
      </c>
    </row>
    <row r="100" spans="1:9" x14ac:dyDescent="0.25">
      <c r="A100" s="49">
        <v>2020</v>
      </c>
      <c r="B100" s="50" t="s">
        <v>37</v>
      </c>
      <c r="C100" s="50" t="s">
        <v>23</v>
      </c>
      <c r="D100" s="54" t="s">
        <v>24</v>
      </c>
      <c r="E100" s="55">
        <v>78</v>
      </c>
      <c r="F100" s="55">
        <v>4577.2</v>
      </c>
      <c r="G100" s="55">
        <v>5126.4639999999999</v>
      </c>
      <c r="H100" s="52">
        <v>915.44</v>
      </c>
      <c r="I100" s="53" t="s">
        <v>12</v>
      </c>
    </row>
    <row r="101" spans="1:9" x14ac:dyDescent="0.25">
      <c r="A101" s="49">
        <v>2020</v>
      </c>
      <c r="B101" s="50" t="s">
        <v>37</v>
      </c>
      <c r="C101" s="50" t="s">
        <v>23</v>
      </c>
      <c r="D101" s="54" t="s">
        <v>25</v>
      </c>
      <c r="E101" s="55">
        <v>76</v>
      </c>
      <c r="F101" s="55">
        <v>4576.8999999999996</v>
      </c>
      <c r="G101" s="55">
        <v>5126.1279999999997</v>
      </c>
      <c r="H101" s="52">
        <v>915.38</v>
      </c>
      <c r="I101" s="53" t="s">
        <v>12</v>
      </c>
    </row>
    <row r="102" spans="1:9" x14ac:dyDescent="0.25">
      <c r="A102" s="49">
        <v>2020</v>
      </c>
      <c r="B102" s="50" t="s">
        <v>37</v>
      </c>
      <c r="C102" s="50" t="s">
        <v>23</v>
      </c>
      <c r="D102" s="54" t="s">
        <v>26</v>
      </c>
      <c r="E102" s="55">
        <v>46</v>
      </c>
      <c r="F102" s="55">
        <v>200</v>
      </c>
      <c r="G102" s="55">
        <v>224</v>
      </c>
      <c r="H102" s="52">
        <v>40</v>
      </c>
      <c r="I102" s="53" t="s">
        <v>12</v>
      </c>
    </row>
    <row r="103" spans="1:9" x14ac:dyDescent="0.25">
      <c r="A103" s="49">
        <v>2020</v>
      </c>
      <c r="B103" s="50" t="s">
        <v>37</v>
      </c>
      <c r="C103" s="50" t="s">
        <v>23</v>
      </c>
      <c r="D103" s="54" t="s">
        <v>27</v>
      </c>
      <c r="E103" s="55">
        <v>34</v>
      </c>
      <c r="F103" s="55">
        <v>4576.8</v>
      </c>
      <c r="G103" s="55">
        <v>5126.0160000000005</v>
      </c>
      <c r="H103" s="52">
        <v>915.36000000000013</v>
      </c>
      <c r="I103" s="53" t="s">
        <v>12</v>
      </c>
    </row>
    <row r="104" spans="1:9" x14ac:dyDescent="0.25">
      <c r="A104" s="49">
        <v>2020</v>
      </c>
      <c r="B104" s="50" t="s">
        <v>37</v>
      </c>
      <c r="C104" s="50" t="s">
        <v>14</v>
      </c>
      <c r="D104" s="51" t="s">
        <v>28</v>
      </c>
      <c r="E104" s="52">
        <v>7</v>
      </c>
      <c r="F104" s="52">
        <v>200</v>
      </c>
      <c r="G104" s="52">
        <v>224</v>
      </c>
      <c r="H104" s="52">
        <v>40</v>
      </c>
      <c r="I104" s="53" t="s">
        <v>12</v>
      </c>
    </row>
    <row r="105" spans="1:9" x14ac:dyDescent="0.25">
      <c r="A105" s="49">
        <v>2020</v>
      </c>
      <c r="B105" s="50" t="s">
        <v>37</v>
      </c>
      <c r="C105" s="50" t="s">
        <v>23</v>
      </c>
      <c r="D105" s="54" t="s">
        <v>30</v>
      </c>
      <c r="E105" s="55">
        <v>3</v>
      </c>
      <c r="F105" s="55">
        <v>4577.3</v>
      </c>
      <c r="G105" s="55">
        <v>5126.576</v>
      </c>
      <c r="H105" s="52">
        <v>915.46</v>
      </c>
      <c r="I105" s="53" t="s">
        <v>12</v>
      </c>
    </row>
    <row r="106" spans="1:9" x14ac:dyDescent="0.25">
      <c r="A106" s="49">
        <v>2020</v>
      </c>
      <c r="B106" s="50" t="s">
        <v>37</v>
      </c>
      <c r="C106" s="50" t="s">
        <v>29</v>
      </c>
      <c r="D106" s="54" t="s">
        <v>29</v>
      </c>
      <c r="E106" s="55">
        <v>2</v>
      </c>
      <c r="F106" s="55">
        <v>6600</v>
      </c>
      <c r="G106" s="55">
        <v>7392</v>
      </c>
      <c r="H106" s="52">
        <v>1320</v>
      </c>
      <c r="I106" s="53" t="s">
        <v>12</v>
      </c>
    </row>
    <row r="107" spans="1:9" x14ac:dyDescent="0.25">
      <c r="A107" s="49">
        <v>2020</v>
      </c>
      <c r="B107" s="50" t="s">
        <v>38</v>
      </c>
      <c r="C107" s="50" t="s">
        <v>10</v>
      </c>
      <c r="D107" s="51" t="s">
        <v>11</v>
      </c>
      <c r="E107" s="52">
        <v>3566</v>
      </c>
      <c r="F107" s="52">
        <v>4577.3</v>
      </c>
      <c r="G107" s="52">
        <v>5126.576</v>
      </c>
      <c r="H107" s="52">
        <v>915.46</v>
      </c>
      <c r="I107" s="53" t="s">
        <v>12</v>
      </c>
    </row>
    <row r="108" spans="1:9" x14ac:dyDescent="0.25">
      <c r="A108" s="49">
        <v>2020</v>
      </c>
      <c r="B108" s="50" t="s">
        <v>38</v>
      </c>
      <c r="C108" s="50" t="s">
        <v>10</v>
      </c>
      <c r="D108" s="51" t="s">
        <v>13</v>
      </c>
      <c r="E108" s="52">
        <v>2498</v>
      </c>
      <c r="F108" s="52">
        <v>8000</v>
      </c>
      <c r="G108" s="52">
        <v>8960</v>
      </c>
      <c r="H108" s="52">
        <v>1600</v>
      </c>
      <c r="I108" s="53" t="s">
        <v>33</v>
      </c>
    </row>
    <row r="109" spans="1:9" x14ac:dyDescent="0.25">
      <c r="A109" s="49">
        <v>2020</v>
      </c>
      <c r="B109" s="50" t="s">
        <v>38</v>
      </c>
      <c r="C109" s="50" t="s">
        <v>14</v>
      </c>
      <c r="D109" s="51" t="s">
        <v>15</v>
      </c>
      <c r="E109" s="52">
        <v>1245</v>
      </c>
      <c r="F109" s="52">
        <v>4577.2</v>
      </c>
      <c r="G109" s="52">
        <v>5126.4639999999999</v>
      </c>
      <c r="H109" s="52">
        <v>915.44</v>
      </c>
      <c r="I109" s="53" t="s">
        <v>33</v>
      </c>
    </row>
    <row r="110" spans="1:9" x14ac:dyDescent="0.25">
      <c r="A110" s="49">
        <v>2020</v>
      </c>
      <c r="B110" s="50" t="s">
        <v>38</v>
      </c>
      <c r="C110" s="50" t="s">
        <v>16</v>
      </c>
      <c r="D110" s="54" t="s">
        <v>17</v>
      </c>
      <c r="E110" s="55">
        <v>644</v>
      </c>
      <c r="F110" s="55">
        <v>5743.5</v>
      </c>
      <c r="G110" s="55">
        <v>6432.72</v>
      </c>
      <c r="H110" s="52">
        <v>1148.7</v>
      </c>
      <c r="I110" s="53" t="s">
        <v>33</v>
      </c>
    </row>
    <row r="111" spans="1:9" x14ac:dyDescent="0.25">
      <c r="A111" s="49">
        <v>2020</v>
      </c>
      <c r="B111" s="50" t="s">
        <v>38</v>
      </c>
      <c r="C111" s="50" t="s">
        <v>18</v>
      </c>
      <c r="D111" s="54" t="s">
        <v>19</v>
      </c>
      <c r="E111" s="55">
        <v>643</v>
      </c>
      <c r="F111" s="55">
        <v>7000</v>
      </c>
      <c r="G111" s="55">
        <v>7840</v>
      </c>
      <c r="H111" s="52">
        <v>1400</v>
      </c>
      <c r="I111" s="53" t="s">
        <v>33</v>
      </c>
    </row>
    <row r="112" spans="1:9" x14ac:dyDescent="0.25">
      <c r="A112" s="49">
        <v>2020</v>
      </c>
      <c r="B112" s="50" t="s">
        <v>38</v>
      </c>
      <c r="C112" s="50" t="s">
        <v>16</v>
      </c>
      <c r="D112" s="54" t="s">
        <v>20</v>
      </c>
      <c r="E112" s="55">
        <v>455</v>
      </c>
      <c r="F112" s="55">
        <v>4578.6000000000004</v>
      </c>
      <c r="G112" s="55">
        <v>5128.0320000000002</v>
      </c>
      <c r="H112" s="52">
        <v>915.72000000000014</v>
      </c>
      <c r="I112" s="53" t="s">
        <v>33</v>
      </c>
    </row>
    <row r="113" spans="1:9" x14ac:dyDescent="0.25">
      <c r="A113" s="49">
        <v>2020</v>
      </c>
      <c r="B113" s="50" t="s">
        <v>38</v>
      </c>
      <c r="C113" s="50" t="s">
        <v>18</v>
      </c>
      <c r="D113" s="54" t="s">
        <v>21</v>
      </c>
      <c r="E113" s="56">
        <v>345</v>
      </c>
      <c r="F113" s="56">
        <v>7000</v>
      </c>
      <c r="G113" s="56">
        <v>7840</v>
      </c>
      <c r="H113" s="52">
        <v>1400</v>
      </c>
      <c r="I113" s="53" t="s">
        <v>33</v>
      </c>
    </row>
    <row r="114" spans="1:9" x14ac:dyDescent="0.25">
      <c r="A114" s="49">
        <v>2020</v>
      </c>
      <c r="B114" s="50" t="s">
        <v>38</v>
      </c>
      <c r="C114" s="50" t="s">
        <v>14</v>
      </c>
      <c r="D114" s="51" t="s">
        <v>22</v>
      </c>
      <c r="E114" s="52">
        <v>122</v>
      </c>
      <c r="F114" s="52">
        <v>100</v>
      </c>
      <c r="G114" s="52">
        <v>112</v>
      </c>
      <c r="H114" s="52">
        <v>20</v>
      </c>
      <c r="I114" s="53" t="s">
        <v>33</v>
      </c>
    </row>
    <row r="115" spans="1:9" x14ac:dyDescent="0.25">
      <c r="A115" s="49">
        <v>2020</v>
      </c>
      <c r="B115" s="50" t="s">
        <v>38</v>
      </c>
      <c r="C115" s="50" t="s">
        <v>23</v>
      </c>
      <c r="D115" s="54" t="s">
        <v>24</v>
      </c>
      <c r="E115" s="55">
        <v>78</v>
      </c>
      <c r="F115" s="55">
        <v>4577.2</v>
      </c>
      <c r="G115" s="55">
        <v>5126.4639999999999</v>
      </c>
      <c r="H115" s="52">
        <v>915.44</v>
      </c>
      <c r="I115" s="53" t="s">
        <v>33</v>
      </c>
    </row>
    <row r="116" spans="1:9" x14ac:dyDescent="0.25">
      <c r="A116" s="49">
        <v>2020</v>
      </c>
      <c r="B116" s="50" t="s">
        <v>38</v>
      </c>
      <c r="C116" s="50" t="s">
        <v>23</v>
      </c>
      <c r="D116" s="54" t="s">
        <v>25</v>
      </c>
      <c r="E116" s="55">
        <v>76</v>
      </c>
      <c r="F116" s="55">
        <v>4576.8999999999996</v>
      </c>
      <c r="G116" s="55">
        <v>5126.1279999999997</v>
      </c>
      <c r="H116" s="52">
        <v>915.38</v>
      </c>
      <c r="I116" s="53" t="s">
        <v>33</v>
      </c>
    </row>
    <row r="117" spans="1:9" x14ac:dyDescent="0.25">
      <c r="A117" s="49">
        <v>2020</v>
      </c>
      <c r="B117" s="50" t="s">
        <v>38</v>
      </c>
      <c r="C117" s="50" t="s">
        <v>23</v>
      </c>
      <c r="D117" s="54" t="s">
        <v>26</v>
      </c>
      <c r="E117" s="55">
        <v>46</v>
      </c>
      <c r="F117" s="55">
        <v>200</v>
      </c>
      <c r="G117" s="55">
        <v>224</v>
      </c>
      <c r="H117" s="52">
        <v>40</v>
      </c>
      <c r="I117" s="53" t="s">
        <v>33</v>
      </c>
    </row>
    <row r="118" spans="1:9" x14ac:dyDescent="0.25">
      <c r="A118" s="49">
        <v>2020</v>
      </c>
      <c r="B118" s="50" t="s">
        <v>38</v>
      </c>
      <c r="C118" s="50" t="s">
        <v>23</v>
      </c>
      <c r="D118" s="54" t="s">
        <v>27</v>
      </c>
      <c r="E118" s="55">
        <v>34</v>
      </c>
      <c r="F118" s="55">
        <v>4576.8</v>
      </c>
      <c r="G118" s="55">
        <v>5126.0160000000005</v>
      </c>
      <c r="H118" s="52">
        <v>915.36000000000013</v>
      </c>
      <c r="I118" s="53" t="s">
        <v>33</v>
      </c>
    </row>
    <row r="119" spans="1:9" x14ac:dyDescent="0.25">
      <c r="A119" s="49">
        <v>2020</v>
      </c>
      <c r="B119" s="50" t="s">
        <v>38</v>
      </c>
      <c r="C119" s="50" t="s">
        <v>14</v>
      </c>
      <c r="D119" s="51" t="s">
        <v>28</v>
      </c>
      <c r="E119" s="52">
        <v>7</v>
      </c>
      <c r="F119" s="52">
        <v>200</v>
      </c>
      <c r="G119" s="52">
        <v>224</v>
      </c>
      <c r="H119" s="52">
        <v>40</v>
      </c>
      <c r="I119" s="53" t="s">
        <v>33</v>
      </c>
    </row>
    <row r="120" spans="1:9" x14ac:dyDescent="0.25">
      <c r="A120" s="49">
        <v>2020</v>
      </c>
      <c r="B120" s="50" t="s">
        <v>38</v>
      </c>
      <c r="C120" s="50" t="s">
        <v>23</v>
      </c>
      <c r="D120" s="54" t="s">
        <v>30</v>
      </c>
      <c r="E120" s="55">
        <v>3</v>
      </c>
      <c r="F120" s="55">
        <v>4577.3</v>
      </c>
      <c r="G120" s="55">
        <v>5126.576</v>
      </c>
      <c r="H120" s="52">
        <v>915.46</v>
      </c>
      <c r="I120" s="53" t="s">
        <v>33</v>
      </c>
    </row>
    <row r="121" spans="1:9" x14ac:dyDescent="0.25">
      <c r="A121" s="49">
        <v>2020</v>
      </c>
      <c r="B121" s="50" t="s">
        <v>38</v>
      </c>
      <c r="C121" s="50" t="s">
        <v>29</v>
      </c>
      <c r="D121" s="54" t="s">
        <v>29</v>
      </c>
      <c r="E121" s="55">
        <v>2</v>
      </c>
      <c r="F121" s="55">
        <v>6600</v>
      </c>
      <c r="G121" s="55">
        <v>7392</v>
      </c>
      <c r="H121" s="52">
        <v>1320</v>
      </c>
      <c r="I121" s="53" t="s">
        <v>33</v>
      </c>
    </row>
    <row r="122" spans="1:9" x14ac:dyDescent="0.25">
      <c r="A122" s="49">
        <v>2020</v>
      </c>
      <c r="B122" s="50" t="s">
        <v>39</v>
      </c>
      <c r="C122" s="50" t="s">
        <v>10</v>
      </c>
      <c r="D122" s="51" t="s">
        <v>11</v>
      </c>
      <c r="E122" s="52">
        <v>3566</v>
      </c>
      <c r="F122" s="52">
        <v>4577.3</v>
      </c>
      <c r="G122" s="52">
        <v>5126.576</v>
      </c>
      <c r="H122" s="52">
        <v>915.46</v>
      </c>
      <c r="I122" s="53" t="s">
        <v>33</v>
      </c>
    </row>
    <row r="123" spans="1:9" x14ac:dyDescent="0.25">
      <c r="A123" s="49">
        <v>2020</v>
      </c>
      <c r="B123" s="50" t="s">
        <v>39</v>
      </c>
      <c r="C123" s="50" t="s">
        <v>10</v>
      </c>
      <c r="D123" s="51" t="s">
        <v>13</v>
      </c>
      <c r="E123" s="52">
        <v>2498</v>
      </c>
      <c r="F123" s="52">
        <v>8000</v>
      </c>
      <c r="G123" s="52">
        <v>8960</v>
      </c>
      <c r="H123" s="52">
        <v>1600</v>
      </c>
      <c r="I123" s="53" t="s">
        <v>33</v>
      </c>
    </row>
    <row r="124" spans="1:9" x14ac:dyDescent="0.25">
      <c r="A124" s="49">
        <v>2020</v>
      </c>
      <c r="B124" s="50" t="s">
        <v>39</v>
      </c>
      <c r="C124" s="50" t="s">
        <v>14</v>
      </c>
      <c r="D124" s="51" t="s">
        <v>15</v>
      </c>
      <c r="E124" s="52">
        <v>1245</v>
      </c>
      <c r="F124" s="52">
        <v>4577.2</v>
      </c>
      <c r="G124" s="52">
        <v>5126.4639999999999</v>
      </c>
      <c r="H124" s="52">
        <v>915.44</v>
      </c>
      <c r="I124" s="53" t="s">
        <v>33</v>
      </c>
    </row>
    <row r="125" spans="1:9" x14ac:dyDescent="0.25">
      <c r="A125" s="49">
        <v>2020</v>
      </c>
      <c r="B125" s="50" t="s">
        <v>39</v>
      </c>
      <c r="C125" s="50" t="s">
        <v>16</v>
      </c>
      <c r="D125" s="54" t="s">
        <v>17</v>
      </c>
      <c r="E125" s="55">
        <v>644</v>
      </c>
      <c r="F125" s="55">
        <v>5743.5</v>
      </c>
      <c r="G125" s="55">
        <v>6432.72</v>
      </c>
      <c r="H125" s="52">
        <v>1148.7</v>
      </c>
      <c r="I125" s="53" t="s">
        <v>33</v>
      </c>
    </row>
    <row r="126" spans="1:9" x14ac:dyDescent="0.25">
      <c r="A126" s="49">
        <v>2020</v>
      </c>
      <c r="B126" s="50" t="s">
        <v>39</v>
      </c>
      <c r="C126" s="50" t="s">
        <v>18</v>
      </c>
      <c r="D126" s="54" t="s">
        <v>19</v>
      </c>
      <c r="E126" s="55">
        <v>643</v>
      </c>
      <c r="F126" s="55">
        <v>7000</v>
      </c>
      <c r="G126" s="55">
        <v>7840</v>
      </c>
      <c r="H126" s="52">
        <v>1400</v>
      </c>
      <c r="I126" s="53" t="s">
        <v>33</v>
      </c>
    </row>
    <row r="127" spans="1:9" x14ac:dyDescent="0.25">
      <c r="A127" s="49">
        <v>2020</v>
      </c>
      <c r="B127" s="50" t="s">
        <v>39</v>
      </c>
      <c r="C127" s="50" t="s">
        <v>16</v>
      </c>
      <c r="D127" s="54" t="s">
        <v>20</v>
      </c>
      <c r="E127" s="55">
        <v>455</v>
      </c>
      <c r="F127" s="55">
        <v>4578.6000000000004</v>
      </c>
      <c r="G127" s="55">
        <v>5128.0320000000002</v>
      </c>
      <c r="H127" s="52">
        <v>915.72000000000014</v>
      </c>
      <c r="I127" s="53" t="s">
        <v>33</v>
      </c>
    </row>
    <row r="128" spans="1:9" x14ac:dyDescent="0.25">
      <c r="A128" s="49">
        <v>2020</v>
      </c>
      <c r="B128" s="50" t="s">
        <v>39</v>
      </c>
      <c r="C128" s="50" t="s">
        <v>18</v>
      </c>
      <c r="D128" s="54" t="s">
        <v>21</v>
      </c>
      <c r="E128" s="56">
        <v>345</v>
      </c>
      <c r="F128" s="56">
        <v>7000</v>
      </c>
      <c r="G128" s="56">
        <v>7840</v>
      </c>
      <c r="H128" s="52">
        <v>1400</v>
      </c>
      <c r="I128" s="53" t="s">
        <v>33</v>
      </c>
    </row>
    <row r="129" spans="1:9" x14ac:dyDescent="0.25">
      <c r="A129" s="49">
        <v>2020</v>
      </c>
      <c r="B129" s="50" t="s">
        <v>39</v>
      </c>
      <c r="C129" s="50" t="s">
        <v>14</v>
      </c>
      <c r="D129" s="51" t="s">
        <v>22</v>
      </c>
      <c r="E129" s="52">
        <v>122</v>
      </c>
      <c r="F129" s="52">
        <v>100</v>
      </c>
      <c r="G129" s="52">
        <v>112</v>
      </c>
      <c r="H129" s="52">
        <v>20</v>
      </c>
      <c r="I129" s="53" t="s">
        <v>33</v>
      </c>
    </row>
    <row r="130" spans="1:9" x14ac:dyDescent="0.25">
      <c r="A130" s="49">
        <v>2020</v>
      </c>
      <c r="B130" s="50" t="s">
        <v>39</v>
      </c>
      <c r="C130" s="50" t="s">
        <v>23</v>
      </c>
      <c r="D130" s="54" t="s">
        <v>24</v>
      </c>
      <c r="E130" s="55">
        <v>78</v>
      </c>
      <c r="F130" s="55">
        <v>4577.2</v>
      </c>
      <c r="G130" s="55">
        <v>5126.4639999999999</v>
      </c>
      <c r="H130" s="52">
        <v>915.44</v>
      </c>
      <c r="I130" s="53" t="s">
        <v>33</v>
      </c>
    </row>
    <row r="131" spans="1:9" x14ac:dyDescent="0.25">
      <c r="A131" s="49">
        <v>2020</v>
      </c>
      <c r="B131" s="50" t="s">
        <v>39</v>
      </c>
      <c r="C131" s="50" t="s">
        <v>23</v>
      </c>
      <c r="D131" s="54" t="s">
        <v>25</v>
      </c>
      <c r="E131" s="55">
        <v>76</v>
      </c>
      <c r="F131" s="55">
        <v>4576.8999999999996</v>
      </c>
      <c r="G131" s="55">
        <v>5126.1279999999997</v>
      </c>
      <c r="H131" s="52">
        <v>915.38</v>
      </c>
      <c r="I131" s="53" t="s">
        <v>33</v>
      </c>
    </row>
    <row r="132" spans="1:9" x14ac:dyDescent="0.25">
      <c r="A132" s="49">
        <v>2020</v>
      </c>
      <c r="B132" s="50" t="s">
        <v>39</v>
      </c>
      <c r="C132" s="50" t="s">
        <v>23</v>
      </c>
      <c r="D132" s="54" t="s">
        <v>26</v>
      </c>
      <c r="E132" s="55">
        <v>46</v>
      </c>
      <c r="F132" s="55">
        <v>200</v>
      </c>
      <c r="G132" s="55">
        <v>224</v>
      </c>
      <c r="H132" s="52">
        <v>40</v>
      </c>
      <c r="I132" s="53" t="s">
        <v>33</v>
      </c>
    </row>
    <row r="133" spans="1:9" x14ac:dyDescent="0.25">
      <c r="A133" s="49">
        <v>2020</v>
      </c>
      <c r="B133" s="50" t="s">
        <v>39</v>
      </c>
      <c r="C133" s="50" t="s">
        <v>23</v>
      </c>
      <c r="D133" s="54" t="s">
        <v>27</v>
      </c>
      <c r="E133" s="55">
        <v>34</v>
      </c>
      <c r="F133" s="55">
        <v>4576.8</v>
      </c>
      <c r="G133" s="55">
        <v>5126.0160000000005</v>
      </c>
      <c r="H133" s="52">
        <v>915.36000000000013</v>
      </c>
      <c r="I133" s="53" t="s">
        <v>12</v>
      </c>
    </row>
    <row r="134" spans="1:9" x14ac:dyDescent="0.25">
      <c r="A134" s="49">
        <v>2020</v>
      </c>
      <c r="B134" s="50" t="s">
        <v>39</v>
      </c>
      <c r="C134" s="50" t="s">
        <v>14</v>
      </c>
      <c r="D134" s="51" t="s">
        <v>28</v>
      </c>
      <c r="E134" s="52">
        <v>7</v>
      </c>
      <c r="F134" s="52">
        <v>200</v>
      </c>
      <c r="G134" s="52">
        <v>224</v>
      </c>
      <c r="H134" s="52">
        <v>40</v>
      </c>
      <c r="I134" s="53" t="s">
        <v>12</v>
      </c>
    </row>
    <row r="135" spans="1:9" x14ac:dyDescent="0.25">
      <c r="A135" s="49">
        <v>2020</v>
      </c>
      <c r="B135" s="50" t="s">
        <v>39</v>
      </c>
      <c r="C135" s="50" t="s">
        <v>23</v>
      </c>
      <c r="D135" s="54" t="s">
        <v>30</v>
      </c>
      <c r="E135" s="55">
        <v>3</v>
      </c>
      <c r="F135" s="55">
        <v>4577.3</v>
      </c>
      <c r="G135" s="55">
        <v>5126.576</v>
      </c>
      <c r="H135" s="52">
        <v>915.46</v>
      </c>
      <c r="I135" s="53" t="s">
        <v>12</v>
      </c>
    </row>
    <row r="136" spans="1:9" x14ac:dyDescent="0.25">
      <c r="A136" s="49">
        <v>2020</v>
      </c>
      <c r="B136" s="50" t="s">
        <v>39</v>
      </c>
      <c r="C136" s="50" t="s">
        <v>29</v>
      </c>
      <c r="D136" s="54" t="s">
        <v>29</v>
      </c>
      <c r="E136" s="55">
        <v>2</v>
      </c>
      <c r="F136" s="55">
        <v>6600</v>
      </c>
      <c r="G136" s="55">
        <v>7392</v>
      </c>
      <c r="H136" s="52">
        <v>1320</v>
      </c>
      <c r="I136" s="53" t="s">
        <v>12</v>
      </c>
    </row>
    <row r="137" spans="1:9" x14ac:dyDescent="0.25">
      <c r="A137" s="49">
        <v>2020</v>
      </c>
      <c r="B137" s="50" t="s">
        <v>40</v>
      </c>
      <c r="C137" s="50" t="s">
        <v>10</v>
      </c>
      <c r="D137" s="51" t="s">
        <v>11</v>
      </c>
      <c r="E137" s="52">
        <v>3566</v>
      </c>
      <c r="F137" s="52">
        <v>4577.3</v>
      </c>
      <c r="G137" s="52">
        <v>5126.576</v>
      </c>
      <c r="H137" s="52">
        <v>915.46</v>
      </c>
      <c r="I137" s="53" t="s">
        <v>12</v>
      </c>
    </row>
    <row r="138" spans="1:9" x14ac:dyDescent="0.25">
      <c r="A138" s="49">
        <v>2020</v>
      </c>
      <c r="B138" s="50" t="s">
        <v>40</v>
      </c>
      <c r="C138" s="50" t="s">
        <v>10</v>
      </c>
      <c r="D138" s="51" t="s">
        <v>13</v>
      </c>
      <c r="E138" s="52">
        <v>2498</v>
      </c>
      <c r="F138" s="52">
        <v>8000</v>
      </c>
      <c r="G138" s="52">
        <v>8960</v>
      </c>
      <c r="H138" s="52">
        <v>1600</v>
      </c>
      <c r="I138" s="53" t="s">
        <v>12</v>
      </c>
    </row>
    <row r="139" spans="1:9" x14ac:dyDescent="0.25">
      <c r="A139" s="49">
        <v>2020</v>
      </c>
      <c r="B139" s="50" t="s">
        <v>40</v>
      </c>
      <c r="C139" s="50" t="s">
        <v>14</v>
      </c>
      <c r="D139" s="51" t="s">
        <v>15</v>
      </c>
      <c r="E139" s="52">
        <v>1245</v>
      </c>
      <c r="F139" s="52">
        <v>4577.2</v>
      </c>
      <c r="G139" s="52">
        <v>5126.4639999999999</v>
      </c>
      <c r="H139" s="52">
        <v>915.44</v>
      </c>
      <c r="I139" s="53" t="s">
        <v>12</v>
      </c>
    </row>
    <row r="140" spans="1:9" x14ac:dyDescent="0.25">
      <c r="A140" s="49">
        <v>2020</v>
      </c>
      <c r="B140" s="50" t="s">
        <v>40</v>
      </c>
      <c r="C140" s="50" t="s">
        <v>16</v>
      </c>
      <c r="D140" s="54" t="s">
        <v>17</v>
      </c>
      <c r="E140" s="55">
        <v>644</v>
      </c>
      <c r="F140" s="55">
        <v>5743.5</v>
      </c>
      <c r="G140" s="55">
        <v>6432.72</v>
      </c>
      <c r="H140" s="52">
        <v>1148.7</v>
      </c>
      <c r="I140" s="53" t="s">
        <v>12</v>
      </c>
    </row>
    <row r="141" spans="1:9" x14ac:dyDescent="0.25">
      <c r="A141" s="49">
        <v>2020</v>
      </c>
      <c r="B141" s="50" t="s">
        <v>40</v>
      </c>
      <c r="C141" s="50" t="s">
        <v>18</v>
      </c>
      <c r="D141" s="54" t="s">
        <v>19</v>
      </c>
      <c r="E141" s="55">
        <v>643</v>
      </c>
      <c r="F141" s="55">
        <v>7000</v>
      </c>
      <c r="G141" s="55">
        <v>7840</v>
      </c>
      <c r="H141" s="52">
        <v>1400</v>
      </c>
      <c r="I141" s="53" t="s">
        <v>12</v>
      </c>
    </row>
    <row r="142" spans="1:9" x14ac:dyDescent="0.25">
      <c r="A142" s="49">
        <v>2020</v>
      </c>
      <c r="B142" s="50" t="s">
        <v>40</v>
      </c>
      <c r="C142" s="50" t="s">
        <v>16</v>
      </c>
      <c r="D142" s="54" t="s">
        <v>20</v>
      </c>
      <c r="E142" s="55">
        <v>455</v>
      </c>
      <c r="F142" s="55">
        <v>4578.6000000000004</v>
      </c>
      <c r="G142" s="55">
        <v>5128.0320000000002</v>
      </c>
      <c r="H142" s="52">
        <v>915.72000000000014</v>
      </c>
      <c r="I142" s="53" t="s">
        <v>12</v>
      </c>
    </row>
    <row r="143" spans="1:9" x14ac:dyDescent="0.25">
      <c r="A143" s="49">
        <v>2020</v>
      </c>
      <c r="B143" s="50" t="s">
        <v>40</v>
      </c>
      <c r="C143" s="50" t="s">
        <v>18</v>
      </c>
      <c r="D143" s="54" t="s">
        <v>21</v>
      </c>
      <c r="E143" s="56">
        <v>345</v>
      </c>
      <c r="F143" s="56">
        <v>7000</v>
      </c>
      <c r="G143" s="56">
        <v>7840</v>
      </c>
      <c r="H143" s="52">
        <v>1400</v>
      </c>
      <c r="I143" s="53" t="s">
        <v>12</v>
      </c>
    </row>
    <row r="144" spans="1:9" x14ac:dyDescent="0.25">
      <c r="A144" s="49">
        <v>2020</v>
      </c>
      <c r="B144" s="50" t="s">
        <v>40</v>
      </c>
      <c r="C144" s="50" t="s">
        <v>14</v>
      </c>
      <c r="D144" s="51" t="s">
        <v>22</v>
      </c>
      <c r="E144" s="52">
        <v>122</v>
      </c>
      <c r="F144" s="52">
        <v>100</v>
      </c>
      <c r="G144" s="52">
        <v>112</v>
      </c>
      <c r="H144" s="52">
        <v>20</v>
      </c>
      <c r="I144" s="53" t="s">
        <v>12</v>
      </c>
    </row>
    <row r="145" spans="1:9" x14ac:dyDescent="0.25">
      <c r="A145" s="49">
        <v>2020</v>
      </c>
      <c r="B145" s="50" t="s">
        <v>40</v>
      </c>
      <c r="C145" s="50" t="s">
        <v>23</v>
      </c>
      <c r="D145" s="54" t="s">
        <v>24</v>
      </c>
      <c r="E145" s="55">
        <v>78</v>
      </c>
      <c r="F145" s="55">
        <v>4577.2</v>
      </c>
      <c r="G145" s="55">
        <v>5126.4639999999999</v>
      </c>
      <c r="H145" s="52">
        <v>915.44</v>
      </c>
      <c r="I145" s="53" t="s">
        <v>12</v>
      </c>
    </row>
    <row r="146" spans="1:9" x14ac:dyDescent="0.25">
      <c r="A146" s="49">
        <v>2020</v>
      </c>
      <c r="B146" s="50" t="s">
        <v>40</v>
      </c>
      <c r="C146" s="50" t="s">
        <v>23</v>
      </c>
      <c r="D146" s="54" t="s">
        <v>25</v>
      </c>
      <c r="E146" s="55">
        <v>76</v>
      </c>
      <c r="F146" s="55">
        <v>4576.8999999999996</v>
      </c>
      <c r="G146" s="55">
        <v>5126.1279999999997</v>
      </c>
      <c r="H146" s="52">
        <v>915.38</v>
      </c>
      <c r="I146" s="53" t="s">
        <v>12</v>
      </c>
    </row>
    <row r="147" spans="1:9" x14ac:dyDescent="0.25">
      <c r="A147" s="49">
        <v>2020</v>
      </c>
      <c r="B147" s="50" t="s">
        <v>40</v>
      </c>
      <c r="C147" s="50" t="s">
        <v>23</v>
      </c>
      <c r="D147" s="54" t="s">
        <v>26</v>
      </c>
      <c r="E147" s="55">
        <v>46</v>
      </c>
      <c r="F147" s="55">
        <v>200</v>
      </c>
      <c r="G147" s="55">
        <v>224</v>
      </c>
      <c r="H147" s="52">
        <v>40</v>
      </c>
      <c r="I147" s="53" t="s">
        <v>12</v>
      </c>
    </row>
    <row r="148" spans="1:9" x14ac:dyDescent="0.25">
      <c r="A148" s="49">
        <v>2020</v>
      </c>
      <c r="B148" s="50" t="s">
        <v>40</v>
      </c>
      <c r="C148" s="50" t="s">
        <v>23</v>
      </c>
      <c r="D148" s="54" t="s">
        <v>27</v>
      </c>
      <c r="E148" s="55">
        <v>34</v>
      </c>
      <c r="F148" s="55">
        <v>4576.8</v>
      </c>
      <c r="G148" s="55">
        <v>5126.0160000000005</v>
      </c>
      <c r="H148" s="52">
        <v>915.36000000000013</v>
      </c>
      <c r="I148" s="53" t="s">
        <v>12</v>
      </c>
    </row>
    <row r="149" spans="1:9" x14ac:dyDescent="0.25">
      <c r="A149" s="49">
        <v>2020</v>
      </c>
      <c r="B149" s="50" t="s">
        <v>40</v>
      </c>
      <c r="C149" s="50" t="s">
        <v>14</v>
      </c>
      <c r="D149" s="51" t="s">
        <v>28</v>
      </c>
      <c r="E149" s="52">
        <v>7</v>
      </c>
      <c r="F149" s="52">
        <v>200</v>
      </c>
      <c r="G149" s="52">
        <v>224</v>
      </c>
      <c r="H149" s="52">
        <v>40</v>
      </c>
      <c r="I149" s="53" t="s">
        <v>12</v>
      </c>
    </row>
    <row r="150" spans="1:9" x14ac:dyDescent="0.25">
      <c r="A150" s="49">
        <v>2020</v>
      </c>
      <c r="B150" s="50" t="s">
        <v>40</v>
      </c>
      <c r="C150" s="50" t="s">
        <v>23</v>
      </c>
      <c r="D150" s="54" t="s">
        <v>30</v>
      </c>
      <c r="E150" s="55">
        <v>3</v>
      </c>
      <c r="F150" s="55">
        <v>4577.3</v>
      </c>
      <c r="G150" s="55">
        <v>5126.576</v>
      </c>
      <c r="H150" s="52">
        <v>915.46</v>
      </c>
      <c r="I150" s="53" t="s">
        <v>33</v>
      </c>
    </row>
    <row r="151" spans="1:9" x14ac:dyDescent="0.25">
      <c r="A151" s="49">
        <v>2020</v>
      </c>
      <c r="B151" s="50" t="s">
        <v>40</v>
      </c>
      <c r="C151" s="50" t="s">
        <v>29</v>
      </c>
      <c r="D151" s="54" t="s">
        <v>29</v>
      </c>
      <c r="E151" s="55">
        <v>2</v>
      </c>
      <c r="F151" s="55">
        <v>6600</v>
      </c>
      <c r="G151" s="55">
        <v>7392</v>
      </c>
      <c r="H151" s="52">
        <v>1320</v>
      </c>
      <c r="I151" s="53" t="s">
        <v>33</v>
      </c>
    </row>
    <row r="152" spans="1:9" x14ac:dyDescent="0.25">
      <c r="A152" s="49">
        <v>2020</v>
      </c>
      <c r="B152" s="50" t="s">
        <v>41</v>
      </c>
      <c r="C152" s="50" t="s">
        <v>10</v>
      </c>
      <c r="D152" s="51" t="s">
        <v>11</v>
      </c>
      <c r="E152" s="52">
        <v>3566</v>
      </c>
      <c r="F152" s="52">
        <v>4577.3</v>
      </c>
      <c r="G152" s="52">
        <v>5126.576</v>
      </c>
      <c r="H152" s="52">
        <v>915.46</v>
      </c>
      <c r="I152" s="53" t="s">
        <v>33</v>
      </c>
    </row>
    <row r="153" spans="1:9" x14ac:dyDescent="0.25">
      <c r="A153" s="49">
        <v>2020</v>
      </c>
      <c r="B153" s="50" t="s">
        <v>41</v>
      </c>
      <c r="C153" s="50" t="s">
        <v>10</v>
      </c>
      <c r="D153" s="51" t="s">
        <v>13</v>
      </c>
      <c r="E153" s="52">
        <v>2498</v>
      </c>
      <c r="F153" s="52">
        <v>8000</v>
      </c>
      <c r="G153" s="52">
        <v>8960</v>
      </c>
      <c r="H153" s="52">
        <v>1600</v>
      </c>
      <c r="I153" s="53" t="s">
        <v>33</v>
      </c>
    </row>
    <row r="154" spans="1:9" x14ac:dyDescent="0.25">
      <c r="A154" s="49">
        <v>2020</v>
      </c>
      <c r="B154" s="50" t="s">
        <v>41</v>
      </c>
      <c r="C154" s="50" t="s">
        <v>14</v>
      </c>
      <c r="D154" s="51" t="s">
        <v>15</v>
      </c>
      <c r="E154" s="52">
        <v>1245</v>
      </c>
      <c r="F154" s="52">
        <v>4577.2</v>
      </c>
      <c r="G154" s="52">
        <v>5126.4639999999999</v>
      </c>
      <c r="H154" s="52">
        <v>915.44</v>
      </c>
      <c r="I154" s="53" t="s">
        <v>33</v>
      </c>
    </row>
    <row r="155" spans="1:9" x14ac:dyDescent="0.25">
      <c r="A155" s="49">
        <v>2020</v>
      </c>
      <c r="B155" s="50" t="s">
        <v>41</v>
      </c>
      <c r="C155" s="50" t="s">
        <v>16</v>
      </c>
      <c r="D155" s="54" t="s">
        <v>17</v>
      </c>
      <c r="E155" s="55">
        <v>644</v>
      </c>
      <c r="F155" s="55">
        <v>5743.5</v>
      </c>
      <c r="G155" s="55">
        <v>6432.72</v>
      </c>
      <c r="H155" s="52">
        <v>1148.7</v>
      </c>
      <c r="I155" s="53" t="s">
        <v>33</v>
      </c>
    </row>
    <row r="156" spans="1:9" x14ac:dyDescent="0.25">
      <c r="A156" s="49">
        <v>2020</v>
      </c>
      <c r="B156" s="50" t="s">
        <v>41</v>
      </c>
      <c r="C156" s="50" t="s">
        <v>18</v>
      </c>
      <c r="D156" s="54" t="s">
        <v>19</v>
      </c>
      <c r="E156" s="55">
        <v>643</v>
      </c>
      <c r="F156" s="55">
        <v>7000</v>
      </c>
      <c r="G156" s="55">
        <v>7840</v>
      </c>
      <c r="H156" s="52">
        <v>1400</v>
      </c>
      <c r="I156" s="53" t="s">
        <v>33</v>
      </c>
    </row>
    <row r="157" spans="1:9" x14ac:dyDescent="0.25">
      <c r="A157" s="49">
        <v>2020</v>
      </c>
      <c r="B157" s="50" t="s">
        <v>41</v>
      </c>
      <c r="C157" s="50" t="s">
        <v>16</v>
      </c>
      <c r="D157" s="54" t="s">
        <v>20</v>
      </c>
      <c r="E157" s="55">
        <v>455</v>
      </c>
      <c r="F157" s="55">
        <v>4578.6000000000004</v>
      </c>
      <c r="G157" s="55">
        <v>5128.0320000000002</v>
      </c>
      <c r="H157" s="52">
        <v>915.72000000000014</v>
      </c>
      <c r="I157" s="53" t="s">
        <v>33</v>
      </c>
    </row>
    <row r="158" spans="1:9" x14ac:dyDescent="0.25">
      <c r="A158" s="49">
        <v>2020</v>
      </c>
      <c r="B158" s="50" t="s">
        <v>41</v>
      </c>
      <c r="C158" s="50" t="s">
        <v>18</v>
      </c>
      <c r="D158" s="54" t="s">
        <v>21</v>
      </c>
      <c r="E158" s="56">
        <v>345</v>
      </c>
      <c r="F158" s="56">
        <v>7000</v>
      </c>
      <c r="G158" s="56">
        <v>7840</v>
      </c>
      <c r="H158" s="52">
        <v>1400</v>
      </c>
      <c r="I158" s="53" t="s">
        <v>33</v>
      </c>
    </row>
    <row r="159" spans="1:9" x14ac:dyDescent="0.25">
      <c r="A159" s="49">
        <v>2020</v>
      </c>
      <c r="B159" s="50" t="s">
        <v>41</v>
      </c>
      <c r="C159" s="50" t="s">
        <v>14</v>
      </c>
      <c r="D159" s="51" t="s">
        <v>22</v>
      </c>
      <c r="E159" s="52">
        <v>122</v>
      </c>
      <c r="F159" s="52">
        <v>100</v>
      </c>
      <c r="G159" s="52">
        <v>112</v>
      </c>
      <c r="H159" s="52">
        <v>20</v>
      </c>
      <c r="I159" s="53" t="s">
        <v>33</v>
      </c>
    </row>
    <row r="160" spans="1:9" x14ac:dyDescent="0.25">
      <c r="A160" s="49">
        <v>2020</v>
      </c>
      <c r="B160" s="50" t="s">
        <v>41</v>
      </c>
      <c r="C160" s="50" t="s">
        <v>23</v>
      </c>
      <c r="D160" s="54" t="s">
        <v>24</v>
      </c>
      <c r="E160" s="55">
        <v>78</v>
      </c>
      <c r="F160" s="55">
        <v>4577.2</v>
      </c>
      <c r="G160" s="55">
        <v>5126.4639999999999</v>
      </c>
      <c r="H160" s="52">
        <v>915.44</v>
      </c>
      <c r="I160" s="53" t="s">
        <v>33</v>
      </c>
    </row>
    <row r="161" spans="1:9" x14ac:dyDescent="0.25">
      <c r="A161" s="49">
        <v>2020</v>
      </c>
      <c r="B161" s="50" t="s">
        <v>41</v>
      </c>
      <c r="C161" s="50" t="s">
        <v>23</v>
      </c>
      <c r="D161" s="54" t="s">
        <v>25</v>
      </c>
      <c r="E161" s="55">
        <v>76</v>
      </c>
      <c r="F161" s="55">
        <v>4576.8999999999996</v>
      </c>
      <c r="G161" s="55">
        <v>5126.1279999999997</v>
      </c>
      <c r="H161" s="52">
        <v>915.38</v>
      </c>
      <c r="I161" s="53" t="s">
        <v>33</v>
      </c>
    </row>
    <row r="162" spans="1:9" x14ac:dyDescent="0.25">
      <c r="A162" s="49">
        <v>2020</v>
      </c>
      <c r="B162" s="50" t="s">
        <v>41</v>
      </c>
      <c r="C162" s="50" t="s">
        <v>23</v>
      </c>
      <c r="D162" s="54" t="s">
        <v>26</v>
      </c>
      <c r="E162" s="55">
        <v>46</v>
      </c>
      <c r="F162" s="55">
        <v>200</v>
      </c>
      <c r="G162" s="55">
        <v>224</v>
      </c>
      <c r="H162" s="52">
        <v>40</v>
      </c>
      <c r="I162" s="53" t="s">
        <v>33</v>
      </c>
    </row>
    <row r="163" spans="1:9" x14ac:dyDescent="0.25">
      <c r="A163" s="49">
        <v>2020</v>
      </c>
      <c r="B163" s="50" t="s">
        <v>41</v>
      </c>
      <c r="C163" s="50" t="s">
        <v>23</v>
      </c>
      <c r="D163" s="54" t="s">
        <v>27</v>
      </c>
      <c r="E163" s="55">
        <v>34</v>
      </c>
      <c r="F163" s="55">
        <v>4576.8</v>
      </c>
      <c r="G163" s="55">
        <v>5126.0160000000005</v>
      </c>
      <c r="H163" s="52">
        <v>915.36000000000013</v>
      </c>
      <c r="I163" s="53" t="s">
        <v>33</v>
      </c>
    </row>
    <row r="164" spans="1:9" x14ac:dyDescent="0.25">
      <c r="A164" s="49">
        <v>2020</v>
      </c>
      <c r="B164" s="50" t="s">
        <v>41</v>
      </c>
      <c r="C164" s="50" t="s">
        <v>14</v>
      </c>
      <c r="D164" s="51" t="s">
        <v>28</v>
      </c>
      <c r="E164" s="52">
        <v>7</v>
      </c>
      <c r="F164" s="52">
        <v>200</v>
      </c>
      <c r="G164" s="52">
        <v>224</v>
      </c>
      <c r="H164" s="52">
        <v>40</v>
      </c>
      <c r="I164" s="53" t="s">
        <v>33</v>
      </c>
    </row>
    <row r="165" spans="1:9" x14ac:dyDescent="0.25">
      <c r="A165" s="49">
        <v>2020</v>
      </c>
      <c r="B165" s="50" t="s">
        <v>41</v>
      </c>
      <c r="C165" s="50" t="s">
        <v>23</v>
      </c>
      <c r="D165" s="54" t="s">
        <v>30</v>
      </c>
      <c r="E165" s="55">
        <v>3</v>
      </c>
      <c r="F165" s="55">
        <v>4577.3</v>
      </c>
      <c r="G165" s="55">
        <v>5126.576</v>
      </c>
      <c r="H165" s="52">
        <v>915.46</v>
      </c>
      <c r="I165" s="53" t="s">
        <v>33</v>
      </c>
    </row>
    <row r="166" spans="1:9" x14ac:dyDescent="0.25">
      <c r="A166" s="49">
        <v>2020</v>
      </c>
      <c r="B166" s="50" t="s">
        <v>41</v>
      </c>
      <c r="C166" s="50" t="s">
        <v>29</v>
      </c>
      <c r="D166" s="54" t="s">
        <v>29</v>
      </c>
      <c r="E166" s="55">
        <v>2</v>
      </c>
      <c r="F166" s="55">
        <v>6600</v>
      </c>
      <c r="G166" s="55">
        <v>7392</v>
      </c>
      <c r="H166" s="52">
        <v>1320</v>
      </c>
      <c r="I166" s="53" t="s">
        <v>12</v>
      </c>
    </row>
    <row r="167" spans="1:9" x14ac:dyDescent="0.25">
      <c r="A167" s="49">
        <v>2020</v>
      </c>
      <c r="B167" s="50" t="s">
        <v>42</v>
      </c>
      <c r="C167" s="50" t="s">
        <v>10</v>
      </c>
      <c r="D167" s="51" t="s">
        <v>11</v>
      </c>
      <c r="E167" s="52">
        <v>3566</v>
      </c>
      <c r="F167" s="52">
        <v>4577.3</v>
      </c>
      <c r="G167" s="52">
        <v>5126.576</v>
      </c>
      <c r="H167" s="52">
        <v>915.46</v>
      </c>
      <c r="I167" s="53" t="s">
        <v>12</v>
      </c>
    </row>
    <row r="168" spans="1:9" x14ac:dyDescent="0.25">
      <c r="A168" s="49">
        <v>2020</v>
      </c>
      <c r="B168" s="50" t="s">
        <v>42</v>
      </c>
      <c r="C168" s="50" t="s">
        <v>10</v>
      </c>
      <c r="D168" s="51" t="s">
        <v>13</v>
      </c>
      <c r="E168" s="52">
        <v>2498</v>
      </c>
      <c r="F168" s="52">
        <v>8000</v>
      </c>
      <c r="G168" s="52">
        <v>8960</v>
      </c>
      <c r="H168" s="52">
        <v>1600</v>
      </c>
      <c r="I168" s="53" t="s">
        <v>12</v>
      </c>
    </row>
    <row r="169" spans="1:9" x14ac:dyDescent="0.25">
      <c r="A169" s="49">
        <v>2020</v>
      </c>
      <c r="B169" s="50" t="s">
        <v>42</v>
      </c>
      <c r="C169" s="50" t="s">
        <v>14</v>
      </c>
      <c r="D169" s="51" t="s">
        <v>15</v>
      </c>
      <c r="E169" s="52">
        <v>1245</v>
      </c>
      <c r="F169" s="52">
        <v>4577.2</v>
      </c>
      <c r="G169" s="52">
        <v>5126.4639999999999</v>
      </c>
      <c r="H169" s="52">
        <v>915.44</v>
      </c>
      <c r="I169" s="53" t="s">
        <v>12</v>
      </c>
    </row>
    <row r="170" spans="1:9" x14ac:dyDescent="0.25">
      <c r="A170" s="49">
        <v>2020</v>
      </c>
      <c r="B170" s="50" t="s">
        <v>42</v>
      </c>
      <c r="C170" s="50" t="s">
        <v>16</v>
      </c>
      <c r="D170" s="54" t="s">
        <v>17</v>
      </c>
      <c r="E170" s="55">
        <v>644</v>
      </c>
      <c r="F170" s="55">
        <v>5743.5</v>
      </c>
      <c r="G170" s="55">
        <v>6432.72</v>
      </c>
      <c r="H170" s="52">
        <v>1148.7</v>
      </c>
      <c r="I170" s="53" t="s">
        <v>12</v>
      </c>
    </row>
    <row r="171" spans="1:9" x14ac:dyDescent="0.25">
      <c r="A171" s="49">
        <v>2020</v>
      </c>
      <c r="B171" s="50" t="s">
        <v>42</v>
      </c>
      <c r="C171" s="50" t="s">
        <v>18</v>
      </c>
      <c r="D171" s="54" t="s">
        <v>19</v>
      </c>
      <c r="E171" s="55">
        <v>643</v>
      </c>
      <c r="F171" s="55">
        <v>7000</v>
      </c>
      <c r="G171" s="55">
        <v>7840</v>
      </c>
      <c r="H171" s="52">
        <v>1400</v>
      </c>
      <c r="I171" s="53" t="s">
        <v>33</v>
      </c>
    </row>
    <row r="172" spans="1:9" x14ac:dyDescent="0.25">
      <c r="A172" s="49">
        <v>2020</v>
      </c>
      <c r="B172" s="50" t="s">
        <v>42</v>
      </c>
      <c r="C172" s="50" t="s">
        <v>16</v>
      </c>
      <c r="D172" s="54" t="s">
        <v>20</v>
      </c>
      <c r="E172" s="55">
        <v>455</v>
      </c>
      <c r="F172" s="55">
        <v>4578.6000000000004</v>
      </c>
      <c r="G172" s="55">
        <v>5128.0320000000002</v>
      </c>
      <c r="H172" s="52">
        <v>915.72000000000014</v>
      </c>
      <c r="I172" s="53" t="s">
        <v>33</v>
      </c>
    </row>
    <row r="173" spans="1:9" x14ac:dyDescent="0.25">
      <c r="A173" s="49">
        <v>2020</v>
      </c>
      <c r="B173" s="50" t="s">
        <v>42</v>
      </c>
      <c r="C173" s="50" t="s">
        <v>18</v>
      </c>
      <c r="D173" s="54" t="s">
        <v>21</v>
      </c>
      <c r="E173" s="56">
        <v>345</v>
      </c>
      <c r="F173" s="56">
        <v>7000</v>
      </c>
      <c r="G173" s="56">
        <v>7840</v>
      </c>
      <c r="H173" s="52">
        <v>1400</v>
      </c>
      <c r="I173" s="53" t="s">
        <v>33</v>
      </c>
    </row>
    <row r="174" spans="1:9" x14ac:dyDescent="0.25">
      <c r="A174" s="49">
        <v>2020</v>
      </c>
      <c r="B174" s="50" t="s">
        <v>42</v>
      </c>
      <c r="C174" s="50" t="s">
        <v>14</v>
      </c>
      <c r="D174" s="51" t="s">
        <v>22</v>
      </c>
      <c r="E174" s="52">
        <v>122</v>
      </c>
      <c r="F174" s="52">
        <v>100</v>
      </c>
      <c r="G174" s="52">
        <v>112</v>
      </c>
      <c r="H174" s="52">
        <v>20</v>
      </c>
      <c r="I174" s="53" t="s">
        <v>33</v>
      </c>
    </row>
    <row r="175" spans="1:9" x14ac:dyDescent="0.25">
      <c r="A175" s="49">
        <v>2020</v>
      </c>
      <c r="B175" s="50" t="s">
        <v>42</v>
      </c>
      <c r="C175" s="50" t="s">
        <v>23</v>
      </c>
      <c r="D175" s="54" t="s">
        <v>24</v>
      </c>
      <c r="E175" s="55">
        <v>78</v>
      </c>
      <c r="F175" s="55">
        <v>4577.2</v>
      </c>
      <c r="G175" s="55">
        <v>5126.4639999999999</v>
      </c>
      <c r="H175" s="52">
        <v>915.44</v>
      </c>
      <c r="I175" s="53" t="s">
        <v>33</v>
      </c>
    </row>
    <row r="176" spans="1:9" x14ac:dyDescent="0.25">
      <c r="A176" s="49">
        <v>2020</v>
      </c>
      <c r="B176" s="50" t="s">
        <v>42</v>
      </c>
      <c r="C176" s="50" t="s">
        <v>23</v>
      </c>
      <c r="D176" s="54" t="s">
        <v>25</v>
      </c>
      <c r="E176" s="55">
        <v>76</v>
      </c>
      <c r="F176" s="55">
        <v>4576.8999999999996</v>
      </c>
      <c r="G176" s="55">
        <v>5126.1279999999997</v>
      </c>
      <c r="H176" s="52">
        <v>915.38</v>
      </c>
      <c r="I176" s="53" t="s">
        <v>33</v>
      </c>
    </row>
    <row r="177" spans="1:9" x14ac:dyDescent="0.25">
      <c r="A177" s="49">
        <v>2020</v>
      </c>
      <c r="B177" s="50" t="s">
        <v>42</v>
      </c>
      <c r="C177" s="50" t="s">
        <v>23</v>
      </c>
      <c r="D177" s="54" t="s">
        <v>26</v>
      </c>
      <c r="E177" s="55">
        <v>46</v>
      </c>
      <c r="F177" s="55">
        <v>200</v>
      </c>
      <c r="G177" s="55">
        <v>224</v>
      </c>
      <c r="H177" s="52">
        <v>40</v>
      </c>
      <c r="I177" s="53" t="s">
        <v>33</v>
      </c>
    </row>
    <row r="178" spans="1:9" x14ac:dyDescent="0.25">
      <c r="A178" s="49">
        <v>2020</v>
      </c>
      <c r="B178" s="50" t="s">
        <v>42</v>
      </c>
      <c r="C178" s="50" t="s">
        <v>23</v>
      </c>
      <c r="D178" s="54" t="s">
        <v>27</v>
      </c>
      <c r="E178" s="55">
        <v>34</v>
      </c>
      <c r="F178" s="55">
        <v>4576.8</v>
      </c>
      <c r="G178" s="55">
        <v>5126.0160000000005</v>
      </c>
      <c r="H178" s="52">
        <v>915.36000000000013</v>
      </c>
      <c r="I178" s="53" t="s">
        <v>33</v>
      </c>
    </row>
    <row r="179" spans="1:9" x14ac:dyDescent="0.25">
      <c r="A179" s="49">
        <v>2020</v>
      </c>
      <c r="B179" s="50" t="s">
        <v>42</v>
      </c>
      <c r="C179" s="50" t="s">
        <v>14</v>
      </c>
      <c r="D179" s="51" t="s">
        <v>28</v>
      </c>
      <c r="E179" s="52">
        <v>7</v>
      </c>
      <c r="F179" s="52">
        <v>200</v>
      </c>
      <c r="G179" s="52">
        <v>224</v>
      </c>
      <c r="H179" s="52">
        <v>40</v>
      </c>
      <c r="I179" s="53" t="s">
        <v>33</v>
      </c>
    </row>
    <row r="180" spans="1:9" x14ac:dyDescent="0.25">
      <c r="A180" s="49">
        <v>2020</v>
      </c>
      <c r="B180" s="50" t="s">
        <v>42</v>
      </c>
      <c r="C180" s="50" t="s">
        <v>23</v>
      </c>
      <c r="D180" s="54" t="s">
        <v>30</v>
      </c>
      <c r="E180" s="55">
        <v>3</v>
      </c>
      <c r="F180" s="55">
        <v>4577.3</v>
      </c>
      <c r="G180" s="55">
        <v>5126.576</v>
      </c>
      <c r="H180" s="52">
        <v>915.46</v>
      </c>
      <c r="I180" s="53" t="s">
        <v>12</v>
      </c>
    </row>
    <row r="181" spans="1:9" x14ac:dyDescent="0.25">
      <c r="A181" s="49">
        <v>2020</v>
      </c>
      <c r="B181" s="50" t="s">
        <v>42</v>
      </c>
      <c r="C181" s="50" t="s">
        <v>29</v>
      </c>
      <c r="D181" s="54" t="s">
        <v>29</v>
      </c>
      <c r="E181" s="55">
        <v>2</v>
      </c>
      <c r="F181" s="55">
        <v>6600</v>
      </c>
      <c r="G181" s="55">
        <v>7392</v>
      </c>
      <c r="H181" s="52">
        <v>1320</v>
      </c>
      <c r="I181" s="53" t="s">
        <v>33</v>
      </c>
    </row>
    <row r="182" spans="1:9" x14ac:dyDescent="0.25">
      <c r="A182" s="49">
        <v>2021</v>
      </c>
      <c r="B182" s="50" t="s">
        <v>9</v>
      </c>
      <c r="C182" s="50" t="s">
        <v>10</v>
      </c>
      <c r="D182" s="51" t="s">
        <v>11</v>
      </c>
      <c r="E182" s="52">
        <v>6591.1679999999997</v>
      </c>
      <c r="F182" s="52">
        <v>4577.3</v>
      </c>
      <c r="G182" s="52">
        <v>5126.576</v>
      </c>
      <c r="H182" s="52">
        <v>915.46</v>
      </c>
      <c r="I182" s="53" t="s">
        <v>12</v>
      </c>
    </row>
    <row r="183" spans="1:9" x14ac:dyDescent="0.25">
      <c r="A183" s="49">
        <v>2021</v>
      </c>
      <c r="B183" s="50" t="s">
        <v>9</v>
      </c>
      <c r="C183" s="50" t="s">
        <v>10</v>
      </c>
      <c r="D183" s="51" t="s">
        <v>13</v>
      </c>
      <c r="E183" s="52">
        <v>8270.64</v>
      </c>
      <c r="F183" s="52">
        <v>8800</v>
      </c>
      <c r="G183" s="52">
        <v>8960</v>
      </c>
      <c r="H183" s="52">
        <v>1760</v>
      </c>
      <c r="I183" s="53" t="s">
        <v>12</v>
      </c>
    </row>
    <row r="184" spans="1:9" x14ac:dyDescent="0.25">
      <c r="A184" s="49">
        <v>2021</v>
      </c>
      <c r="B184" s="50" t="s">
        <v>9</v>
      </c>
      <c r="C184" s="50" t="s">
        <v>14</v>
      </c>
      <c r="D184" s="51" t="s">
        <v>15</v>
      </c>
      <c r="E184" s="52">
        <v>8470</v>
      </c>
      <c r="F184" s="52">
        <v>5034.92</v>
      </c>
      <c r="G184" s="52">
        <v>5126.4639999999999</v>
      </c>
      <c r="H184" s="52">
        <v>1006.984</v>
      </c>
      <c r="I184" s="53" t="s">
        <v>12</v>
      </c>
    </row>
    <row r="185" spans="1:9" x14ac:dyDescent="0.25">
      <c r="A185" s="49">
        <v>2021</v>
      </c>
      <c r="B185" s="50" t="s">
        <v>9</v>
      </c>
      <c r="C185" s="50" t="s">
        <v>16</v>
      </c>
      <c r="D185" s="54" t="s">
        <v>17</v>
      </c>
      <c r="E185" s="55">
        <v>6055.1985000000004</v>
      </c>
      <c r="F185" s="55">
        <v>6317.85</v>
      </c>
      <c r="G185" s="55">
        <v>6432.72</v>
      </c>
      <c r="H185" s="52">
        <v>1263.5700000000002</v>
      </c>
      <c r="I185" s="53" t="s">
        <v>12</v>
      </c>
    </row>
    <row r="186" spans="1:9" x14ac:dyDescent="0.25">
      <c r="A186" s="49">
        <v>2021</v>
      </c>
      <c r="B186" s="50" t="s">
        <v>9</v>
      </c>
      <c r="C186" s="50" t="s">
        <v>18</v>
      </c>
      <c r="D186" s="54" t="s">
        <v>19</v>
      </c>
      <c r="E186" s="55">
        <v>10368.4</v>
      </c>
      <c r="F186" s="55">
        <v>7700</v>
      </c>
      <c r="G186" s="55">
        <v>7840</v>
      </c>
      <c r="H186" s="52">
        <v>1540</v>
      </c>
      <c r="I186" s="53" t="s">
        <v>12</v>
      </c>
    </row>
    <row r="187" spans="1:9" x14ac:dyDescent="0.25">
      <c r="A187" s="49">
        <v>2021</v>
      </c>
      <c r="B187" s="50" t="s">
        <v>9</v>
      </c>
      <c r="C187" s="50" t="s">
        <v>16</v>
      </c>
      <c r="D187" s="54" t="s">
        <v>20</v>
      </c>
      <c r="E187" s="55">
        <v>3101.2624999999998</v>
      </c>
      <c r="F187" s="55">
        <v>5036.46</v>
      </c>
      <c r="G187" s="55">
        <v>5128.0320000000002</v>
      </c>
      <c r="H187" s="52">
        <v>1007.292</v>
      </c>
      <c r="I187" s="53" t="s">
        <v>12</v>
      </c>
    </row>
    <row r="188" spans="1:9" x14ac:dyDescent="0.25">
      <c r="A188" s="49">
        <v>2021</v>
      </c>
      <c r="B188" s="50" t="s">
        <v>9</v>
      </c>
      <c r="C188" s="50" t="s">
        <v>18</v>
      </c>
      <c r="D188" s="54" t="s">
        <v>21</v>
      </c>
      <c r="E188" s="56">
        <v>6591.1679999999997</v>
      </c>
      <c r="F188" s="56">
        <v>7700</v>
      </c>
      <c r="G188" s="56">
        <v>7840</v>
      </c>
      <c r="H188" s="52">
        <v>1540</v>
      </c>
      <c r="I188" s="53" t="s">
        <v>12</v>
      </c>
    </row>
    <row r="189" spans="1:9" x14ac:dyDescent="0.25">
      <c r="A189" s="49">
        <v>2021</v>
      </c>
      <c r="B189" s="50" t="s">
        <v>9</v>
      </c>
      <c r="C189" s="50" t="s">
        <v>14</v>
      </c>
      <c r="D189" s="51" t="s">
        <v>22</v>
      </c>
      <c r="E189" s="52">
        <v>6590.7359999999999</v>
      </c>
      <c r="F189" s="52">
        <v>110</v>
      </c>
      <c r="G189" s="52">
        <v>112</v>
      </c>
      <c r="H189" s="52">
        <v>22</v>
      </c>
      <c r="I189" s="53" t="s">
        <v>12</v>
      </c>
    </row>
    <row r="190" spans="1:9" x14ac:dyDescent="0.25">
      <c r="A190" s="49">
        <v>2021</v>
      </c>
      <c r="B190" s="50" t="s">
        <v>9</v>
      </c>
      <c r="C190" s="50" t="s">
        <v>23</v>
      </c>
      <c r="D190" s="54" t="s">
        <v>24</v>
      </c>
      <c r="E190" s="55">
        <v>288</v>
      </c>
      <c r="F190" s="55">
        <v>5034.92</v>
      </c>
      <c r="G190" s="55">
        <v>5126.4639999999999</v>
      </c>
      <c r="H190" s="52">
        <v>1006.984</v>
      </c>
      <c r="I190" s="53" t="s">
        <v>12</v>
      </c>
    </row>
    <row r="191" spans="1:9" x14ac:dyDescent="0.25">
      <c r="A191" s="49">
        <v>2021</v>
      </c>
      <c r="B191" s="50" t="s">
        <v>9</v>
      </c>
      <c r="C191" s="50" t="s">
        <v>23</v>
      </c>
      <c r="D191" s="54" t="s">
        <v>25</v>
      </c>
      <c r="E191" s="55">
        <v>6590.5919999999996</v>
      </c>
      <c r="F191" s="55">
        <v>4576.8999999999996</v>
      </c>
      <c r="G191" s="55">
        <v>5126.1279999999997</v>
      </c>
      <c r="H191" s="52">
        <v>915.38</v>
      </c>
      <c r="I191" s="53" t="s">
        <v>12</v>
      </c>
    </row>
    <row r="192" spans="1:9" x14ac:dyDescent="0.25">
      <c r="A192" s="49">
        <v>2021</v>
      </c>
      <c r="B192" s="50" t="s">
        <v>9</v>
      </c>
      <c r="C192" s="50" t="s">
        <v>23</v>
      </c>
      <c r="D192" s="54" t="s">
        <v>26</v>
      </c>
      <c r="E192" s="55">
        <v>4032.9300000000003</v>
      </c>
      <c r="F192" s="55">
        <v>200</v>
      </c>
      <c r="G192" s="55">
        <v>224</v>
      </c>
      <c r="H192" s="52">
        <v>40</v>
      </c>
      <c r="I192" s="53" t="s">
        <v>12</v>
      </c>
    </row>
    <row r="193" spans="1:9" x14ac:dyDescent="0.25">
      <c r="A193" s="49">
        <v>2021</v>
      </c>
      <c r="B193" s="50" t="s">
        <v>9</v>
      </c>
      <c r="C193" s="50" t="s">
        <v>23</v>
      </c>
      <c r="D193" s="54" t="s">
        <v>27</v>
      </c>
      <c r="E193" s="55">
        <v>7986</v>
      </c>
      <c r="F193" s="55">
        <v>4576.8</v>
      </c>
      <c r="G193" s="55">
        <v>5126.0160000000005</v>
      </c>
      <c r="H193" s="52">
        <v>915.36000000000013</v>
      </c>
      <c r="I193" s="53" t="s">
        <v>12</v>
      </c>
    </row>
    <row r="194" spans="1:9" x14ac:dyDescent="0.25">
      <c r="A194" s="49">
        <v>2021</v>
      </c>
      <c r="B194" s="50" t="s">
        <v>9</v>
      </c>
      <c r="C194" s="50" t="s">
        <v>14</v>
      </c>
      <c r="D194" s="51" t="s">
        <v>28</v>
      </c>
      <c r="E194" s="52">
        <v>5538.5330000000004</v>
      </c>
      <c r="F194" s="52">
        <v>200</v>
      </c>
      <c r="G194" s="52">
        <v>224</v>
      </c>
      <c r="H194" s="52">
        <v>40</v>
      </c>
      <c r="I194" s="53" t="s">
        <v>12</v>
      </c>
    </row>
    <row r="195" spans="1:9" x14ac:dyDescent="0.25">
      <c r="A195" s="49">
        <v>2021</v>
      </c>
      <c r="B195" s="50" t="s">
        <v>9</v>
      </c>
      <c r="C195" s="50" t="s">
        <v>29</v>
      </c>
      <c r="D195" s="54" t="s">
        <v>29</v>
      </c>
      <c r="E195" s="55">
        <v>3</v>
      </c>
      <c r="F195" s="55">
        <v>6600</v>
      </c>
      <c r="G195" s="55">
        <v>7392</v>
      </c>
      <c r="H195" s="52">
        <v>1320</v>
      </c>
      <c r="I195" s="53" t="s">
        <v>12</v>
      </c>
    </row>
    <row r="196" spans="1:9" x14ac:dyDescent="0.25">
      <c r="A196" s="49">
        <v>2021</v>
      </c>
      <c r="B196" s="50" t="s">
        <v>9</v>
      </c>
      <c r="C196" s="50" t="s">
        <v>23</v>
      </c>
      <c r="D196" s="54" t="s">
        <v>30</v>
      </c>
      <c r="E196" s="55">
        <v>3</v>
      </c>
      <c r="F196" s="55">
        <v>4577.3</v>
      </c>
      <c r="G196" s="55">
        <v>5126.576</v>
      </c>
      <c r="H196" s="52">
        <v>915.46</v>
      </c>
      <c r="I196" s="53" t="s">
        <v>12</v>
      </c>
    </row>
    <row r="197" spans="1:9" x14ac:dyDescent="0.25">
      <c r="A197" s="49">
        <v>2021</v>
      </c>
      <c r="B197" s="50" t="s">
        <v>31</v>
      </c>
      <c r="C197" s="50" t="s">
        <v>10</v>
      </c>
      <c r="D197" s="51" t="s">
        <v>11</v>
      </c>
      <c r="E197" s="52">
        <v>3566</v>
      </c>
      <c r="F197" s="52">
        <v>4577.3</v>
      </c>
      <c r="G197" s="52">
        <v>5126.576</v>
      </c>
      <c r="H197" s="52">
        <v>915.46</v>
      </c>
      <c r="I197" s="53" t="s">
        <v>12</v>
      </c>
    </row>
    <row r="198" spans="1:9" x14ac:dyDescent="0.25">
      <c r="A198" s="49">
        <v>2021</v>
      </c>
      <c r="B198" s="50" t="s">
        <v>31</v>
      </c>
      <c r="C198" s="50" t="s">
        <v>10</v>
      </c>
      <c r="D198" s="51" t="s">
        <v>13</v>
      </c>
      <c r="E198" s="52">
        <v>2498</v>
      </c>
      <c r="F198" s="52">
        <v>8000</v>
      </c>
      <c r="G198" s="52">
        <v>8960</v>
      </c>
      <c r="H198" s="52">
        <v>1600</v>
      </c>
      <c r="I198" s="53" t="s">
        <v>12</v>
      </c>
    </row>
    <row r="199" spans="1:9" x14ac:dyDescent="0.25">
      <c r="A199" s="49">
        <v>2021</v>
      </c>
      <c r="B199" s="50" t="s">
        <v>31</v>
      </c>
      <c r="C199" s="50" t="s">
        <v>14</v>
      </c>
      <c r="D199" s="51" t="s">
        <v>15</v>
      </c>
      <c r="E199" s="52">
        <v>1245</v>
      </c>
      <c r="F199" s="52">
        <v>4577.2</v>
      </c>
      <c r="G199" s="52">
        <v>5126.4639999999999</v>
      </c>
      <c r="H199" s="52">
        <v>915.44</v>
      </c>
      <c r="I199" s="53" t="s">
        <v>12</v>
      </c>
    </row>
    <row r="200" spans="1:9" x14ac:dyDescent="0.25">
      <c r="A200" s="49">
        <v>2021</v>
      </c>
      <c r="B200" s="50" t="s">
        <v>31</v>
      </c>
      <c r="C200" s="50" t="s">
        <v>16</v>
      </c>
      <c r="D200" s="54" t="s">
        <v>17</v>
      </c>
      <c r="E200" s="55">
        <v>644</v>
      </c>
      <c r="F200" s="55">
        <v>5743.5</v>
      </c>
      <c r="G200" s="55">
        <v>6432.72</v>
      </c>
      <c r="H200" s="52">
        <v>1148.7</v>
      </c>
      <c r="I200" s="53" t="s">
        <v>12</v>
      </c>
    </row>
    <row r="201" spans="1:9" x14ac:dyDescent="0.25">
      <c r="A201" s="49">
        <v>2021</v>
      </c>
      <c r="B201" s="50" t="s">
        <v>31</v>
      </c>
      <c r="C201" s="50" t="s">
        <v>18</v>
      </c>
      <c r="D201" s="54" t="s">
        <v>19</v>
      </c>
      <c r="E201" s="55">
        <v>643</v>
      </c>
      <c r="F201" s="55">
        <v>7000</v>
      </c>
      <c r="G201" s="55">
        <v>7840</v>
      </c>
      <c r="H201" s="52">
        <v>1400</v>
      </c>
      <c r="I201" s="53" t="s">
        <v>12</v>
      </c>
    </row>
    <row r="202" spans="1:9" x14ac:dyDescent="0.25">
      <c r="A202" s="49">
        <v>2021</v>
      </c>
      <c r="B202" s="50" t="s">
        <v>31</v>
      </c>
      <c r="C202" s="50" t="s">
        <v>16</v>
      </c>
      <c r="D202" s="54" t="s">
        <v>20</v>
      </c>
      <c r="E202" s="55">
        <v>455</v>
      </c>
      <c r="F202" s="55">
        <v>4578.6000000000004</v>
      </c>
      <c r="G202" s="55">
        <v>5128.0320000000002</v>
      </c>
      <c r="H202" s="52">
        <v>915.72000000000014</v>
      </c>
      <c r="I202" s="53" t="s">
        <v>12</v>
      </c>
    </row>
    <row r="203" spans="1:9" x14ac:dyDescent="0.25">
      <c r="A203" s="49">
        <v>2021</v>
      </c>
      <c r="B203" s="50" t="s">
        <v>31</v>
      </c>
      <c r="C203" s="50" t="s">
        <v>18</v>
      </c>
      <c r="D203" s="54" t="s">
        <v>21</v>
      </c>
      <c r="E203" s="56">
        <v>345</v>
      </c>
      <c r="F203" s="56">
        <v>7000</v>
      </c>
      <c r="G203" s="56">
        <v>7840</v>
      </c>
      <c r="H203" s="52">
        <v>1400</v>
      </c>
      <c r="I203" s="53" t="s">
        <v>12</v>
      </c>
    </row>
    <row r="204" spans="1:9" x14ac:dyDescent="0.25">
      <c r="A204" s="49">
        <v>2021</v>
      </c>
      <c r="B204" s="50" t="s">
        <v>31</v>
      </c>
      <c r="C204" s="50" t="s">
        <v>14</v>
      </c>
      <c r="D204" s="51" t="s">
        <v>22</v>
      </c>
      <c r="E204" s="52">
        <v>122</v>
      </c>
      <c r="F204" s="52">
        <v>100</v>
      </c>
      <c r="G204" s="52">
        <v>112</v>
      </c>
      <c r="H204" s="52">
        <v>20</v>
      </c>
      <c r="I204" s="53" t="s">
        <v>12</v>
      </c>
    </row>
    <row r="205" spans="1:9" x14ac:dyDescent="0.25">
      <c r="A205" s="49">
        <v>2021</v>
      </c>
      <c r="B205" s="50" t="s">
        <v>31</v>
      </c>
      <c r="C205" s="50" t="s">
        <v>23</v>
      </c>
      <c r="D205" s="54" t="s">
        <v>24</v>
      </c>
      <c r="E205" s="55">
        <v>78</v>
      </c>
      <c r="F205" s="55">
        <v>4577.2</v>
      </c>
      <c r="G205" s="55">
        <v>5126.4639999999999</v>
      </c>
      <c r="H205" s="52">
        <v>915.44</v>
      </c>
      <c r="I205" s="53" t="s">
        <v>12</v>
      </c>
    </row>
    <row r="206" spans="1:9" x14ac:dyDescent="0.25">
      <c r="A206" s="49">
        <v>2021</v>
      </c>
      <c r="B206" s="50" t="s">
        <v>31</v>
      </c>
      <c r="C206" s="50" t="s">
        <v>23</v>
      </c>
      <c r="D206" s="54" t="s">
        <v>25</v>
      </c>
      <c r="E206" s="55">
        <v>240</v>
      </c>
      <c r="F206" s="55">
        <v>4576.8999999999996</v>
      </c>
      <c r="G206" s="55">
        <v>5126.1279999999997</v>
      </c>
      <c r="H206" s="52">
        <v>915.38</v>
      </c>
      <c r="I206" s="53" t="s">
        <v>12</v>
      </c>
    </row>
    <row r="207" spans="1:9" x14ac:dyDescent="0.25">
      <c r="A207" s="49">
        <v>2021</v>
      </c>
      <c r="B207" s="50" t="s">
        <v>31</v>
      </c>
      <c r="C207" s="50" t="s">
        <v>23</v>
      </c>
      <c r="D207" s="54" t="s">
        <v>26</v>
      </c>
      <c r="E207" s="55">
        <v>5492.16</v>
      </c>
      <c r="F207" s="55">
        <v>200</v>
      </c>
      <c r="G207" s="55">
        <v>224</v>
      </c>
      <c r="H207" s="52">
        <v>40</v>
      </c>
      <c r="I207" s="53" t="s">
        <v>12</v>
      </c>
    </row>
    <row r="208" spans="1:9" x14ac:dyDescent="0.25">
      <c r="A208" s="49">
        <v>2021</v>
      </c>
      <c r="B208" s="50" t="s">
        <v>31</v>
      </c>
      <c r="C208" s="50" t="s">
        <v>23</v>
      </c>
      <c r="D208" s="54" t="s">
        <v>27</v>
      </c>
      <c r="E208" s="55">
        <v>240</v>
      </c>
      <c r="F208" s="55">
        <v>4576.8</v>
      </c>
      <c r="G208" s="55">
        <v>5126.0160000000005</v>
      </c>
      <c r="H208" s="52">
        <v>915.36000000000013</v>
      </c>
      <c r="I208" s="53" t="s">
        <v>12</v>
      </c>
    </row>
    <row r="209" spans="1:9" x14ac:dyDescent="0.25">
      <c r="A209" s="49">
        <v>2021</v>
      </c>
      <c r="B209" s="50" t="s">
        <v>31</v>
      </c>
      <c r="C209" s="50" t="s">
        <v>14</v>
      </c>
      <c r="D209" s="51" t="s">
        <v>28</v>
      </c>
      <c r="E209" s="52">
        <v>5492.76</v>
      </c>
      <c r="F209" s="52">
        <v>200</v>
      </c>
      <c r="G209" s="52">
        <v>224</v>
      </c>
      <c r="H209" s="52">
        <v>40</v>
      </c>
      <c r="I209" s="53" t="s">
        <v>12</v>
      </c>
    </row>
    <row r="210" spans="1:9" x14ac:dyDescent="0.25">
      <c r="A210" s="49">
        <v>2021</v>
      </c>
      <c r="B210" s="50" t="s">
        <v>31</v>
      </c>
      <c r="C210" s="50" t="s">
        <v>23</v>
      </c>
      <c r="D210" s="54" t="s">
        <v>30</v>
      </c>
      <c r="E210" s="55">
        <v>7920</v>
      </c>
      <c r="F210" s="55">
        <v>4577.3</v>
      </c>
      <c r="G210" s="55">
        <v>5126.576</v>
      </c>
      <c r="H210" s="52">
        <v>915.46</v>
      </c>
      <c r="I210" s="53" t="s">
        <v>12</v>
      </c>
    </row>
    <row r="211" spans="1:9" x14ac:dyDescent="0.25">
      <c r="A211" s="49">
        <v>2021</v>
      </c>
      <c r="B211" s="50" t="s">
        <v>31</v>
      </c>
      <c r="C211" s="50" t="s">
        <v>29</v>
      </c>
      <c r="D211" s="54" t="s">
        <v>29</v>
      </c>
      <c r="E211" s="55">
        <v>5492.76</v>
      </c>
      <c r="F211" s="55">
        <v>6600</v>
      </c>
      <c r="G211" s="55">
        <v>7392</v>
      </c>
      <c r="H211" s="52">
        <v>1320</v>
      </c>
      <c r="I211" s="53" t="s">
        <v>12</v>
      </c>
    </row>
    <row r="212" spans="1:9" x14ac:dyDescent="0.25">
      <c r="A212" s="49">
        <v>2021</v>
      </c>
      <c r="B212" s="50" t="s">
        <v>32</v>
      </c>
      <c r="C212" s="50" t="s">
        <v>10</v>
      </c>
      <c r="D212" s="51" t="s">
        <v>11</v>
      </c>
      <c r="E212" s="52">
        <v>9600</v>
      </c>
      <c r="F212" s="52">
        <v>4577.3</v>
      </c>
      <c r="G212" s="52">
        <v>5126.576</v>
      </c>
      <c r="H212" s="52">
        <v>915.46</v>
      </c>
      <c r="I212" s="53" t="s">
        <v>12</v>
      </c>
    </row>
    <row r="213" spans="1:9" x14ac:dyDescent="0.25">
      <c r="A213" s="49">
        <v>2021</v>
      </c>
      <c r="B213" s="50" t="s">
        <v>32</v>
      </c>
      <c r="C213" s="50" t="s">
        <v>10</v>
      </c>
      <c r="D213" s="51" t="s">
        <v>13</v>
      </c>
      <c r="E213" s="52">
        <v>5492.6399999999994</v>
      </c>
      <c r="F213" s="52">
        <v>8000</v>
      </c>
      <c r="G213" s="52">
        <v>8960</v>
      </c>
      <c r="H213" s="52">
        <v>1600</v>
      </c>
      <c r="I213" s="53" t="s">
        <v>12</v>
      </c>
    </row>
    <row r="214" spans="1:9" x14ac:dyDescent="0.25">
      <c r="A214" s="49">
        <v>2021</v>
      </c>
      <c r="B214" s="50" t="s">
        <v>32</v>
      </c>
      <c r="C214" s="50" t="s">
        <v>14</v>
      </c>
      <c r="D214" s="51" t="s">
        <v>15</v>
      </c>
      <c r="E214" s="52">
        <v>6892.2</v>
      </c>
      <c r="F214" s="52">
        <v>4577.2</v>
      </c>
      <c r="G214" s="52">
        <v>5126.4639999999999</v>
      </c>
      <c r="H214" s="52">
        <v>915.44</v>
      </c>
      <c r="I214" s="53" t="s">
        <v>12</v>
      </c>
    </row>
    <row r="215" spans="1:9" x14ac:dyDescent="0.25">
      <c r="A215" s="49">
        <v>2021</v>
      </c>
      <c r="B215" s="50" t="s">
        <v>32</v>
      </c>
      <c r="C215" s="50" t="s">
        <v>16</v>
      </c>
      <c r="D215" s="54" t="s">
        <v>17</v>
      </c>
      <c r="E215" s="55">
        <v>644</v>
      </c>
      <c r="F215" s="55">
        <v>5743.5</v>
      </c>
      <c r="G215" s="55">
        <v>6432.72</v>
      </c>
      <c r="H215" s="52">
        <v>1148.7</v>
      </c>
      <c r="I215" s="53" t="s">
        <v>12</v>
      </c>
    </row>
    <row r="216" spans="1:9" x14ac:dyDescent="0.25">
      <c r="A216" s="49">
        <v>2021</v>
      </c>
      <c r="B216" s="50" t="s">
        <v>32</v>
      </c>
      <c r="C216" s="50" t="s">
        <v>18</v>
      </c>
      <c r="D216" s="54" t="s">
        <v>19</v>
      </c>
      <c r="E216" s="55">
        <v>643</v>
      </c>
      <c r="F216" s="55">
        <v>7000</v>
      </c>
      <c r="G216" s="55">
        <v>7840</v>
      </c>
      <c r="H216" s="52">
        <v>1400</v>
      </c>
      <c r="I216" s="53" t="s">
        <v>12</v>
      </c>
    </row>
    <row r="217" spans="1:9" x14ac:dyDescent="0.25">
      <c r="A217" s="49">
        <v>2021</v>
      </c>
      <c r="B217" s="50" t="s">
        <v>32</v>
      </c>
      <c r="C217" s="50" t="s">
        <v>16</v>
      </c>
      <c r="D217" s="54" t="s">
        <v>20</v>
      </c>
      <c r="E217" s="55">
        <v>455</v>
      </c>
      <c r="F217" s="55">
        <v>4578.6000000000004</v>
      </c>
      <c r="G217" s="55">
        <v>5128.0320000000002</v>
      </c>
      <c r="H217" s="52">
        <v>915.72000000000014</v>
      </c>
      <c r="I217" s="53" t="s">
        <v>12</v>
      </c>
    </row>
    <row r="218" spans="1:9" x14ac:dyDescent="0.25">
      <c r="A218" s="49">
        <v>2021</v>
      </c>
      <c r="B218" s="50" t="s">
        <v>32</v>
      </c>
      <c r="C218" s="50" t="s">
        <v>18</v>
      </c>
      <c r="D218" s="54" t="s">
        <v>21</v>
      </c>
      <c r="E218" s="56">
        <v>345</v>
      </c>
      <c r="F218" s="56">
        <v>7000</v>
      </c>
      <c r="G218" s="56">
        <v>7840</v>
      </c>
      <c r="H218" s="52">
        <v>1400</v>
      </c>
      <c r="I218" s="53" t="s">
        <v>12</v>
      </c>
    </row>
    <row r="219" spans="1:9" x14ac:dyDescent="0.25">
      <c r="A219" s="49">
        <v>2021</v>
      </c>
      <c r="B219" s="50" t="s">
        <v>32</v>
      </c>
      <c r="C219" s="50" t="s">
        <v>14</v>
      </c>
      <c r="D219" s="51" t="s">
        <v>22</v>
      </c>
      <c r="E219" s="52">
        <v>122</v>
      </c>
      <c r="F219" s="52">
        <v>100</v>
      </c>
      <c r="G219" s="52">
        <v>112</v>
      </c>
      <c r="H219" s="52">
        <v>20</v>
      </c>
      <c r="I219" s="53" t="s">
        <v>12</v>
      </c>
    </row>
    <row r="220" spans="1:9" x14ac:dyDescent="0.25">
      <c r="A220" s="49">
        <v>2021</v>
      </c>
      <c r="B220" s="50" t="s">
        <v>32</v>
      </c>
      <c r="C220" s="50" t="s">
        <v>23</v>
      </c>
      <c r="D220" s="54" t="s">
        <v>24</v>
      </c>
      <c r="E220" s="55">
        <v>78</v>
      </c>
      <c r="F220" s="55">
        <v>4577.2</v>
      </c>
      <c r="G220" s="55">
        <v>5126.4639999999999</v>
      </c>
      <c r="H220" s="52">
        <v>915.44</v>
      </c>
      <c r="I220" s="53" t="s">
        <v>12</v>
      </c>
    </row>
    <row r="221" spans="1:9" x14ac:dyDescent="0.25">
      <c r="A221" s="49">
        <v>2021</v>
      </c>
      <c r="B221" s="50" t="s">
        <v>32</v>
      </c>
      <c r="C221" s="50" t="s">
        <v>23</v>
      </c>
      <c r="D221" s="54" t="s">
        <v>25</v>
      </c>
      <c r="E221" s="55">
        <v>76</v>
      </c>
      <c r="F221" s="55">
        <v>4576.8999999999996</v>
      </c>
      <c r="G221" s="55">
        <v>5126.1279999999997</v>
      </c>
      <c r="H221" s="52">
        <v>915.38</v>
      </c>
      <c r="I221" s="53" t="s">
        <v>12</v>
      </c>
    </row>
    <row r="222" spans="1:9" x14ac:dyDescent="0.25">
      <c r="A222" s="49">
        <v>2021</v>
      </c>
      <c r="B222" s="50" t="s">
        <v>32</v>
      </c>
      <c r="C222" s="50" t="s">
        <v>23</v>
      </c>
      <c r="D222" s="54" t="s">
        <v>26</v>
      </c>
      <c r="E222" s="55">
        <v>46</v>
      </c>
      <c r="F222" s="55">
        <v>200</v>
      </c>
      <c r="G222" s="55">
        <v>224</v>
      </c>
      <c r="H222" s="52">
        <v>40</v>
      </c>
      <c r="I222" s="53" t="s">
        <v>12</v>
      </c>
    </row>
    <row r="223" spans="1:9" x14ac:dyDescent="0.25">
      <c r="A223" s="49">
        <v>2021</v>
      </c>
      <c r="B223" s="50" t="s">
        <v>32</v>
      </c>
      <c r="C223" s="50" t="s">
        <v>23</v>
      </c>
      <c r="D223" s="54" t="s">
        <v>27</v>
      </c>
      <c r="E223" s="55">
        <v>34</v>
      </c>
      <c r="F223" s="55">
        <v>4576.8</v>
      </c>
      <c r="G223" s="55">
        <v>5126.0160000000005</v>
      </c>
      <c r="H223" s="52">
        <v>915.36000000000013</v>
      </c>
      <c r="I223" s="53" t="s">
        <v>12</v>
      </c>
    </row>
    <row r="224" spans="1:9" x14ac:dyDescent="0.25">
      <c r="A224" s="49">
        <v>2021</v>
      </c>
      <c r="B224" s="50" t="s">
        <v>32</v>
      </c>
      <c r="C224" s="50" t="s">
        <v>14</v>
      </c>
      <c r="D224" s="51" t="s">
        <v>28</v>
      </c>
      <c r="E224" s="52">
        <v>7</v>
      </c>
      <c r="F224" s="52">
        <v>200</v>
      </c>
      <c r="G224" s="52">
        <v>224</v>
      </c>
      <c r="H224" s="52">
        <v>40</v>
      </c>
      <c r="I224" s="53" t="s">
        <v>12</v>
      </c>
    </row>
    <row r="225" spans="1:9" x14ac:dyDescent="0.25">
      <c r="A225" s="49">
        <v>2021</v>
      </c>
      <c r="B225" s="50" t="s">
        <v>32</v>
      </c>
      <c r="C225" s="50" t="s">
        <v>23</v>
      </c>
      <c r="D225" s="54" t="s">
        <v>30</v>
      </c>
      <c r="E225" s="55">
        <v>3</v>
      </c>
      <c r="F225" s="55">
        <v>4577.3</v>
      </c>
      <c r="G225" s="55">
        <v>5126.576</v>
      </c>
      <c r="H225" s="52">
        <v>915.46</v>
      </c>
      <c r="I225" s="53" t="s">
        <v>12</v>
      </c>
    </row>
    <row r="226" spans="1:9" x14ac:dyDescent="0.25">
      <c r="A226" s="49">
        <v>2021</v>
      </c>
      <c r="B226" s="50" t="s">
        <v>32</v>
      </c>
      <c r="C226" s="50" t="s">
        <v>29</v>
      </c>
      <c r="D226" s="54" t="s">
        <v>29</v>
      </c>
      <c r="E226" s="55">
        <v>2</v>
      </c>
      <c r="F226" s="55">
        <v>6600</v>
      </c>
      <c r="G226" s="55">
        <v>7392</v>
      </c>
      <c r="H226" s="52">
        <v>1320</v>
      </c>
      <c r="I226" s="53" t="s">
        <v>12</v>
      </c>
    </row>
    <row r="227" spans="1:9" x14ac:dyDescent="0.25">
      <c r="A227" s="49">
        <v>2021</v>
      </c>
      <c r="B227" s="50" t="s">
        <v>34</v>
      </c>
      <c r="C227" s="50" t="s">
        <v>10</v>
      </c>
      <c r="D227" s="51" t="s">
        <v>11</v>
      </c>
      <c r="E227" s="52">
        <v>3566</v>
      </c>
      <c r="F227" s="52">
        <v>4577.3</v>
      </c>
      <c r="G227" s="52">
        <v>5126.576</v>
      </c>
      <c r="H227" s="52">
        <v>915.46</v>
      </c>
      <c r="I227" s="53" t="s">
        <v>12</v>
      </c>
    </row>
    <row r="228" spans="1:9" x14ac:dyDescent="0.25">
      <c r="A228" s="49">
        <v>2021</v>
      </c>
      <c r="B228" s="50" t="s">
        <v>34</v>
      </c>
      <c r="C228" s="50" t="s">
        <v>10</v>
      </c>
      <c r="D228" s="51" t="s">
        <v>13</v>
      </c>
      <c r="E228" s="52">
        <v>2498</v>
      </c>
      <c r="F228" s="52">
        <v>8000</v>
      </c>
      <c r="G228" s="52">
        <v>8960</v>
      </c>
      <c r="H228" s="52">
        <v>1600</v>
      </c>
      <c r="I228" s="53" t="s">
        <v>12</v>
      </c>
    </row>
    <row r="229" spans="1:9" x14ac:dyDescent="0.25">
      <c r="A229" s="49">
        <v>2021</v>
      </c>
      <c r="B229" s="50" t="s">
        <v>34</v>
      </c>
      <c r="C229" s="50" t="s">
        <v>14</v>
      </c>
      <c r="D229" s="51" t="s">
        <v>15</v>
      </c>
      <c r="E229" s="52">
        <v>1245</v>
      </c>
      <c r="F229" s="52">
        <v>4577.2</v>
      </c>
      <c r="G229" s="52">
        <v>5126.4639999999999</v>
      </c>
      <c r="H229" s="52">
        <v>915.44</v>
      </c>
      <c r="I229" s="53" t="s">
        <v>12</v>
      </c>
    </row>
    <row r="230" spans="1:9" x14ac:dyDescent="0.25">
      <c r="A230" s="49">
        <v>2021</v>
      </c>
      <c r="B230" s="50" t="s">
        <v>34</v>
      </c>
      <c r="C230" s="50" t="s">
        <v>16</v>
      </c>
      <c r="D230" s="54" t="s">
        <v>17</v>
      </c>
      <c r="E230" s="55">
        <v>644</v>
      </c>
      <c r="F230" s="55">
        <v>5743.5</v>
      </c>
      <c r="G230" s="55">
        <v>6432.72</v>
      </c>
      <c r="H230" s="52">
        <v>1148.7</v>
      </c>
      <c r="I230" s="53" t="s">
        <v>12</v>
      </c>
    </row>
    <row r="231" spans="1:9" x14ac:dyDescent="0.25">
      <c r="A231" s="49">
        <v>2021</v>
      </c>
      <c r="B231" s="50" t="s">
        <v>34</v>
      </c>
      <c r="C231" s="50" t="s">
        <v>18</v>
      </c>
      <c r="D231" s="54" t="s">
        <v>19</v>
      </c>
      <c r="E231" s="55">
        <v>643</v>
      </c>
      <c r="F231" s="55">
        <v>7000</v>
      </c>
      <c r="G231" s="55">
        <v>7840</v>
      </c>
      <c r="H231" s="52">
        <v>1400</v>
      </c>
      <c r="I231" s="53" t="s">
        <v>12</v>
      </c>
    </row>
    <row r="232" spans="1:9" x14ac:dyDescent="0.25">
      <c r="A232" s="49">
        <v>2021</v>
      </c>
      <c r="B232" s="50" t="s">
        <v>34</v>
      </c>
      <c r="C232" s="50" t="s">
        <v>16</v>
      </c>
      <c r="D232" s="54" t="s">
        <v>20</v>
      </c>
      <c r="E232" s="55">
        <v>455</v>
      </c>
      <c r="F232" s="55">
        <v>4578.6000000000004</v>
      </c>
      <c r="G232" s="55">
        <v>5128.0320000000002</v>
      </c>
      <c r="H232" s="52">
        <v>915.72000000000014</v>
      </c>
      <c r="I232" s="53" t="s">
        <v>12</v>
      </c>
    </row>
    <row r="233" spans="1:9" x14ac:dyDescent="0.25">
      <c r="A233" s="49">
        <v>2021</v>
      </c>
      <c r="B233" s="50" t="s">
        <v>34</v>
      </c>
      <c r="C233" s="50" t="s">
        <v>18</v>
      </c>
      <c r="D233" s="54" t="s">
        <v>21</v>
      </c>
      <c r="E233" s="56">
        <v>345</v>
      </c>
      <c r="F233" s="56">
        <v>7000</v>
      </c>
      <c r="G233" s="56">
        <v>7840</v>
      </c>
      <c r="H233" s="52">
        <v>1400</v>
      </c>
      <c r="I233" s="53" t="s">
        <v>12</v>
      </c>
    </row>
    <row r="234" spans="1:9" x14ac:dyDescent="0.25">
      <c r="A234" s="49">
        <v>2021</v>
      </c>
      <c r="B234" s="50" t="s">
        <v>34</v>
      </c>
      <c r="C234" s="50" t="s">
        <v>14</v>
      </c>
      <c r="D234" s="51" t="s">
        <v>22</v>
      </c>
      <c r="E234" s="52">
        <v>122</v>
      </c>
      <c r="F234" s="52">
        <v>100</v>
      </c>
      <c r="G234" s="52">
        <v>112</v>
      </c>
      <c r="H234" s="52">
        <v>20</v>
      </c>
      <c r="I234" s="53" t="s">
        <v>12</v>
      </c>
    </row>
    <row r="235" spans="1:9" x14ac:dyDescent="0.25">
      <c r="A235" s="49">
        <v>2021</v>
      </c>
      <c r="B235" s="50" t="s">
        <v>34</v>
      </c>
      <c r="C235" s="50" t="s">
        <v>23</v>
      </c>
      <c r="D235" s="54" t="s">
        <v>24</v>
      </c>
      <c r="E235" s="55">
        <v>78</v>
      </c>
      <c r="F235" s="55">
        <v>4577.2</v>
      </c>
      <c r="G235" s="55">
        <v>5126.4639999999999</v>
      </c>
      <c r="H235" s="52">
        <v>915.44</v>
      </c>
      <c r="I235" s="53" t="s">
        <v>12</v>
      </c>
    </row>
    <row r="236" spans="1:9" x14ac:dyDescent="0.25">
      <c r="A236" s="49">
        <v>2021</v>
      </c>
      <c r="B236" s="50" t="s">
        <v>34</v>
      </c>
      <c r="C236" s="50" t="s">
        <v>23</v>
      </c>
      <c r="D236" s="54" t="s">
        <v>25</v>
      </c>
      <c r="E236" s="55">
        <v>76</v>
      </c>
      <c r="F236" s="55">
        <v>4576.8999999999996</v>
      </c>
      <c r="G236" s="55">
        <v>5126.1279999999997</v>
      </c>
      <c r="H236" s="52">
        <v>915.38</v>
      </c>
      <c r="I236" s="53" t="s">
        <v>12</v>
      </c>
    </row>
    <row r="237" spans="1:9" x14ac:dyDescent="0.25">
      <c r="A237" s="49">
        <v>2021</v>
      </c>
      <c r="B237" s="50" t="s">
        <v>34</v>
      </c>
      <c r="C237" s="50" t="s">
        <v>23</v>
      </c>
      <c r="D237" s="54" t="s">
        <v>26</v>
      </c>
      <c r="E237" s="55">
        <v>46</v>
      </c>
      <c r="F237" s="55">
        <v>200</v>
      </c>
      <c r="G237" s="55">
        <v>224</v>
      </c>
      <c r="H237" s="52">
        <v>40</v>
      </c>
      <c r="I237" s="53" t="s">
        <v>12</v>
      </c>
    </row>
    <row r="238" spans="1:9" x14ac:dyDescent="0.25">
      <c r="A238" s="49">
        <v>2021</v>
      </c>
      <c r="B238" s="50" t="s">
        <v>34</v>
      </c>
      <c r="C238" s="50" t="s">
        <v>23</v>
      </c>
      <c r="D238" s="54" t="s">
        <v>27</v>
      </c>
      <c r="E238" s="55">
        <v>34</v>
      </c>
      <c r="F238" s="55">
        <v>4576.8</v>
      </c>
      <c r="G238" s="55">
        <v>5126.0160000000005</v>
      </c>
      <c r="H238" s="52">
        <v>915.36000000000013</v>
      </c>
      <c r="I238" s="53" t="s">
        <v>12</v>
      </c>
    </row>
    <row r="239" spans="1:9" x14ac:dyDescent="0.25">
      <c r="A239" s="49">
        <v>2021</v>
      </c>
      <c r="B239" s="50" t="s">
        <v>34</v>
      </c>
      <c r="C239" s="50" t="s">
        <v>14</v>
      </c>
      <c r="D239" s="51" t="s">
        <v>28</v>
      </c>
      <c r="E239" s="52">
        <v>7</v>
      </c>
      <c r="F239" s="52">
        <v>200</v>
      </c>
      <c r="G239" s="52">
        <v>224</v>
      </c>
      <c r="H239" s="52">
        <v>40</v>
      </c>
      <c r="I239" s="53" t="s">
        <v>12</v>
      </c>
    </row>
    <row r="240" spans="1:9" x14ac:dyDescent="0.25">
      <c r="A240" s="49">
        <v>2021</v>
      </c>
      <c r="B240" s="50" t="s">
        <v>34</v>
      </c>
      <c r="C240" s="50" t="s">
        <v>23</v>
      </c>
      <c r="D240" s="54" t="s">
        <v>30</v>
      </c>
      <c r="E240" s="55">
        <v>3</v>
      </c>
      <c r="F240" s="55">
        <v>4577.3</v>
      </c>
      <c r="G240" s="55">
        <v>5126.576</v>
      </c>
      <c r="H240" s="52">
        <v>915.46</v>
      </c>
      <c r="I240" s="53" t="s">
        <v>12</v>
      </c>
    </row>
    <row r="241" spans="1:9" x14ac:dyDescent="0.25">
      <c r="A241" s="49">
        <v>2021</v>
      </c>
      <c r="B241" s="50" t="s">
        <v>34</v>
      </c>
      <c r="C241" s="50" t="s">
        <v>29</v>
      </c>
      <c r="D241" s="54" t="s">
        <v>29</v>
      </c>
      <c r="E241" s="55">
        <v>2</v>
      </c>
      <c r="F241" s="55">
        <v>7920</v>
      </c>
      <c r="G241" s="55">
        <v>10296</v>
      </c>
      <c r="H241" s="52">
        <v>1584</v>
      </c>
      <c r="I241" s="53" t="s">
        <v>12</v>
      </c>
    </row>
    <row r="242" spans="1:9" x14ac:dyDescent="0.25">
      <c r="A242" s="49">
        <v>2021</v>
      </c>
      <c r="B242" s="50" t="s">
        <v>35</v>
      </c>
      <c r="C242" s="50" t="s">
        <v>10</v>
      </c>
      <c r="D242" s="51" t="s">
        <v>11</v>
      </c>
      <c r="E242" s="52">
        <v>3566</v>
      </c>
      <c r="F242" s="52">
        <v>5492.76</v>
      </c>
      <c r="G242" s="52">
        <v>7140.5879999999997</v>
      </c>
      <c r="H242" s="52">
        <v>1098.5520000000001</v>
      </c>
      <c r="I242" s="53" t="s">
        <v>12</v>
      </c>
    </row>
    <row r="243" spans="1:9" x14ac:dyDescent="0.25">
      <c r="A243" s="49">
        <v>2021</v>
      </c>
      <c r="B243" s="50" t="s">
        <v>35</v>
      </c>
      <c r="C243" s="50" t="s">
        <v>10</v>
      </c>
      <c r="D243" s="51" t="s">
        <v>13</v>
      </c>
      <c r="E243" s="52">
        <v>2498</v>
      </c>
      <c r="F243" s="52">
        <v>9600</v>
      </c>
      <c r="G243" s="52">
        <v>12480</v>
      </c>
      <c r="H243" s="52">
        <v>1920</v>
      </c>
      <c r="I243" s="53" t="s">
        <v>12</v>
      </c>
    </row>
    <row r="244" spans="1:9" x14ac:dyDescent="0.25">
      <c r="A244" s="49">
        <v>2021</v>
      </c>
      <c r="B244" s="50" t="s">
        <v>35</v>
      </c>
      <c r="C244" s="50" t="s">
        <v>14</v>
      </c>
      <c r="D244" s="51" t="s">
        <v>15</v>
      </c>
      <c r="E244" s="52">
        <v>1245</v>
      </c>
      <c r="F244" s="52">
        <v>5492.6399999999994</v>
      </c>
      <c r="G244" s="52">
        <v>7140.4319999999989</v>
      </c>
      <c r="H244" s="52">
        <v>1098.528</v>
      </c>
      <c r="I244" s="53" t="s">
        <v>12</v>
      </c>
    </row>
    <row r="245" spans="1:9" x14ac:dyDescent="0.25">
      <c r="A245" s="49">
        <v>2021</v>
      </c>
      <c r="B245" s="50" t="s">
        <v>35</v>
      </c>
      <c r="C245" s="50" t="s">
        <v>16</v>
      </c>
      <c r="D245" s="54" t="s">
        <v>17</v>
      </c>
      <c r="E245" s="55">
        <v>644</v>
      </c>
      <c r="F245" s="55">
        <v>6892.2</v>
      </c>
      <c r="G245" s="55">
        <v>8959.86</v>
      </c>
      <c r="H245" s="52">
        <v>1378.44</v>
      </c>
      <c r="I245" s="53" t="s">
        <v>12</v>
      </c>
    </row>
    <row r="246" spans="1:9" x14ac:dyDescent="0.25">
      <c r="A246" s="49">
        <v>2021</v>
      </c>
      <c r="B246" s="50" t="s">
        <v>35</v>
      </c>
      <c r="C246" s="50" t="s">
        <v>18</v>
      </c>
      <c r="D246" s="54" t="s">
        <v>19</v>
      </c>
      <c r="E246" s="55">
        <v>643</v>
      </c>
      <c r="F246" s="55">
        <v>8400</v>
      </c>
      <c r="G246" s="55">
        <v>10920</v>
      </c>
      <c r="H246" s="52">
        <v>1680</v>
      </c>
      <c r="I246" s="53" t="s">
        <v>12</v>
      </c>
    </row>
    <row r="247" spans="1:9" x14ac:dyDescent="0.25">
      <c r="A247" s="49">
        <v>2021</v>
      </c>
      <c r="B247" s="50" t="s">
        <v>35</v>
      </c>
      <c r="C247" s="50" t="s">
        <v>16</v>
      </c>
      <c r="D247" s="54" t="s">
        <v>20</v>
      </c>
      <c r="E247" s="55">
        <v>455</v>
      </c>
      <c r="F247" s="55">
        <v>5494.3200000000006</v>
      </c>
      <c r="G247" s="55">
        <v>7142.6160000000009</v>
      </c>
      <c r="H247" s="52">
        <v>1098.8640000000003</v>
      </c>
      <c r="I247" s="53" t="s">
        <v>12</v>
      </c>
    </row>
    <row r="248" spans="1:9" x14ac:dyDescent="0.25">
      <c r="A248" s="49">
        <v>2021</v>
      </c>
      <c r="B248" s="50" t="s">
        <v>35</v>
      </c>
      <c r="C248" s="50" t="s">
        <v>18</v>
      </c>
      <c r="D248" s="54" t="s">
        <v>21</v>
      </c>
      <c r="E248" s="56">
        <v>345</v>
      </c>
      <c r="F248" s="56">
        <v>8400</v>
      </c>
      <c r="G248" s="56">
        <v>10920</v>
      </c>
      <c r="H248" s="52">
        <v>1680</v>
      </c>
      <c r="I248" s="53" t="s">
        <v>12</v>
      </c>
    </row>
    <row r="249" spans="1:9" x14ac:dyDescent="0.25">
      <c r="A249" s="49">
        <v>2021</v>
      </c>
      <c r="B249" s="50" t="s">
        <v>35</v>
      </c>
      <c r="C249" s="50" t="s">
        <v>14</v>
      </c>
      <c r="D249" s="51" t="s">
        <v>22</v>
      </c>
      <c r="E249" s="52">
        <v>122</v>
      </c>
      <c r="F249" s="52">
        <v>120</v>
      </c>
      <c r="G249" s="52">
        <v>156</v>
      </c>
      <c r="H249" s="52">
        <v>24</v>
      </c>
      <c r="I249" s="53" t="s">
        <v>12</v>
      </c>
    </row>
    <row r="250" spans="1:9" x14ac:dyDescent="0.25">
      <c r="A250" s="49">
        <v>2021</v>
      </c>
      <c r="B250" s="50" t="s">
        <v>35</v>
      </c>
      <c r="C250" s="50" t="s">
        <v>23</v>
      </c>
      <c r="D250" s="54" t="s">
        <v>24</v>
      </c>
      <c r="E250" s="55">
        <v>78</v>
      </c>
      <c r="F250" s="55">
        <v>4577.2</v>
      </c>
      <c r="G250" s="55">
        <v>5126.4639999999999</v>
      </c>
      <c r="H250" s="52">
        <v>915.44</v>
      </c>
      <c r="I250" s="53" t="s">
        <v>12</v>
      </c>
    </row>
    <row r="251" spans="1:9" x14ac:dyDescent="0.25">
      <c r="A251" s="49">
        <v>2021</v>
      </c>
      <c r="B251" s="50" t="s">
        <v>35</v>
      </c>
      <c r="C251" s="50" t="s">
        <v>23</v>
      </c>
      <c r="D251" s="54" t="s">
        <v>25</v>
      </c>
      <c r="E251" s="55">
        <v>76</v>
      </c>
      <c r="F251" s="55">
        <v>4576.8999999999996</v>
      </c>
      <c r="G251" s="55">
        <v>5126.1279999999997</v>
      </c>
      <c r="H251" s="52">
        <v>915.38</v>
      </c>
      <c r="I251" s="53" t="s">
        <v>12</v>
      </c>
    </row>
    <row r="252" spans="1:9" x14ac:dyDescent="0.25">
      <c r="A252" s="49">
        <v>2021</v>
      </c>
      <c r="B252" s="50" t="s">
        <v>35</v>
      </c>
      <c r="C252" s="50" t="s">
        <v>23</v>
      </c>
      <c r="D252" s="54" t="s">
        <v>26</v>
      </c>
      <c r="E252" s="55">
        <v>46</v>
      </c>
      <c r="F252" s="55">
        <v>200</v>
      </c>
      <c r="G252" s="55">
        <v>224</v>
      </c>
      <c r="H252" s="52">
        <v>40</v>
      </c>
      <c r="I252" s="53" t="s">
        <v>12</v>
      </c>
    </row>
    <row r="253" spans="1:9" x14ac:dyDescent="0.25">
      <c r="A253" s="49">
        <v>2021</v>
      </c>
      <c r="B253" s="50" t="s">
        <v>35</v>
      </c>
      <c r="C253" s="50" t="s">
        <v>23</v>
      </c>
      <c r="D253" s="54" t="s">
        <v>27</v>
      </c>
      <c r="E253" s="55">
        <v>34</v>
      </c>
      <c r="F253" s="55">
        <v>4576.8</v>
      </c>
      <c r="G253" s="55">
        <v>5126.0160000000005</v>
      </c>
      <c r="H253" s="52">
        <v>915.36000000000013</v>
      </c>
      <c r="I253" s="53" t="s">
        <v>12</v>
      </c>
    </row>
    <row r="254" spans="1:9" x14ac:dyDescent="0.25">
      <c r="A254" s="49">
        <v>2021</v>
      </c>
      <c r="B254" s="50" t="s">
        <v>35</v>
      </c>
      <c r="C254" s="50" t="s">
        <v>14</v>
      </c>
      <c r="D254" s="51" t="s">
        <v>28</v>
      </c>
      <c r="E254" s="52">
        <v>7</v>
      </c>
      <c r="F254" s="52">
        <v>200</v>
      </c>
      <c r="G254" s="52">
        <v>224</v>
      </c>
      <c r="H254" s="52">
        <v>40</v>
      </c>
      <c r="I254" s="53" t="s">
        <v>12</v>
      </c>
    </row>
    <row r="255" spans="1:9" x14ac:dyDescent="0.25">
      <c r="A255" s="49">
        <v>2021</v>
      </c>
      <c r="B255" s="50" t="s">
        <v>35</v>
      </c>
      <c r="C255" s="50" t="s">
        <v>23</v>
      </c>
      <c r="D255" s="54" t="s">
        <v>30</v>
      </c>
      <c r="E255" s="55">
        <v>3</v>
      </c>
      <c r="F255" s="55">
        <v>4577.3</v>
      </c>
      <c r="G255" s="55">
        <v>5126.576</v>
      </c>
      <c r="H255" s="52">
        <v>915.46</v>
      </c>
      <c r="I255" s="53" t="s">
        <v>12</v>
      </c>
    </row>
    <row r="256" spans="1:9" x14ac:dyDescent="0.25">
      <c r="A256" s="49">
        <v>2021</v>
      </c>
      <c r="B256" s="50" t="s">
        <v>35</v>
      </c>
      <c r="C256" s="50" t="s">
        <v>29</v>
      </c>
      <c r="D256" s="54" t="s">
        <v>29</v>
      </c>
      <c r="E256" s="55">
        <v>2</v>
      </c>
      <c r="F256" s="55">
        <v>6600</v>
      </c>
      <c r="G256" s="55">
        <v>7392</v>
      </c>
      <c r="H256" s="52">
        <v>1320</v>
      </c>
      <c r="I256" s="53" t="s">
        <v>12</v>
      </c>
    </row>
    <row r="257" spans="1:9" x14ac:dyDescent="0.25">
      <c r="A257" s="49">
        <v>2021</v>
      </c>
      <c r="B257" s="50" t="s">
        <v>36</v>
      </c>
      <c r="C257" s="50" t="s">
        <v>10</v>
      </c>
      <c r="D257" s="51" t="s">
        <v>11</v>
      </c>
      <c r="E257" s="52">
        <v>3566</v>
      </c>
      <c r="F257" s="52">
        <v>4577.3</v>
      </c>
      <c r="G257" s="52">
        <v>5126.576</v>
      </c>
      <c r="H257" s="52">
        <v>915.46</v>
      </c>
      <c r="I257" s="53" t="s">
        <v>12</v>
      </c>
    </row>
    <row r="258" spans="1:9" x14ac:dyDescent="0.25">
      <c r="A258" s="49">
        <v>2021</v>
      </c>
      <c r="B258" s="50" t="s">
        <v>36</v>
      </c>
      <c r="C258" s="50" t="s">
        <v>10</v>
      </c>
      <c r="D258" s="51" t="s">
        <v>13</v>
      </c>
      <c r="E258" s="52">
        <v>2498</v>
      </c>
      <c r="F258" s="52">
        <v>8000</v>
      </c>
      <c r="G258" s="52">
        <v>8960</v>
      </c>
      <c r="H258" s="52">
        <v>1600</v>
      </c>
      <c r="I258" s="53" t="s">
        <v>12</v>
      </c>
    </row>
    <row r="259" spans="1:9" x14ac:dyDescent="0.25">
      <c r="A259" s="49">
        <v>2021</v>
      </c>
      <c r="B259" s="50" t="s">
        <v>36</v>
      </c>
      <c r="C259" s="50" t="s">
        <v>14</v>
      </c>
      <c r="D259" s="51" t="s">
        <v>15</v>
      </c>
      <c r="E259" s="52">
        <v>1245</v>
      </c>
      <c r="F259" s="52">
        <v>4577.2</v>
      </c>
      <c r="G259" s="52">
        <v>5126.4639999999999</v>
      </c>
      <c r="H259" s="52">
        <v>915.44</v>
      </c>
      <c r="I259" s="53" t="s">
        <v>12</v>
      </c>
    </row>
    <row r="260" spans="1:9" x14ac:dyDescent="0.25">
      <c r="A260" s="49">
        <v>2021</v>
      </c>
      <c r="B260" s="50" t="s">
        <v>36</v>
      </c>
      <c r="C260" s="50" t="s">
        <v>16</v>
      </c>
      <c r="D260" s="54" t="s">
        <v>17</v>
      </c>
      <c r="E260" s="55">
        <v>644</v>
      </c>
      <c r="F260" s="55">
        <v>5743.5</v>
      </c>
      <c r="G260" s="55">
        <v>6432.72</v>
      </c>
      <c r="H260" s="52">
        <v>1148.7</v>
      </c>
      <c r="I260" s="53" t="s">
        <v>12</v>
      </c>
    </row>
    <row r="261" spans="1:9" x14ac:dyDescent="0.25">
      <c r="A261" s="49">
        <v>2021</v>
      </c>
      <c r="B261" s="50" t="s">
        <v>36</v>
      </c>
      <c r="C261" s="50" t="s">
        <v>18</v>
      </c>
      <c r="D261" s="54" t="s">
        <v>19</v>
      </c>
      <c r="E261" s="55">
        <v>643</v>
      </c>
      <c r="F261" s="55">
        <v>7000</v>
      </c>
      <c r="G261" s="55">
        <v>7840</v>
      </c>
      <c r="H261" s="52">
        <v>1400</v>
      </c>
      <c r="I261" s="53" t="s">
        <v>12</v>
      </c>
    </row>
    <row r="262" spans="1:9" x14ac:dyDescent="0.25">
      <c r="A262" s="49">
        <v>2021</v>
      </c>
      <c r="B262" s="50" t="s">
        <v>36</v>
      </c>
      <c r="C262" s="50" t="s">
        <v>16</v>
      </c>
      <c r="D262" s="54" t="s">
        <v>20</v>
      </c>
      <c r="E262" s="55">
        <v>455</v>
      </c>
      <c r="F262" s="55">
        <v>4578.6000000000004</v>
      </c>
      <c r="G262" s="55">
        <v>5128.0320000000002</v>
      </c>
      <c r="H262" s="52">
        <v>915.72000000000014</v>
      </c>
      <c r="I262" s="53" t="s">
        <v>12</v>
      </c>
    </row>
    <row r="263" spans="1:9" x14ac:dyDescent="0.25">
      <c r="A263" s="49">
        <v>2021</v>
      </c>
      <c r="B263" s="50" t="s">
        <v>36</v>
      </c>
      <c r="C263" s="50" t="s">
        <v>18</v>
      </c>
      <c r="D263" s="54" t="s">
        <v>21</v>
      </c>
      <c r="E263" s="56">
        <v>345</v>
      </c>
      <c r="F263" s="56">
        <v>7000</v>
      </c>
      <c r="G263" s="56">
        <v>7840</v>
      </c>
      <c r="H263" s="52">
        <v>1400</v>
      </c>
      <c r="I263" s="53" t="s">
        <v>12</v>
      </c>
    </row>
    <row r="264" spans="1:9" x14ac:dyDescent="0.25">
      <c r="A264" s="49">
        <v>2021</v>
      </c>
      <c r="B264" s="50" t="s">
        <v>36</v>
      </c>
      <c r="C264" s="50" t="s">
        <v>14</v>
      </c>
      <c r="D264" s="51" t="s">
        <v>22</v>
      </c>
      <c r="E264" s="52">
        <v>122</v>
      </c>
      <c r="F264" s="52">
        <v>100</v>
      </c>
      <c r="G264" s="52">
        <v>112</v>
      </c>
      <c r="H264" s="52">
        <v>20</v>
      </c>
      <c r="I264" s="53" t="s">
        <v>12</v>
      </c>
    </row>
    <row r="265" spans="1:9" x14ac:dyDescent="0.25">
      <c r="A265" s="49">
        <v>2021</v>
      </c>
      <c r="B265" s="50" t="s">
        <v>36</v>
      </c>
      <c r="C265" s="50" t="s">
        <v>23</v>
      </c>
      <c r="D265" s="54" t="s">
        <v>24</v>
      </c>
      <c r="E265" s="55">
        <v>78</v>
      </c>
      <c r="F265" s="55">
        <v>4577.2</v>
      </c>
      <c r="G265" s="55">
        <v>5126.4639999999999</v>
      </c>
      <c r="H265" s="52">
        <v>915.44</v>
      </c>
      <c r="I265" s="53" t="s">
        <v>12</v>
      </c>
    </row>
    <row r="266" spans="1:9" x14ac:dyDescent="0.25">
      <c r="A266" s="49">
        <v>2021</v>
      </c>
      <c r="B266" s="50" t="s">
        <v>36</v>
      </c>
      <c r="C266" s="50" t="s">
        <v>23</v>
      </c>
      <c r="D266" s="54" t="s">
        <v>25</v>
      </c>
      <c r="E266" s="55">
        <v>5034.5899999999992</v>
      </c>
      <c r="F266" s="55">
        <v>4576.8999999999996</v>
      </c>
      <c r="G266" s="55">
        <v>5126.1279999999997</v>
      </c>
      <c r="H266" s="52">
        <v>915.38</v>
      </c>
      <c r="I266" s="53" t="s">
        <v>12</v>
      </c>
    </row>
    <row r="267" spans="1:9" x14ac:dyDescent="0.25">
      <c r="A267" s="49">
        <v>2021</v>
      </c>
      <c r="B267" s="50" t="s">
        <v>36</v>
      </c>
      <c r="C267" s="50" t="s">
        <v>23</v>
      </c>
      <c r="D267" s="54" t="s">
        <v>26</v>
      </c>
      <c r="E267" s="55">
        <v>220</v>
      </c>
      <c r="F267" s="55">
        <v>200</v>
      </c>
      <c r="G267" s="55">
        <v>224</v>
      </c>
      <c r="H267" s="52">
        <v>40</v>
      </c>
      <c r="I267" s="53" t="s">
        <v>12</v>
      </c>
    </row>
    <row r="268" spans="1:9" x14ac:dyDescent="0.25">
      <c r="A268" s="49">
        <v>2021</v>
      </c>
      <c r="B268" s="50" t="s">
        <v>36</v>
      </c>
      <c r="C268" s="50" t="s">
        <v>23</v>
      </c>
      <c r="D268" s="54" t="s">
        <v>27</v>
      </c>
      <c r="E268" s="55">
        <v>5034.4800000000005</v>
      </c>
      <c r="F268" s="55">
        <v>4576.8</v>
      </c>
      <c r="G268" s="55">
        <v>5126.0160000000005</v>
      </c>
      <c r="H268" s="52">
        <v>915.36000000000013</v>
      </c>
      <c r="I268" s="53" t="s">
        <v>12</v>
      </c>
    </row>
    <row r="269" spans="1:9" x14ac:dyDescent="0.25">
      <c r="A269" s="49">
        <v>2021</v>
      </c>
      <c r="B269" s="50" t="s">
        <v>36</v>
      </c>
      <c r="C269" s="50" t="s">
        <v>14</v>
      </c>
      <c r="D269" s="51" t="s">
        <v>28</v>
      </c>
      <c r="E269" s="52">
        <v>220</v>
      </c>
      <c r="F269" s="52">
        <v>200</v>
      </c>
      <c r="G269" s="52">
        <v>224</v>
      </c>
      <c r="H269" s="52">
        <v>40</v>
      </c>
      <c r="I269" s="53" t="s">
        <v>12</v>
      </c>
    </row>
    <row r="270" spans="1:9" x14ac:dyDescent="0.25">
      <c r="A270" s="49">
        <v>2021</v>
      </c>
      <c r="B270" s="50" t="s">
        <v>36</v>
      </c>
      <c r="C270" s="50" t="s">
        <v>29</v>
      </c>
      <c r="D270" s="54" t="s">
        <v>29</v>
      </c>
      <c r="E270" s="55">
        <v>7260</v>
      </c>
      <c r="F270" s="55">
        <v>6600</v>
      </c>
      <c r="G270" s="55">
        <v>7392</v>
      </c>
      <c r="H270" s="52">
        <v>1320</v>
      </c>
      <c r="I270" s="53" t="s">
        <v>12</v>
      </c>
    </row>
    <row r="271" spans="1:9" x14ac:dyDescent="0.25">
      <c r="A271" s="49">
        <v>2021</v>
      </c>
      <c r="B271" s="50" t="s">
        <v>36</v>
      </c>
      <c r="C271" s="50" t="s">
        <v>23</v>
      </c>
      <c r="D271" s="54" t="s">
        <v>30</v>
      </c>
      <c r="E271" s="55">
        <v>5035.0300000000007</v>
      </c>
      <c r="F271" s="55">
        <v>4577.3</v>
      </c>
      <c r="G271" s="55">
        <v>5126.576</v>
      </c>
      <c r="H271" s="52">
        <v>915.46</v>
      </c>
      <c r="I271" s="53" t="s">
        <v>12</v>
      </c>
    </row>
    <row r="272" spans="1:9" x14ac:dyDescent="0.25">
      <c r="A272" s="49">
        <v>2021</v>
      </c>
      <c r="B272" s="50" t="s">
        <v>37</v>
      </c>
      <c r="C272" s="50" t="s">
        <v>10</v>
      </c>
      <c r="D272" s="51" t="s">
        <v>11</v>
      </c>
      <c r="E272" s="52">
        <v>5035.0300000000007</v>
      </c>
      <c r="F272" s="52">
        <v>4577.3</v>
      </c>
      <c r="G272" s="52">
        <v>5126.576</v>
      </c>
      <c r="H272" s="52">
        <v>915.46</v>
      </c>
      <c r="I272" s="53" t="s">
        <v>12</v>
      </c>
    </row>
    <row r="273" spans="1:9" x14ac:dyDescent="0.25">
      <c r="A273" s="49">
        <v>2021</v>
      </c>
      <c r="B273" s="50" t="s">
        <v>37</v>
      </c>
      <c r="C273" s="50" t="s">
        <v>10</v>
      </c>
      <c r="D273" s="51" t="s">
        <v>13</v>
      </c>
      <c r="E273" s="52">
        <v>8800</v>
      </c>
      <c r="F273" s="52">
        <v>8000</v>
      </c>
      <c r="G273" s="52">
        <v>8960</v>
      </c>
      <c r="H273" s="52">
        <v>1600</v>
      </c>
      <c r="I273" s="53" t="s">
        <v>12</v>
      </c>
    </row>
    <row r="274" spans="1:9" x14ac:dyDescent="0.25">
      <c r="A274" s="49">
        <v>2021</v>
      </c>
      <c r="B274" s="50" t="s">
        <v>37</v>
      </c>
      <c r="C274" s="50" t="s">
        <v>14</v>
      </c>
      <c r="D274" s="51" t="s">
        <v>15</v>
      </c>
      <c r="E274" s="52">
        <v>5034.92</v>
      </c>
      <c r="F274" s="52">
        <v>4577.2</v>
      </c>
      <c r="G274" s="52">
        <v>5126.4639999999999</v>
      </c>
      <c r="H274" s="52">
        <v>915.44</v>
      </c>
      <c r="I274" s="53" t="s">
        <v>12</v>
      </c>
    </row>
    <row r="275" spans="1:9" x14ac:dyDescent="0.25">
      <c r="A275" s="49">
        <v>2021</v>
      </c>
      <c r="B275" s="50" t="s">
        <v>37</v>
      </c>
      <c r="C275" s="50" t="s">
        <v>16</v>
      </c>
      <c r="D275" s="54" t="s">
        <v>17</v>
      </c>
      <c r="E275" s="55">
        <v>644</v>
      </c>
      <c r="F275" s="55">
        <v>5743.5</v>
      </c>
      <c r="G275" s="55">
        <v>6432.72</v>
      </c>
      <c r="H275" s="52">
        <v>1148.7</v>
      </c>
      <c r="I275" s="53" t="s">
        <v>12</v>
      </c>
    </row>
    <row r="276" spans="1:9" x14ac:dyDescent="0.25">
      <c r="A276" s="49">
        <v>2021</v>
      </c>
      <c r="B276" s="50" t="s">
        <v>37</v>
      </c>
      <c r="C276" s="50" t="s">
        <v>18</v>
      </c>
      <c r="D276" s="54" t="s">
        <v>19</v>
      </c>
      <c r="E276" s="55">
        <v>643</v>
      </c>
      <c r="F276" s="55">
        <v>7000</v>
      </c>
      <c r="G276" s="55">
        <v>7840</v>
      </c>
      <c r="H276" s="52">
        <v>1400</v>
      </c>
      <c r="I276" s="53" t="s">
        <v>12</v>
      </c>
    </row>
    <row r="277" spans="1:9" x14ac:dyDescent="0.25">
      <c r="A277" s="49">
        <v>2021</v>
      </c>
      <c r="B277" s="50" t="s">
        <v>37</v>
      </c>
      <c r="C277" s="50" t="s">
        <v>16</v>
      </c>
      <c r="D277" s="54" t="s">
        <v>20</v>
      </c>
      <c r="E277" s="55">
        <v>455</v>
      </c>
      <c r="F277" s="55">
        <v>4578.6000000000004</v>
      </c>
      <c r="G277" s="55">
        <v>5128.0320000000002</v>
      </c>
      <c r="H277" s="52">
        <v>915.72000000000014</v>
      </c>
      <c r="I277" s="53" t="s">
        <v>12</v>
      </c>
    </row>
    <row r="278" spans="1:9" x14ac:dyDescent="0.25">
      <c r="A278" s="49">
        <v>2021</v>
      </c>
      <c r="B278" s="50" t="s">
        <v>37</v>
      </c>
      <c r="C278" s="50" t="s">
        <v>18</v>
      </c>
      <c r="D278" s="54" t="s">
        <v>21</v>
      </c>
      <c r="E278" s="56">
        <v>345</v>
      </c>
      <c r="F278" s="56">
        <v>7000</v>
      </c>
      <c r="G278" s="56">
        <v>7840</v>
      </c>
      <c r="H278" s="52">
        <v>1400</v>
      </c>
      <c r="I278" s="53" t="s">
        <v>12</v>
      </c>
    </row>
    <row r="279" spans="1:9" x14ac:dyDescent="0.25">
      <c r="A279" s="49">
        <v>2021</v>
      </c>
      <c r="B279" s="50" t="s">
        <v>37</v>
      </c>
      <c r="C279" s="50" t="s">
        <v>14</v>
      </c>
      <c r="D279" s="51" t="s">
        <v>22</v>
      </c>
      <c r="E279" s="52">
        <v>122</v>
      </c>
      <c r="F279" s="52">
        <v>100</v>
      </c>
      <c r="G279" s="52">
        <v>112</v>
      </c>
      <c r="H279" s="52">
        <v>20</v>
      </c>
      <c r="I279" s="53" t="s">
        <v>12</v>
      </c>
    </row>
    <row r="280" spans="1:9" x14ac:dyDescent="0.25">
      <c r="A280" s="49">
        <v>2021</v>
      </c>
      <c r="B280" s="50" t="s">
        <v>37</v>
      </c>
      <c r="C280" s="50" t="s">
        <v>23</v>
      </c>
      <c r="D280" s="54" t="s">
        <v>24</v>
      </c>
      <c r="E280" s="55">
        <v>78</v>
      </c>
      <c r="F280" s="55">
        <v>4577.2</v>
      </c>
      <c r="G280" s="55">
        <v>5126.4639999999999</v>
      </c>
      <c r="H280" s="52">
        <v>915.44</v>
      </c>
      <c r="I280" s="53" t="s">
        <v>12</v>
      </c>
    </row>
    <row r="281" spans="1:9" x14ac:dyDescent="0.25">
      <c r="A281" s="49">
        <v>2021</v>
      </c>
      <c r="B281" s="50" t="s">
        <v>37</v>
      </c>
      <c r="C281" s="50" t="s">
        <v>23</v>
      </c>
      <c r="D281" s="54" t="s">
        <v>25</v>
      </c>
      <c r="E281" s="55">
        <v>76</v>
      </c>
      <c r="F281" s="55">
        <v>4576.8999999999996</v>
      </c>
      <c r="G281" s="55">
        <v>5126.1279999999997</v>
      </c>
      <c r="H281" s="52">
        <v>915.38</v>
      </c>
      <c r="I281" s="53" t="s">
        <v>12</v>
      </c>
    </row>
    <row r="282" spans="1:9" x14ac:dyDescent="0.25">
      <c r="A282" s="49">
        <v>2021</v>
      </c>
      <c r="B282" s="50" t="s">
        <v>37</v>
      </c>
      <c r="C282" s="50" t="s">
        <v>23</v>
      </c>
      <c r="D282" s="54" t="s">
        <v>26</v>
      </c>
      <c r="E282" s="55">
        <v>46</v>
      </c>
      <c r="F282" s="55">
        <v>200</v>
      </c>
      <c r="G282" s="55">
        <v>224</v>
      </c>
      <c r="H282" s="52">
        <v>40</v>
      </c>
      <c r="I282" s="53" t="s">
        <v>12</v>
      </c>
    </row>
    <row r="283" spans="1:9" x14ac:dyDescent="0.25">
      <c r="A283" s="49">
        <v>2021</v>
      </c>
      <c r="B283" s="50" t="s">
        <v>37</v>
      </c>
      <c r="C283" s="50" t="s">
        <v>23</v>
      </c>
      <c r="D283" s="54" t="s">
        <v>27</v>
      </c>
      <c r="E283" s="55">
        <v>34</v>
      </c>
      <c r="F283" s="55">
        <v>4576.8</v>
      </c>
      <c r="G283" s="55">
        <v>5126.0160000000005</v>
      </c>
      <c r="H283" s="52">
        <v>915.36000000000013</v>
      </c>
      <c r="I283" s="53" t="s">
        <v>12</v>
      </c>
    </row>
    <row r="284" spans="1:9" x14ac:dyDescent="0.25">
      <c r="A284" s="49">
        <v>2021</v>
      </c>
      <c r="B284" s="50" t="s">
        <v>37</v>
      </c>
      <c r="C284" s="50" t="s">
        <v>14</v>
      </c>
      <c r="D284" s="51" t="s">
        <v>28</v>
      </c>
      <c r="E284" s="52">
        <v>7</v>
      </c>
      <c r="F284" s="52">
        <v>200</v>
      </c>
      <c r="G284" s="52">
        <v>224</v>
      </c>
      <c r="H284" s="52">
        <v>40</v>
      </c>
      <c r="I284" s="53" t="s">
        <v>12</v>
      </c>
    </row>
    <row r="285" spans="1:9" x14ac:dyDescent="0.25">
      <c r="A285" s="49">
        <v>2021</v>
      </c>
      <c r="B285" s="50" t="s">
        <v>37</v>
      </c>
      <c r="C285" s="50" t="s">
        <v>23</v>
      </c>
      <c r="D285" s="54" t="s">
        <v>30</v>
      </c>
      <c r="E285" s="55">
        <v>3</v>
      </c>
      <c r="F285" s="55">
        <v>4577.3</v>
      </c>
      <c r="G285" s="55">
        <v>5126.576</v>
      </c>
      <c r="H285" s="52">
        <v>915.46</v>
      </c>
      <c r="I285" s="53" t="s">
        <v>12</v>
      </c>
    </row>
    <row r="286" spans="1:9" x14ac:dyDescent="0.25">
      <c r="A286" s="49">
        <v>2021</v>
      </c>
      <c r="B286" s="50" t="s">
        <v>37</v>
      </c>
      <c r="C286" s="50" t="s">
        <v>29</v>
      </c>
      <c r="D286" s="54" t="s">
        <v>29</v>
      </c>
      <c r="E286" s="55">
        <v>2</v>
      </c>
      <c r="F286" s="55">
        <v>6600</v>
      </c>
      <c r="G286" s="55">
        <v>7392</v>
      </c>
      <c r="H286" s="52">
        <v>1320</v>
      </c>
      <c r="I286" s="53" t="s">
        <v>12</v>
      </c>
    </row>
    <row r="287" spans="1:9" x14ac:dyDescent="0.25">
      <c r="A287" s="49">
        <v>2021</v>
      </c>
      <c r="B287" s="50" t="s">
        <v>38</v>
      </c>
      <c r="C287" s="50" t="s">
        <v>10</v>
      </c>
      <c r="D287" s="51" t="s">
        <v>11</v>
      </c>
      <c r="E287" s="52">
        <v>3566</v>
      </c>
      <c r="F287" s="52">
        <v>4577.3</v>
      </c>
      <c r="G287" s="52">
        <v>5126.576</v>
      </c>
      <c r="H287" s="52">
        <v>915.46</v>
      </c>
      <c r="I287" s="53" t="s">
        <v>12</v>
      </c>
    </row>
    <row r="288" spans="1:9" x14ac:dyDescent="0.25">
      <c r="A288" s="49">
        <v>2021</v>
      </c>
      <c r="B288" s="50" t="s">
        <v>38</v>
      </c>
      <c r="C288" s="50" t="s">
        <v>10</v>
      </c>
      <c r="D288" s="51" t="s">
        <v>13</v>
      </c>
      <c r="E288" s="52">
        <v>2498</v>
      </c>
      <c r="F288" s="52">
        <v>8000</v>
      </c>
      <c r="G288" s="52">
        <v>8960</v>
      </c>
      <c r="H288" s="52">
        <v>1600</v>
      </c>
      <c r="I288" s="53" t="s">
        <v>12</v>
      </c>
    </row>
    <row r="289" spans="1:9" x14ac:dyDescent="0.25">
      <c r="A289" s="49">
        <v>2021</v>
      </c>
      <c r="B289" s="50" t="s">
        <v>38</v>
      </c>
      <c r="C289" s="50" t="s">
        <v>14</v>
      </c>
      <c r="D289" s="51" t="s">
        <v>15</v>
      </c>
      <c r="E289" s="52">
        <v>1245</v>
      </c>
      <c r="F289" s="52">
        <v>4577.2</v>
      </c>
      <c r="G289" s="52">
        <v>5126.4639999999999</v>
      </c>
      <c r="H289" s="52">
        <v>915.44</v>
      </c>
      <c r="I289" s="53" t="s">
        <v>12</v>
      </c>
    </row>
    <row r="290" spans="1:9" x14ac:dyDescent="0.25">
      <c r="A290" s="49">
        <v>2021</v>
      </c>
      <c r="B290" s="50" t="s">
        <v>38</v>
      </c>
      <c r="C290" s="50" t="s">
        <v>16</v>
      </c>
      <c r="D290" s="54" t="s">
        <v>17</v>
      </c>
      <c r="E290" s="55">
        <v>644</v>
      </c>
      <c r="F290" s="55">
        <v>5743.5</v>
      </c>
      <c r="G290" s="55">
        <v>6432.72</v>
      </c>
      <c r="H290" s="52">
        <v>1148.7</v>
      </c>
      <c r="I290" s="53" t="s">
        <v>12</v>
      </c>
    </row>
    <row r="291" spans="1:9" x14ac:dyDescent="0.25">
      <c r="A291" s="49">
        <v>2021</v>
      </c>
      <c r="B291" s="50" t="s">
        <v>38</v>
      </c>
      <c r="C291" s="50" t="s">
        <v>18</v>
      </c>
      <c r="D291" s="54" t="s">
        <v>19</v>
      </c>
      <c r="E291" s="55">
        <v>643</v>
      </c>
      <c r="F291" s="55">
        <v>7000</v>
      </c>
      <c r="G291" s="55">
        <v>7840</v>
      </c>
      <c r="H291" s="52">
        <v>1400</v>
      </c>
      <c r="I291" s="53" t="s">
        <v>12</v>
      </c>
    </row>
    <row r="292" spans="1:9" x14ac:dyDescent="0.25">
      <c r="A292" s="49">
        <v>2021</v>
      </c>
      <c r="B292" s="50" t="s">
        <v>38</v>
      </c>
      <c r="C292" s="50" t="s">
        <v>16</v>
      </c>
      <c r="D292" s="54" t="s">
        <v>20</v>
      </c>
      <c r="E292" s="55">
        <v>455</v>
      </c>
      <c r="F292" s="55">
        <v>5036.46</v>
      </c>
      <c r="G292" s="55">
        <v>5128.0320000000002</v>
      </c>
      <c r="H292" s="52">
        <v>1007.292</v>
      </c>
      <c r="I292" s="53" t="s">
        <v>12</v>
      </c>
    </row>
    <row r="293" spans="1:9" x14ac:dyDescent="0.25">
      <c r="A293" s="49">
        <v>2021</v>
      </c>
      <c r="B293" s="50" t="s">
        <v>38</v>
      </c>
      <c r="C293" s="50" t="s">
        <v>18</v>
      </c>
      <c r="D293" s="54" t="s">
        <v>21</v>
      </c>
      <c r="E293" s="56">
        <v>345</v>
      </c>
      <c r="F293" s="56">
        <v>7700</v>
      </c>
      <c r="G293" s="56">
        <v>7840</v>
      </c>
      <c r="H293" s="52">
        <v>1540</v>
      </c>
      <c r="I293" s="53" t="s">
        <v>12</v>
      </c>
    </row>
    <row r="294" spans="1:9" x14ac:dyDescent="0.25">
      <c r="A294" s="49">
        <v>2021</v>
      </c>
      <c r="B294" s="50" t="s">
        <v>38</v>
      </c>
      <c r="C294" s="50" t="s">
        <v>14</v>
      </c>
      <c r="D294" s="51" t="s">
        <v>22</v>
      </c>
      <c r="E294" s="52">
        <v>122</v>
      </c>
      <c r="F294" s="52">
        <v>110</v>
      </c>
      <c r="G294" s="52">
        <v>112</v>
      </c>
      <c r="H294" s="52">
        <v>22</v>
      </c>
      <c r="I294" s="53" t="s">
        <v>12</v>
      </c>
    </row>
    <row r="295" spans="1:9" x14ac:dyDescent="0.25">
      <c r="A295" s="49">
        <v>2021</v>
      </c>
      <c r="B295" s="50" t="s">
        <v>38</v>
      </c>
      <c r="C295" s="50" t="s">
        <v>23</v>
      </c>
      <c r="D295" s="54" t="s">
        <v>24</v>
      </c>
      <c r="E295" s="55">
        <v>78</v>
      </c>
      <c r="F295" s="55">
        <v>5034.92</v>
      </c>
      <c r="G295" s="55">
        <v>5126.4639999999999</v>
      </c>
      <c r="H295" s="52">
        <v>1006.984</v>
      </c>
      <c r="I295" s="53" t="s">
        <v>12</v>
      </c>
    </row>
    <row r="296" spans="1:9" x14ac:dyDescent="0.25">
      <c r="A296" s="49">
        <v>2021</v>
      </c>
      <c r="B296" s="50" t="s">
        <v>38</v>
      </c>
      <c r="C296" s="50" t="s">
        <v>23</v>
      </c>
      <c r="D296" s="54" t="s">
        <v>25</v>
      </c>
      <c r="E296" s="55">
        <v>76</v>
      </c>
      <c r="F296" s="55">
        <v>5034.5899999999992</v>
      </c>
      <c r="G296" s="55">
        <v>5126.1279999999997</v>
      </c>
      <c r="H296" s="52">
        <v>1006.9179999999999</v>
      </c>
      <c r="I296" s="53" t="s">
        <v>12</v>
      </c>
    </row>
    <row r="297" spans="1:9" x14ac:dyDescent="0.25">
      <c r="A297" s="49">
        <v>2021</v>
      </c>
      <c r="B297" s="50" t="s">
        <v>38</v>
      </c>
      <c r="C297" s="50" t="s">
        <v>23</v>
      </c>
      <c r="D297" s="54" t="s">
        <v>26</v>
      </c>
      <c r="E297" s="55">
        <v>46</v>
      </c>
      <c r="F297" s="55">
        <v>230</v>
      </c>
      <c r="G297" s="55">
        <v>224</v>
      </c>
      <c r="H297" s="52">
        <v>46</v>
      </c>
      <c r="I297" s="53" t="s">
        <v>12</v>
      </c>
    </row>
    <row r="298" spans="1:9" x14ac:dyDescent="0.25">
      <c r="A298" s="49">
        <v>2021</v>
      </c>
      <c r="B298" s="50" t="s">
        <v>38</v>
      </c>
      <c r="C298" s="50" t="s">
        <v>23</v>
      </c>
      <c r="D298" s="54" t="s">
        <v>27</v>
      </c>
      <c r="E298" s="55">
        <v>34</v>
      </c>
      <c r="F298" s="55">
        <v>5263.32</v>
      </c>
      <c r="G298" s="55">
        <v>5126.0160000000005</v>
      </c>
      <c r="H298" s="52">
        <v>1052.664</v>
      </c>
      <c r="I298" s="53" t="s">
        <v>12</v>
      </c>
    </row>
    <row r="299" spans="1:9" x14ac:dyDescent="0.25">
      <c r="A299" s="49">
        <v>2021</v>
      </c>
      <c r="B299" s="50" t="s">
        <v>38</v>
      </c>
      <c r="C299" s="50" t="s">
        <v>14</v>
      </c>
      <c r="D299" s="51" t="s">
        <v>28</v>
      </c>
      <c r="E299" s="52">
        <v>7</v>
      </c>
      <c r="F299" s="52">
        <v>230</v>
      </c>
      <c r="G299" s="52">
        <v>224</v>
      </c>
      <c r="H299" s="52">
        <v>46</v>
      </c>
      <c r="I299" s="53" t="s">
        <v>33</v>
      </c>
    </row>
    <row r="300" spans="1:9" x14ac:dyDescent="0.25">
      <c r="A300" s="49">
        <v>2021</v>
      </c>
      <c r="B300" s="50" t="s">
        <v>38</v>
      </c>
      <c r="C300" s="50" t="s">
        <v>23</v>
      </c>
      <c r="D300" s="54" t="s">
        <v>30</v>
      </c>
      <c r="E300" s="55">
        <v>3</v>
      </c>
      <c r="F300" s="55">
        <v>5263.8950000000004</v>
      </c>
      <c r="G300" s="55">
        <v>5126.576</v>
      </c>
      <c r="H300" s="52">
        <v>1052.7790000000002</v>
      </c>
      <c r="I300" s="53" t="s">
        <v>33</v>
      </c>
    </row>
    <row r="301" spans="1:9" x14ac:dyDescent="0.25">
      <c r="A301" s="49">
        <v>2021</v>
      </c>
      <c r="B301" s="50" t="s">
        <v>38</v>
      </c>
      <c r="C301" s="50" t="s">
        <v>29</v>
      </c>
      <c r="D301" s="54" t="s">
        <v>29</v>
      </c>
      <c r="E301" s="55">
        <v>2</v>
      </c>
      <c r="F301" s="55">
        <v>7590</v>
      </c>
      <c r="G301" s="55">
        <v>7392</v>
      </c>
      <c r="H301" s="52">
        <v>1518</v>
      </c>
      <c r="I301" s="53" t="s">
        <v>33</v>
      </c>
    </row>
    <row r="302" spans="1:9" x14ac:dyDescent="0.25">
      <c r="A302" s="49">
        <v>2021</v>
      </c>
      <c r="B302" s="50" t="s">
        <v>39</v>
      </c>
      <c r="C302" s="50" t="s">
        <v>10</v>
      </c>
      <c r="D302" s="51" t="s">
        <v>11</v>
      </c>
      <c r="E302" s="52">
        <v>3566</v>
      </c>
      <c r="F302" s="52">
        <v>5263.8950000000004</v>
      </c>
      <c r="G302" s="52">
        <v>5126.576</v>
      </c>
      <c r="H302" s="52">
        <v>1052.7790000000002</v>
      </c>
      <c r="I302" s="53" t="s">
        <v>33</v>
      </c>
    </row>
    <row r="303" spans="1:9" x14ac:dyDescent="0.25">
      <c r="A303" s="49">
        <v>2021</v>
      </c>
      <c r="B303" s="50" t="s">
        <v>39</v>
      </c>
      <c r="C303" s="50" t="s">
        <v>10</v>
      </c>
      <c r="D303" s="51" t="s">
        <v>13</v>
      </c>
      <c r="E303" s="52">
        <v>2498</v>
      </c>
      <c r="F303" s="52">
        <v>8800</v>
      </c>
      <c r="G303" s="52">
        <v>8960</v>
      </c>
      <c r="H303" s="52">
        <v>1760</v>
      </c>
      <c r="I303" s="53" t="s">
        <v>33</v>
      </c>
    </row>
    <row r="304" spans="1:9" x14ac:dyDescent="0.25">
      <c r="A304" s="49">
        <v>2021</v>
      </c>
      <c r="B304" s="50" t="s">
        <v>39</v>
      </c>
      <c r="C304" s="50" t="s">
        <v>14</v>
      </c>
      <c r="D304" s="51" t="s">
        <v>15</v>
      </c>
      <c r="E304" s="52">
        <v>1245</v>
      </c>
      <c r="F304" s="52">
        <v>5034.92</v>
      </c>
      <c r="G304" s="52">
        <v>5126.4639999999999</v>
      </c>
      <c r="H304" s="52">
        <v>1006.984</v>
      </c>
      <c r="I304" s="53" t="s">
        <v>33</v>
      </c>
    </row>
    <row r="305" spans="1:9" x14ac:dyDescent="0.25">
      <c r="A305" s="49">
        <v>2021</v>
      </c>
      <c r="B305" s="50" t="s">
        <v>39</v>
      </c>
      <c r="C305" s="50" t="s">
        <v>16</v>
      </c>
      <c r="D305" s="54" t="s">
        <v>17</v>
      </c>
      <c r="E305" s="55">
        <v>644</v>
      </c>
      <c r="F305" s="55">
        <v>6317.85</v>
      </c>
      <c r="G305" s="55">
        <v>6432.72</v>
      </c>
      <c r="H305" s="52">
        <v>1263.5700000000002</v>
      </c>
      <c r="I305" s="53" t="s">
        <v>33</v>
      </c>
    </row>
    <row r="306" spans="1:9" x14ac:dyDescent="0.25">
      <c r="A306" s="49">
        <v>2021</v>
      </c>
      <c r="B306" s="50" t="s">
        <v>39</v>
      </c>
      <c r="C306" s="50" t="s">
        <v>18</v>
      </c>
      <c r="D306" s="54" t="s">
        <v>19</v>
      </c>
      <c r="E306" s="55">
        <v>643</v>
      </c>
      <c r="F306" s="55">
        <v>7700</v>
      </c>
      <c r="G306" s="55">
        <v>7840</v>
      </c>
      <c r="H306" s="52">
        <v>1540</v>
      </c>
      <c r="I306" s="53" t="s">
        <v>33</v>
      </c>
    </row>
    <row r="307" spans="1:9" x14ac:dyDescent="0.25">
      <c r="A307" s="49">
        <v>2021</v>
      </c>
      <c r="B307" s="50" t="s">
        <v>39</v>
      </c>
      <c r="C307" s="50" t="s">
        <v>16</v>
      </c>
      <c r="D307" s="54" t="s">
        <v>20</v>
      </c>
      <c r="E307" s="55">
        <v>455</v>
      </c>
      <c r="F307" s="55">
        <v>5036.46</v>
      </c>
      <c r="G307" s="55">
        <v>5128.0320000000002</v>
      </c>
      <c r="H307" s="52">
        <v>1007.292</v>
      </c>
      <c r="I307" s="53" t="s">
        <v>33</v>
      </c>
    </row>
    <row r="308" spans="1:9" x14ac:dyDescent="0.25">
      <c r="A308" s="49">
        <v>2021</v>
      </c>
      <c r="B308" s="50" t="s">
        <v>39</v>
      </c>
      <c r="C308" s="50" t="s">
        <v>18</v>
      </c>
      <c r="D308" s="54" t="s">
        <v>21</v>
      </c>
      <c r="E308" s="56">
        <v>345</v>
      </c>
      <c r="F308" s="56">
        <v>7700</v>
      </c>
      <c r="G308" s="56">
        <v>7840</v>
      </c>
      <c r="H308" s="52">
        <v>1540</v>
      </c>
      <c r="I308" s="53" t="s">
        <v>33</v>
      </c>
    </row>
    <row r="309" spans="1:9" x14ac:dyDescent="0.25">
      <c r="A309" s="49">
        <v>2021</v>
      </c>
      <c r="B309" s="50" t="s">
        <v>39</v>
      </c>
      <c r="C309" s="50" t="s">
        <v>14</v>
      </c>
      <c r="D309" s="51" t="s">
        <v>22</v>
      </c>
      <c r="E309" s="52">
        <v>122</v>
      </c>
      <c r="F309" s="52">
        <v>110</v>
      </c>
      <c r="G309" s="52">
        <v>112</v>
      </c>
      <c r="H309" s="52">
        <v>22</v>
      </c>
      <c r="I309" s="53" t="s">
        <v>33</v>
      </c>
    </row>
    <row r="310" spans="1:9" x14ac:dyDescent="0.25">
      <c r="A310" s="49">
        <v>2021</v>
      </c>
      <c r="B310" s="50" t="s">
        <v>39</v>
      </c>
      <c r="C310" s="50" t="s">
        <v>23</v>
      </c>
      <c r="D310" s="54" t="s">
        <v>24</v>
      </c>
      <c r="E310" s="55">
        <v>78</v>
      </c>
      <c r="F310" s="55">
        <v>5034.92</v>
      </c>
      <c r="G310" s="55">
        <v>5126.4639999999999</v>
      </c>
      <c r="H310" s="52">
        <v>1006.984</v>
      </c>
      <c r="I310" s="53" t="s">
        <v>33</v>
      </c>
    </row>
    <row r="311" spans="1:9" x14ac:dyDescent="0.25">
      <c r="A311" s="49">
        <v>2021</v>
      </c>
      <c r="B311" s="50" t="s">
        <v>39</v>
      </c>
      <c r="C311" s="50" t="s">
        <v>23</v>
      </c>
      <c r="D311" s="54" t="s">
        <v>25</v>
      </c>
      <c r="E311" s="55">
        <v>76</v>
      </c>
      <c r="F311" s="55">
        <v>4576.8999999999996</v>
      </c>
      <c r="G311" s="55">
        <v>5126.1279999999997</v>
      </c>
      <c r="H311" s="52">
        <v>915.38</v>
      </c>
      <c r="I311" s="53" t="s">
        <v>33</v>
      </c>
    </row>
    <row r="312" spans="1:9" x14ac:dyDescent="0.25">
      <c r="A312" s="49">
        <v>2021</v>
      </c>
      <c r="B312" s="50" t="s">
        <v>39</v>
      </c>
      <c r="C312" s="50" t="s">
        <v>23</v>
      </c>
      <c r="D312" s="54" t="s">
        <v>26</v>
      </c>
      <c r="E312" s="55">
        <v>46</v>
      </c>
      <c r="F312" s="55">
        <v>200</v>
      </c>
      <c r="G312" s="55">
        <v>224</v>
      </c>
      <c r="H312" s="52">
        <v>40</v>
      </c>
      <c r="I312" s="53" t="s">
        <v>33</v>
      </c>
    </row>
    <row r="313" spans="1:9" x14ac:dyDescent="0.25">
      <c r="A313" s="49">
        <v>2021</v>
      </c>
      <c r="B313" s="50" t="s">
        <v>39</v>
      </c>
      <c r="C313" s="50" t="s">
        <v>23</v>
      </c>
      <c r="D313" s="54" t="s">
        <v>27</v>
      </c>
      <c r="E313" s="55">
        <v>34</v>
      </c>
      <c r="F313" s="55">
        <v>4576.8</v>
      </c>
      <c r="G313" s="55">
        <v>5126.0160000000005</v>
      </c>
      <c r="H313" s="52">
        <v>915.36000000000013</v>
      </c>
      <c r="I313" s="53" t="s">
        <v>33</v>
      </c>
    </row>
    <row r="314" spans="1:9" x14ac:dyDescent="0.25">
      <c r="A314" s="49">
        <v>2021</v>
      </c>
      <c r="B314" s="50" t="s">
        <v>39</v>
      </c>
      <c r="C314" s="50" t="s">
        <v>14</v>
      </c>
      <c r="D314" s="51" t="s">
        <v>28</v>
      </c>
      <c r="E314" s="52">
        <v>7</v>
      </c>
      <c r="F314" s="52">
        <v>200</v>
      </c>
      <c r="G314" s="52">
        <v>224</v>
      </c>
      <c r="H314" s="52">
        <v>40</v>
      </c>
      <c r="I314" s="53" t="s">
        <v>33</v>
      </c>
    </row>
    <row r="315" spans="1:9" x14ac:dyDescent="0.25">
      <c r="A315" s="49">
        <v>2021</v>
      </c>
      <c r="B315" s="50" t="s">
        <v>39</v>
      </c>
      <c r="C315" s="50" t="s">
        <v>23</v>
      </c>
      <c r="D315" s="54" t="s">
        <v>30</v>
      </c>
      <c r="E315" s="55">
        <v>3</v>
      </c>
      <c r="F315" s="55">
        <v>4577.3</v>
      </c>
      <c r="G315" s="55">
        <v>5126.576</v>
      </c>
      <c r="H315" s="52">
        <v>915.46</v>
      </c>
      <c r="I315" s="53" t="s">
        <v>33</v>
      </c>
    </row>
    <row r="316" spans="1:9" x14ac:dyDescent="0.25">
      <c r="A316" s="49">
        <v>2021</v>
      </c>
      <c r="B316" s="50" t="s">
        <v>39</v>
      </c>
      <c r="C316" s="50" t="s">
        <v>29</v>
      </c>
      <c r="D316" s="54" t="s">
        <v>29</v>
      </c>
      <c r="E316" s="55">
        <v>2</v>
      </c>
      <c r="F316" s="55">
        <v>6600</v>
      </c>
      <c r="G316" s="55">
        <v>7392</v>
      </c>
      <c r="H316" s="52">
        <v>1320</v>
      </c>
      <c r="I316" s="53" t="s">
        <v>33</v>
      </c>
    </row>
    <row r="317" spans="1:9" x14ac:dyDescent="0.25">
      <c r="A317" s="49">
        <v>2021</v>
      </c>
      <c r="B317" s="50" t="s">
        <v>40</v>
      </c>
      <c r="C317" s="50" t="s">
        <v>10</v>
      </c>
      <c r="D317" s="51" t="s">
        <v>11</v>
      </c>
      <c r="E317" s="52">
        <v>3566</v>
      </c>
      <c r="F317" s="52">
        <v>4577.3</v>
      </c>
      <c r="G317" s="52">
        <v>5126.576</v>
      </c>
      <c r="H317" s="52">
        <v>915.46</v>
      </c>
      <c r="I317" s="53" t="s">
        <v>33</v>
      </c>
    </row>
    <row r="318" spans="1:9" x14ac:dyDescent="0.25">
      <c r="A318" s="49">
        <v>2021</v>
      </c>
      <c r="B318" s="50" t="s">
        <v>40</v>
      </c>
      <c r="C318" s="50" t="s">
        <v>10</v>
      </c>
      <c r="D318" s="51" t="s">
        <v>13</v>
      </c>
      <c r="E318" s="52">
        <v>2498</v>
      </c>
      <c r="F318" s="52">
        <v>8000</v>
      </c>
      <c r="G318" s="52">
        <v>8960</v>
      </c>
      <c r="H318" s="52">
        <v>1600</v>
      </c>
      <c r="I318" s="53" t="s">
        <v>33</v>
      </c>
    </row>
    <row r="319" spans="1:9" x14ac:dyDescent="0.25">
      <c r="A319" s="49">
        <v>2021</v>
      </c>
      <c r="B319" s="50" t="s">
        <v>40</v>
      </c>
      <c r="C319" s="50" t="s">
        <v>14</v>
      </c>
      <c r="D319" s="51" t="s">
        <v>15</v>
      </c>
      <c r="E319" s="52">
        <v>1245</v>
      </c>
      <c r="F319" s="52">
        <v>4577.2</v>
      </c>
      <c r="G319" s="52">
        <v>5126.4639999999999</v>
      </c>
      <c r="H319" s="52">
        <v>915.44</v>
      </c>
      <c r="I319" s="53" t="s">
        <v>33</v>
      </c>
    </row>
    <row r="320" spans="1:9" x14ac:dyDescent="0.25">
      <c r="A320" s="49">
        <v>2021</v>
      </c>
      <c r="B320" s="50" t="s">
        <v>40</v>
      </c>
      <c r="C320" s="50" t="s">
        <v>16</v>
      </c>
      <c r="D320" s="54" t="s">
        <v>17</v>
      </c>
      <c r="E320" s="55">
        <v>644</v>
      </c>
      <c r="F320" s="55">
        <v>5743.5</v>
      </c>
      <c r="G320" s="55">
        <v>6432.72</v>
      </c>
      <c r="H320" s="52">
        <v>1148.7</v>
      </c>
      <c r="I320" s="53" t="s">
        <v>33</v>
      </c>
    </row>
    <row r="321" spans="1:9" x14ac:dyDescent="0.25">
      <c r="A321" s="49">
        <v>2021</v>
      </c>
      <c r="B321" s="50" t="s">
        <v>40</v>
      </c>
      <c r="C321" s="50" t="s">
        <v>18</v>
      </c>
      <c r="D321" s="54" t="s">
        <v>19</v>
      </c>
      <c r="E321" s="55">
        <v>643</v>
      </c>
      <c r="F321" s="55">
        <v>7000</v>
      </c>
      <c r="G321" s="55">
        <v>7840</v>
      </c>
      <c r="H321" s="52">
        <v>1400</v>
      </c>
      <c r="I321" s="53" t="s">
        <v>33</v>
      </c>
    </row>
    <row r="322" spans="1:9" x14ac:dyDescent="0.25">
      <c r="A322" s="49">
        <v>2021</v>
      </c>
      <c r="B322" s="50" t="s">
        <v>40</v>
      </c>
      <c r="C322" s="50" t="s">
        <v>16</v>
      </c>
      <c r="D322" s="54" t="s">
        <v>20</v>
      </c>
      <c r="E322" s="55">
        <v>455</v>
      </c>
      <c r="F322" s="55">
        <v>4578.6000000000004</v>
      </c>
      <c r="G322" s="55">
        <v>5128.0320000000002</v>
      </c>
      <c r="H322" s="52">
        <v>915.72000000000014</v>
      </c>
      <c r="I322" s="53" t="s">
        <v>12</v>
      </c>
    </row>
    <row r="323" spans="1:9" x14ac:dyDescent="0.25">
      <c r="A323" s="49">
        <v>2021</v>
      </c>
      <c r="B323" s="50" t="s">
        <v>40</v>
      </c>
      <c r="C323" s="50" t="s">
        <v>18</v>
      </c>
      <c r="D323" s="54" t="s">
        <v>21</v>
      </c>
      <c r="E323" s="56">
        <v>345</v>
      </c>
      <c r="F323" s="56">
        <v>7000</v>
      </c>
      <c r="G323" s="56">
        <v>7840</v>
      </c>
      <c r="H323" s="52">
        <v>1400</v>
      </c>
      <c r="I323" s="53" t="s">
        <v>12</v>
      </c>
    </row>
    <row r="324" spans="1:9" x14ac:dyDescent="0.25">
      <c r="A324" s="49">
        <v>2021</v>
      </c>
      <c r="B324" s="50" t="s">
        <v>40</v>
      </c>
      <c r="C324" s="50" t="s">
        <v>14</v>
      </c>
      <c r="D324" s="51" t="s">
        <v>22</v>
      </c>
      <c r="E324" s="52">
        <v>122</v>
      </c>
      <c r="F324" s="52">
        <v>100</v>
      </c>
      <c r="G324" s="52">
        <v>112</v>
      </c>
      <c r="H324" s="52">
        <v>20</v>
      </c>
      <c r="I324" s="53" t="s">
        <v>12</v>
      </c>
    </row>
    <row r="325" spans="1:9" x14ac:dyDescent="0.25">
      <c r="A325" s="49">
        <v>2021</v>
      </c>
      <c r="B325" s="50" t="s">
        <v>40</v>
      </c>
      <c r="C325" s="50" t="s">
        <v>23</v>
      </c>
      <c r="D325" s="54" t="s">
        <v>24</v>
      </c>
      <c r="E325" s="55">
        <v>78</v>
      </c>
      <c r="F325" s="55">
        <v>4577.2</v>
      </c>
      <c r="G325" s="55">
        <v>5126.4639999999999</v>
      </c>
      <c r="H325" s="52">
        <v>915.44</v>
      </c>
      <c r="I325" s="53" t="s">
        <v>12</v>
      </c>
    </row>
    <row r="326" spans="1:9" x14ac:dyDescent="0.25">
      <c r="A326" s="49">
        <v>2021</v>
      </c>
      <c r="B326" s="50" t="s">
        <v>40</v>
      </c>
      <c r="C326" s="50" t="s">
        <v>23</v>
      </c>
      <c r="D326" s="54" t="s">
        <v>25</v>
      </c>
      <c r="E326" s="55">
        <v>76</v>
      </c>
      <c r="F326" s="55">
        <v>4576.8999999999996</v>
      </c>
      <c r="G326" s="55">
        <v>5126.1279999999997</v>
      </c>
      <c r="H326" s="52">
        <v>915.38</v>
      </c>
      <c r="I326" s="53" t="s">
        <v>12</v>
      </c>
    </row>
    <row r="327" spans="1:9" x14ac:dyDescent="0.25">
      <c r="A327" s="49">
        <v>2021</v>
      </c>
      <c r="B327" s="50" t="s">
        <v>40</v>
      </c>
      <c r="C327" s="50" t="s">
        <v>23</v>
      </c>
      <c r="D327" s="54" t="s">
        <v>26</v>
      </c>
      <c r="E327" s="55">
        <v>46</v>
      </c>
      <c r="F327" s="55">
        <v>200</v>
      </c>
      <c r="G327" s="55">
        <v>224</v>
      </c>
      <c r="H327" s="52">
        <v>40</v>
      </c>
      <c r="I327" s="53" t="s">
        <v>12</v>
      </c>
    </row>
    <row r="328" spans="1:9" x14ac:dyDescent="0.25">
      <c r="A328" s="49">
        <v>2021</v>
      </c>
      <c r="B328" s="50" t="s">
        <v>40</v>
      </c>
      <c r="C328" s="50" t="s">
        <v>23</v>
      </c>
      <c r="D328" s="54" t="s">
        <v>27</v>
      </c>
      <c r="E328" s="55">
        <v>34</v>
      </c>
      <c r="F328" s="55">
        <v>4576.8</v>
      </c>
      <c r="G328" s="55">
        <v>5126.0160000000005</v>
      </c>
      <c r="H328" s="52">
        <v>915.36000000000013</v>
      </c>
      <c r="I328" s="53" t="s">
        <v>12</v>
      </c>
    </row>
    <row r="329" spans="1:9" x14ac:dyDescent="0.25">
      <c r="A329" s="49">
        <v>2021</v>
      </c>
      <c r="B329" s="50" t="s">
        <v>40</v>
      </c>
      <c r="C329" s="50" t="s">
        <v>14</v>
      </c>
      <c r="D329" s="51" t="s">
        <v>28</v>
      </c>
      <c r="E329" s="52">
        <v>7</v>
      </c>
      <c r="F329" s="52">
        <v>200</v>
      </c>
      <c r="G329" s="52">
        <v>224</v>
      </c>
      <c r="H329" s="52">
        <v>40</v>
      </c>
      <c r="I329" s="53" t="s">
        <v>12</v>
      </c>
    </row>
    <row r="330" spans="1:9" x14ac:dyDescent="0.25">
      <c r="A330" s="49">
        <v>2021</v>
      </c>
      <c r="B330" s="50" t="s">
        <v>40</v>
      </c>
      <c r="C330" s="50" t="s">
        <v>23</v>
      </c>
      <c r="D330" s="54" t="s">
        <v>30</v>
      </c>
      <c r="E330" s="55">
        <v>3</v>
      </c>
      <c r="F330" s="55">
        <v>4577.3</v>
      </c>
      <c r="G330" s="55">
        <v>5126.576</v>
      </c>
      <c r="H330" s="52">
        <v>915.46</v>
      </c>
      <c r="I330" s="53" t="s">
        <v>12</v>
      </c>
    </row>
    <row r="331" spans="1:9" x14ac:dyDescent="0.25">
      <c r="A331" s="49">
        <v>2021</v>
      </c>
      <c r="B331" s="50" t="s">
        <v>40</v>
      </c>
      <c r="C331" s="50" t="s">
        <v>29</v>
      </c>
      <c r="D331" s="54" t="s">
        <v>29</v>
      </c>
      <c r="E331" s="55">
        <v>2</v>
      </c>
      <c r="F331" s="55">
        <v>6600</v>
      </c>
      <c r="G331" s="55">
        <v>7392</v>
      </c>
      <c r="H331" s="52">
        <v>1320</v>
      </c>
      <c r="I331" s="53" t="s">
        <v>12</v>
      </c>
    </row>
    <row r="332" spans="1:9" x14ac:dyDescent="0.25">
      <c r="A332" s="49">
        <v>2021</v>
      </c>
      <c r="B332" s="50" t="s">
        <v>41</v>
      </c>
      <c r="C332" s="50" t="s">
        <v>10</v>
      </c>
      <c r="D332" s="51" t="s">
        <v>11</v>
      </c>
      <c r="E332" s="52">
        <v>3566</v>
      </c>
      <c r="F332" s="52">
        <v>4577.3</v>
      </c>
      <c r="G332" s="52">
        <v>5126.576</v>
      </c>
      <c r="H332" s="52">
        <v>915.46</v>
      </c>
      <c r="I332" s="53" t="s">
        <v>12</v>
      </c>
    </row>
    <row r="333" spans="1:9" x14ac:dyDescent="0.25">
      <c r="A333" s="49">
        <v>2021</v>
      </c>
      <c r="B333" s="50" t="s">
        <v>41</v>
      </c>
      <c r="C333" s="50" t="s">
        <v>10</v>
      </c>
      <c r="D333" s="51" t="s">
        <v>13</v>
      </c>
      <c r="E333" s="52">
        <v>2498</v>
      </c>
      <c r="F333" s="52">
        <v>8000</v>
      </c>
      <c r="G333" s="52">
        <v>8960</v>
      </c>
      <c r="H333" s="52">
        <v>1600</v>
      </c>
      <c r="I333" s="53" t="s">
        <v>12</v>
      </c>
    </row>
    <row r="334" spans="1:9" x14ac:dyDescent="0.25">
      <c r="A334" s="49">
        <v>2021</v>
      </c>
      <c r="B334" s="50" t="s">
        <v>41</v>
      </c>
      <c r="C334" s="50" t="s">
        <v>14</v>
      </c>
      <c r="D334" s="51" t="s">
        <v>15</v>
      </c>
      <c r="E334" s="52">
        <v>1245</v>
      </c>
      <c r="F334" s="52">
        <v>4577.2</v>
      </c>
      <c r="G334" s="52">
        <v>5126.4639999999999</v>
      </c>
      <c r="H334" s="52">
        <v>915.44</v>
      </c>
      <c r="I334" s="53" t="s">
        <v>12</v>
      </c>
    </row>
    <row r="335" spans="1:9" x14ac:dyDescent="0.25">
      <c r="A335" s="49">
        <v>2021</v>
      </c>
      <c r="B335" s="50" t="s">
        <v>41</v>
      </c>
      <c r="C335" s="50" t="s">
        <v>16</v>
      </c>
      <c r="D335" s="54" t="s">
        <v>17</v>
      </c>
      <c r="E335" s="55">
        <v>644</v>
      </c>
      <c r="F335" s="55">
        <v>5743.5</v>
      </c>
      <c r="G335" s="55">
        <v>6432.72</v>
      </c>
      <c r="H335" s="52">
        <v>1148.7</v>
      </c>
      <c r="I335" s="53" t="s">
        <v>12</v>
      </c>
    </row>
    <row r="336" spans="1:9" x14ac:dyDescent="0.25">
      <c r="A336" s="49">
        <v>2021</v>
      </c>
      <c r="B336" s="50" t="s">
        <v>41</v>
      </c>
      <c r="C336" s="50" t="s">
        <v>18</v>
      </c>
      <c r="D336" s="54" t="s">
        <v>19</v>
      </c>
      <c r="E336" s="55">
        <v>643</v>
      </c>
      <c r="F336" s="55">
        <v>7000</v>
      </c>
      <c r="G336" s="55">
        <v>7840</v>
      </c>
      <c r="H336" s="52">
        <v>1400</v>
      </c>
      <c r="I336" s="53" t="s">
        <v>12</v>
      </c>
    </row>
    <row r="337" spans="1:9" x14ac:dyDescent="0.25">
      <c r="A337" s="49">
        <v>2021</v>
      </c>
      <c r="B337" s="50" t="s">
        <v>41</v>
      </c>
      <c r="C337" s="50" t="s">
        <v>16</v>
      </c>
      <c r="D337" s="54" t="s">
        <v>20</v>
      </c>
      <c r="E337" s="55">
        <v>455</v>
      </c>
      <c r="F337" s="55">
        <v>4578.6000000000004</v>
      </c>
      <c r="G337" s="55">
        <v>5128.0320000000002</v>
      </c>
      <c r="H337" s="52">
        <v>915.72000000000014</v>
      </c>
      <c r="I337" s="53" t="s">
        <v>12</v>
      </c>
    </row>
    <row r="338" spans="1:9" x14ac:dyDescent="0.25">
      <c r="A338" s="49">
        <v>2021</v>
      </c>
      <c r="B338" s="50" t="s">
        <v>41</v>
      </c>
      <c r="C338" s="50" t="s">
        <v>18</v>
      </c>
      <c r="D338" s="54" t="s">
        <v>21</v>
      </c>
      <c r="E338" s="56">
        <v>345</v>
      </c>
      <c r="F338" s="56">
        <v>7000</v>
      </c>
      <c r="G338" s="56">
        <v>7840</v>
      </c>
      <c r="H338" s="52">
        <v>1400</v>
      </c>
      <c r="I338" s="53" t="s">
        <v>12</v>
      </c>
    </row>
    <row r="339" spans="1:9" x14ac:dyDescent="0.25">
      <c r="A339" s="49">
        <v>2021</v>
      </c>
      <c r="B339" s="50" t="s">
        <v>41</v>
      </c>
      <c r="C339" s="50" t="s">
        <v>14</v>
      </c>
      <c r="D339" s="51" t="s">
        <v>22</v>
      </c>
      <c r="E339" s="52">
        <v>122</v>
      </c>
      <c r="F339" s="52">
        <v>100</v>
      </c>
      <c r="G339" s="52">
        <v>112</v>
      </c>
      <c r="H339" s="52">
        <v>20</v>
      </c>
      <c r="I339" s="53" t="s">
        <v>12</v>
      </c>
    </row>
    <row r="340" spans="1:9" x14ac:dyDescent="0.25">
      <c r="A340" s="49">
        <v>2021</v>
      </c>
      <c r="B340" s="50" t="s">
        <v>41</v>
      </c>
      <c r="C340" s="50" t="s">
        <v>23</v>
      </c>
      <c r="D340" s="54" t="s">
        <v>24</v>
      </c>
      <c r="E340" s="55">
        <v>78</v>
      </c>
      <c r="F340" s="55">
        <v>4577.2</v>
      </c>
      <c r="G340" s="55">
        <v>5126.4639999999999</v>
      </c>
      <c r="H340" s="52">
        <v>915.44</v>
      </c>
      <c r="I340" s="53" t="s">
        <v>12</v>
      </c>
    </row>
    <row r="341" spans="1:9" x14ac:dyDescent="0.25">
      <c r="A341" s="49">
        <v>2021</v>
      </c>
      <c r="B341" s="50" t="s">
        <v>41</v>
      </c>
      <c r="C341" s="50" t="s">
        <v>23</v>
      </c>
      <c r="D341" s="54" t="s">
        <v>25</v>
      </c>
      <c r="E341" s="55">
        <v>76</v>
      </c>
      <c r="F341" s="55">
        <v>4576.8999999999996</v>
      </c>
      <c r="G341" s="55">
        <v>5126.1279999999997</v>
      </c>
      <c r="H341" s="52">
        <v>915.38</v>
      </c>
      <c r="I341" s="53" t="s">
        <v>12</v>
      </c>
    </row>
    <row r="342" spans="1:9" x14ac:dyDescent="0.25">
      <c r="A342" s="49">
        <v>2021</v>
      </c>
      <c r="B342" s="50" t="s">
        <v>41</v>
      </c>
      <c r="C342" s="50" t="s">
        <v>23</v>
      </c>
      <c r="D342" s="54" t="s">
        <v>26</v>
      </c>
      <c r="E342" s="55">
        <v>46</v>
      </c>
      <c r="F342" s="55">
        <v>200</v>
      </c>
      <c r="G342" s="55">
        <v>224</v>
      </c>
      <c r="H342" s="52">
        <v>40</v>
      </c>
      <c r="I342" s="53" t="s">
        <v>12</v>
      </c>
    </row>
    <row r="343" spans="1:9" x14ac:dyDescent="0.25">
      <c r="A343" s="49">
        <v>2021</v>
      </c>
      <c r="B343" s="50" t="s">
        <v>41</v>
      </c>
      <c r="C343" s="50" t="s">
        <v>23</v>
      </c>
      <c r="D343" s="54" t="s">
        <v>27</v>
      </c>
      <c r="E343" s="55">
        <v>34</v>
      </c>
      <c r="F343" s="55">
        <v>5492.16</v>
      </c>
      <c r="G343" s="55">
        <v>5126.0160000000005</v>
      </c>
      <c r="H343" s="52">
        <v>1098.432</v>
      </c>
      <c r="I343" s="53" t="s">
        <v>12</v>
      </c>
    </row>
    <row r="344" spans="1:9" x14ac:dyDescent="0.25">
      <c r="A344" s="49">
        <v>2021</v>
      </c>
      <c r="B344" s="50" t="s">
        <v>41</v>
      </c>
      <c r="C344" s="50" t="s">
        <v>14</v>
      </c>
      <c r="D344" s="51" t="s">
        <v>28</v>
      </c>
      <c r="E344" s="52">
        <v>7</v>
      </c>
      <c r="F344" s="52">
        <v>240</v>
      </c>
      <c r="G344" s="52">
        <v>224</v>
      </c>
      <c r="H344" s="52">
        <v>48</v>
      </c>
      <c r="I344" s="53" t="s">
        <v>12</v>
      </c>
    </row>
    <row r="345" spans="1:9" x14ac:dyDescent="0.25">
      <c r="A345" s="49">
        <v>2021</v>
      </c>
      <c r="B345" s="50" t="s">
        <v>41</v>
      </c>
      <c r="C345" s="50" t="s">
        <v>23</v>
      </c>
      <c r="D345" s="54" t="s">
        <v>30</v>
      </c>
      <c r="E345" s="55">
        <v>3</v>
      </c>
      <c r="F345" s="55">
        <v>5492.76</v>
      </c>
      <c r="G345" s="55">
        <v>5126.576</v>
      </c>
      <c r="H345" s="52">
        <v>1098.5520000000001</v>
      </c>
      <c r="I345" s="53" t="s">
        <v>12</v>
      </c>
    </row>
    <row r="346" spans="1:9" x14ac:dyDescent="0.25">
      <c r="A346" s="49">
        <v>2021</v>
      </c>
      <c r="B346" s="50" t="s">
        <v>41</v>
      </c>
      <c r="C346" s="50" t="s">
        <v>29</v>
      </c>
      <c r="D346" s="54" t="s">
        <v>29</v>
      </c>
      <c r="E346" s="55">
        <v>2</v>
      </c>
      <c r="F346" s="55">
        <v>7920</v>
      </c>
      <c r="G346" s="55">
        <v>7392</v>
      </c>
      <c r="H346" s="52">
        <v>1584</v>
      </c>
      <c r="I346" s="53" t="s">
        <v>12</v>
      </c>
    </row>
    <row r="347" spans="1:9" x14ac:dyDescent="0.25">
      <c r="A347" s="49">
        <v>2021</v>
      </c>
      <c r="B347" s="50" t="s">
        <v>42</v>
      </c>
      <c r="C347" s="50" t="s">
        <v>10</v>
      </c>
      <c r="D347" s="51" t="s">
        <v>11</v>
      </c>
      <c r="E347" s="52">
        <v>3566</v>
      </c>
      <c r="F347" s="52">
        <v>4577.3</v>
      </c>
      <c r="G347" s="52">
        <v>5126.576</v>
      </c>
      <c r="H347" s="52">
        <v>915.46</v>
      </c>
      <c r="I347" s="53" t="s">
        <v>12</v>
      </c>
    </row>
    <row r="348" spans="1:9" x14ac:dyDescent="0.25">
      <c r="A348" s="49">
        <v>2021</v>
      </c>
      <c r="B348" s="50" t="s">
        <v>42</v>
      </c>
      <c r="C348" s="50" t="s">
        <v>10</v>
      </c>
      <c r="D348" s="51" t="s">
        <v>13</v>
      </c>
      <c r="E348" s="52">
        <v>2498</v>
      </c>
      <c r="F348" s="52">
        <v>8000</v>
      </c>
      <c r="G348" s="52">
        <v>8960</v>
      </c>
      <c r="H348" s="52">
        <v>1600</v>
      </c>
      <c r="I348" s="53" t="s">
        <v>12</v>
      </c>
    </row>
    <row r="349" spans="1:9" x14ac:dyDescent="0.25">
      <c r="A349" s="49">
        <v>2021</v>
      </c>
      <c r="B349" s="50" t="s">
        <v>42</v>
      </c>
      <c r="C349" s="50" t="s">
        <v>14</v>
      </c>
      <c r="D349" s="51" t="s">
        <v>15</v>
      </c>
      <c r="E349" s="52">
        <v>1245</v>
      </c>
      <c r="F349" s="52">
        <v>4577.2</v>
      </c>
      <c r="G349" s="52">
        <v>5126.4639999999999</v>
      </c>
      <c r="H349" s="52">
        <v>915.44</v>
      </c>
      <c r="I349" s="53" t="s">
        <v>12</v>
      </c>
    </row>
    <row r="350" spans="1:9" x14ac:dyDescent="0.25">
      <c r="A350" s="49">
        <v>2021</v>
      </c>
      <c r="B350" s="50" t="s">
        <v>42</v>
      </c>
      <c r="C350" s="50" t="s">
        <v>16</v>
      </c>
      <c r="D350" s="54" t="s">
        <v>17</v>
      </c>
      <c r="E350" s="55">
        <v>644</v>
      </c>
      <c r="F350" s="55">
        <v>5743.5</v>
      </c>
      <c r="G350" s="55">
        <v>6432.72</v>
      </c>
      <c r="H350" s="52">
        <v>1148.7</v>
      </c>
      <c r="I350" s="53" t="s">
        <v>12</v>
      </c>
    </row>
    <row r="351" spans="1:9" x14ac:dyDescent="0.25">
      <c r="A351" s="49">
        <v>2021</v>
      </c>
      <c r="B351" s="50" t="s">
        <v>42</v>
      </c>
      <c r="C351" s="50" t="s">
        <v>18</v>
      </c>
      <c r="D351" s="54" t="s">
        <v>19</v>
      </c>
      <c r="E351" s="55">
        <v>643</v>
      </c>
      <c r="F351" s="55">
        <v>7000</v>
      </c>
      <c r="G351" s="55">
        <v>7840</v>
      </c>
      <c r="H351" s="52">
        <v>1400</v>
      </c>
      <c r="I351" s="53" t="s">
        <v>12</v>
      </c>
    </row>
    <row r="352" spans="1:9" x14ac:dyDescent="0.25">
      <c r="A352" s="49">
        <v>2021</v>
      </c>
      <c r="B352" s="50" t="s">
        <v>42</v>
      </c>
      <c r="C352" s="50" t="s">
        <v>16</v>
      </c>
      <c r="D352" s="54" t="s">
        <v>20</v>
      </c>
      <c r="E352" s="55">
        <v>455</v>
      </c>
      <c r="F352" s="55">
        <v>4578.6000000000004</v>
      </c>
      <c r="G352" s="55">
        <v>5128.0320000000002</v>
      </c>
      <c r="H352" s="52">
        <v>915.72000000000014</v>
      </c>
      <c r="I352" s="53" t="s">
        <v>12</v>
      </c>
    </row>
    <row r="353" spans="1:9" x14ac:dyDescent="0.25">
      <c r="A353" s="49">
        <v>2021</v>
      </c>
      <c r="B353" s="50" t="s">
        <v>42</v>
      </c>
      <c r="C353" s="50" t="s">
        <v>18</v>
      </c>
      <c r="D353" s="54" t="s">
        <v>21</v>
      </c>
      <c r="E353" s="56">
        <v>345</v>
      </c>
      <c r="F353" s="56">
        <v>7000</v>
      </c>
      <c r="G353" s="56">
        <v>7840</v>
      </c>
      <c r="H353" s="52">
        <v>1400</v>
      </c>
      <c r="I353" s="53" t="s">
        <v>12</v>
      </c>
    </row>
    <row r="354" spans="1:9" x14ac:dyDescent="0.25">
      <c r="A354" s="49">
        <v>2021</v>
      </c>
      <c r="B354" s="50" t="s">
        <v>42</v>
      </c>
      <c r="C354" s="50" t="s">
        <v>14</v>
      </c>
      <c r="D354" s="51" t="s">
        <v>22</v>
      </c>
      <c r="E354" s="52">
        <v>122</v>
      </c>
      <c r="F354" s="52">
        <v>100</v>
      </c>
      <c r="G354" s="52">
        <v>112</v>
      </c>
      <c r="H354" s="52">
        <v>20</v>
      </c>
      <c r="I354" s="53" t="s">
        <v>12</v>
      </c>
    </row>
    <row r="355" spans="1:9" x14ac:dyDescent="0.25">
      <c r="A355" s="49">
        <v>2021</v>
      </c>
      <c r="B355" s="50" t="s">
        <v>42</v>
      </c>
      <c r="C355" s="50" t="s">
        <v>23</v>
      </c>
      <c r="D355" s="54" t="s">
        <v>24</v>
      </c>
      <c r="E355" s="55">
        <v>78</v>
      </c>
      <c r="F355" s="55">
        <v>4577.2</v>
      </c>
      <c r="G355" s="55">
        <v>5126.4639999999999</v>
      </c>
      <c r="H355" s="52">
        <v>915.44</v>
      </c>
      <c r="I355" s="53" t="s">
        <v>12</v>
      </c>
    </row>
    <row r="356" spans="1:9" x14ac:dyDescent="0.25">
      <c r="A356" s="49">
        <v>2021</v>
      </c>
      <c r="B356" s="50" t="s">
        <v>42</v>
      </c>
      <c r="C356" s="50" t="s">
        <v>23</v>
      </c>
      <c r="D356" s="54" t="s">
        <v>25</v>
      </c>
      <c r="E356" s="55">
        <v>76</v>
      </c>
      <c r="F356" s="55">
        <v>4576.8999999999996</v>
      </c>
      <c r="G356" s="55">
        <v>5126.1279999999997</v>
      </c>
      <c r="H356" s="52">
        <v>915.38</v>
      </c>
      <c r="I356" s="53" t="s">
        <v>12</v>
      </c>
    </row>
    <row r="357" spans="1:9" x14ac:dyDescent="0.25">
      <c r="A357" s="49">
        <v>2021</v>
      </c>
      <c r="B357" s="50" t="s">
        <v>42</v>
      </c>
      <c r="C357" s="50" t="s">
        <v>23</v>
      </c>
      <c r="D357" s="54" t="s">
        <v>26</v>
      </c>
      <c r="E357" s="55">
        <v>46</v>
      </c>
      <c r="F357" s="55">
        <v>200</v>
      </c>
      <c r="G357" s="55">
        <v>224</v>
      </c>
      <c r="H357" s="52">
        <v>40</v>
      </c>
      <c r="I357" s="53" t="s">
        <v>12</v>
      </c>
    </row>
    <row r="358" spans="1:9" x14ac:dyDescent="0.25">
      <c r="A358" s="49">
        <v>2021</v>
      </c>
      <c r="B358" s="50" t="s">
        <v>42</v>
      </c>
      <c r="C358" s="50" t="s">
        <v>23</v>
      </c>
      <c r="D358" s="54" t="s">
        <v>27</v>
      </c>
      <c r="E358" s="55">
        <v>34</v>
      </c>
      <c r="F358" s="55">
        <v>4576.8</v>
      </c>
      <c r="G358" s="55">
        <v>5126.0160000000005</v>
      </c>
      <c r="H358" s="52">
        <v>915.36000000000013</v>
      </c>
      <c r="I358" s="53" t="s">
        <v>12</v>
      </c>
    </row>
    <row r="359" spans="1:9" x14ac:dyDescent="0.25">
      <c r="A359" s="49">
        <v>2021</v>
      </c>
      <c r="B359" s="50" t="s">
        <v>42</v>
      </c>
      <c r="C359" s="50" t="s">
        <v>14</v>
      </c>
      <c r="D359" s="51" t="s">
        <v>28</v>
      </c>
      <c r="E359" s="52">
        <v>7</v>
      </c>
      <c r="F359" s="52">
        <v>200</v>
      </c>
      <c r="G359" s="52">
        <v>224</v>
      </c>
      <c r="H359" s="52">
        <v>40</v>
      </c>
      <c r="I359" s="53" t="s">
        <v>12</v>
      </c>
    </row>
    <row r="360" spans="1:9" x14ac:dyDescent="0.25">
      <c r="A360" s="49">
        <v>2021</v>
      </c>
      <c r="B360" s="50" t="s">
        <v>42</v>
      </c>
      <c r="C360" s="50" t="s">
        <v>23</v>
      </c>
      <c r="D360" s="54" t="s">
        <v>30</v>
      </c>
      <c r="E360" s="55">
        <v>3</v>
      </c>
      <c r="F360" s="55">
        <v>4577.3</v>
      </c>
      <c r="G360" s="55">
        <v>5126.576</v>
      </c>
      <c r="H360" s="52">
        <v>915.46</v>
      </c>
      <c r="I360" s="53" t="s">
        <v>12</v>
      </c>
    </row>
    <row r="361" spans="1:9" x14ac:dyDescent="0.25">
      <c r="A361" s="49">
        <v>2021</v>
      </c>
      <c r="B361" s="50" t="s">
        <v>42</v>
      </c>
      <c r="C361" s="50" t="s">
        <v>29</v>
      </c>
      <c r="D361" s="54" t="s">
        <v>29</v>
      </c>
      <c r="E361" s="55">
        <v>2</v>
      </c>
      <c r="F361" s="55">
        <v>6600</v>
      </c>
      <c r="G361" s="55">
        <v>7392</v>
      </c>
      <c r="H361" s="52">
        <v>1320</v>
      </c>
      <c r="I361" s="53" t="s">
        <v>12</v>
      </c>
    </row>
    <row r="362" spans="1:9" x14ac:dyDescent="0.25">
      <c r="A362" s="49">
        <v>2022</v>
      </c>
      <c r="B362" s="50" t="s">
        <v>9</v>
      </c>
      <c r="C362" s="50" t="s">
        <v>10</v>
      </c>
      <c r="D362" s="51" t="s">
        <v>11</v>
      </c>
      <c r="E362" s="52">
        <v>3566</v>
      </c>
      <c r="F362" s="52">
        <v>5492.76</v>
      </c>
      <c r="G362" s="52">
        <v>5126.576</v>
      </c>
      <c r="H362" s="52">
        <v>1098.5520000000001</v>
      </c>
      <c r="I362" s="53" t="s">
        <v>12</v>
      </c>
    </row>
    <row r="363" spans="1:9" x14ac:dyDescent="0.25">
      <c r="A363" s="49">
        <v>2022</v>
      </c>
      <c r="B363" s="50" t="s">
        <v>9</v>
      </c>
      <c r="C363" s="50" t="s">
        <v>10</v>
      </c>
      <c r="D363" s="51" t="s">
        <v>13</v>
      </c>
      <c r="E363" s="52">
        <v>2498</v>
      </c>
      <c r="F363" s="52">
        <v>9600</v>
      </c>
      <c r="G363" s="52">
        <v>8960</v>
      </c>
      <c r="H363" s="52">
        <v>1920</v>
      </c>
      <c r="I363" s="53" t="s">
        <v>12</v>
      </c>
    </row>
    <row r="364" spans="1:9" x14ac:dyDescent="0.25">
      <c r="A364" s="49">
        <v>2022</v>
      </c>
      <c r="B364" s="50" t="s">
        <v>9</v>
      </c>
      <c r="C364" s="50" t="s">
        <v>14</v>
      </c>
      <c r="D364" s="51" t="s">
        <v>15</v>
      </c>
      <c r="E364" s="52">
        <v>1245</v>
      </c>
      <c r="F364" s="52">
        <v>5492.6399999999994</v>
      </c>
      <c r="G364" s="52">
        <v>5126.4639999999999</v>
      </c>
      <c r="H364" s="52">
        <v>1098.528</v>
      </c>
      <c r="I364" s="53" t="s">
        <v>33</v>
      </c>
    </row>
    <row r="365" spans="1:9" x14ac:dyDescent="0.25">
      <c r="A365" s="49">
        <v>2022</v>
      </c>
      <c r="B365" s="50" t="s">
        <v>9</v>
      </c>
      <c r="C365" s="50" t="s">
        <v>16</v>
      </c>
      <c r="D365" s="54" t="s">
        <v>17</v>
      </c>
      <c r="E365" s="55">
        <v>644</v>
      </c>
      <c r="F365" s="55">
        <v>6892.2</v>
      </c>
      <c r="G365" s="55">
        <v>6432.72</v>
      </c>
      <c r="H365" s="52">
        <v>1378.44</v>
      </c>
      <c r="I365" s="53" t="s">
        <v>33</v>
      </c>
    </row>
    <row r="366" spans="1:9" x14ac:dyDescent="0.25">
      <c r="A366" s="49">
        <v>2022</v>
      </c>
      <c r="B366" s="50" t="s">
        <v>9</v>
      </c>
      <c r="C366" s="50" t="s">
        <v>18</v>
      </c>
      <c r="D366" s="54" t="s">
        <v>19</v>
      </c>
      <c r="E366" s="55">
        <v>643</v>
      </c>
      <c r="F366" s="55">
        <v>8400</v>
      </c>
      <c r="G366" s="55">
        <v>7840</v>
      </c>
      <c r="H366" s="52">
        <v>1680</v>
      </c>
      <c r="I366" s="53" t="s">
        <v>33</v>
      </c>
    </row>
    <row r="367" spans="1:9" x14ac:dyDescent="0.25">
      <c r="A367" s="49">
        <v>2022</v>
      </c>
      <c r="B367" s="50" t="s">
        <v>9</v>
      </c>
      <c r="C367" s="50" t="s">
        <v>16</v>
      </c>
      <c r="D367" s="54" t="s">
        <v>20</v>
      </c>
      <c r="E367" s="55">
        <v>455</v>
      </c>
      <c r="F367" s="55">
        <v>5494.3200000000006</v>
      </c>
      <c r="G367" s="55">
        <v>5128.0320000000002</v>
      </c>
      <c r="H367" s="52">
        <v>1098.8640000000003</v>
      </c>
      <c r="I367" s="53" t="s">
        <v>33</v>
      </c>
    </row>
    <row r="368" spans="1:9" x14ac:dyDescent="0.25">
      <c r="A368" s="49">
        <v>2022</v>
      </c>
      <c r="B368" s="50" t="s">
        <v>9</v>
      </c>
      <c r="C368" s="50" t="s">
        <v>18</v>
      </c>
      <c r="D368" s="54" t="s">
        <v>21</v>
      </c>
      <c r="E368" s="56">
        <v>345</v>
      </c>
      <c r="F368" s="56">
        <v>8400</v>
      </c>
      <c r="G368" s="56">
        <v>7840</v>
      </c>
      <c r="H368" s="52">
        <v>1680</v>
      </c>
      <c r="I368" s="53" t="s">
        <v>33</v>
      </c>
    </row>
    <row r="369" spans="1:9" x14ac:dyDescent="0.25">
      <c r="A369" s="49">
        <v>2022</v>
      </c>
      <c r="B369" s="50" t="s">
        <v>9</v>
      </c>
      <c r="C369" s="50" t="s">
        <v>14</v>
      </c>
      <c r="D369" s="51" t="s">
        <v>22</v>
      </c>
      <c r="E369" s="52">
        <v>122</v>
      </c>
      <c r="F369" s="52">
        <v>120</v>
      </c>
      <c r="G369" s="52">
        <v>112</v>
      </c>
      <c r="H369" s="52">
        <v>24</v>
      </c>
      <c r="I369" s="53" t="s">
        <v>33</v>
      </c>
    </row>
    <row r="370" spans="1:9" x14ac:dyDescent="0.25">
      <c r="A370" s="49">
        <v>2022</v>
      </c>
      <c r="B370" s="50" t="s">
        <v>9</v>
      </c>
      <c r="C370" s="50" t="s">
        <v>23</v>
      </c>
      <c r="D370" s="54" t="s">
        <v>24</v>
      </c>
      <c r="E370" s="55">
        <v>78</v>
      </c>
      <c r="F370" s="55">
        <v>2288.6</v>
      </c>
      <c r="G370" s="55">
        <v>5126.4639999999999</v>
      </c>
      <c r="H370" s="52">
        <v>457.72</v>
      </c>
      <c r="I370" s="53" t="s">
        <v>33</v>
      </c>
    </row>
    <row r="371" spans="1:9" x14ac:dyDescent="0.25">
      <c r="A371" s="49">
        <v>2022</v>
      </c>
      <c r="B371" s="50" t="s">
        <v>9</v>
      </c>
      <c r="C371" s="50" t="s">
        <v>23</v>
      </c>
      <c r="D371" s="54" t="s">
        <v>25</v>
      </c>
      <c r="E371" s="55">
        <v>76</v>
      </c>
      <c r="F371" s="55">
        <v>2288.4499999999998</v>
      </c>
      <c r="G371" s="55">
        <v>5126.1279999999997</v>
      </c>
      <c r="H371" s="52">
        <v>457.69</v>
      </c>
      <c r="I371" s="53" t="s">
        <v>33</v>
      </c>
    </row>
    <row r="372" spans="1:9" x14ac:dyDescent="0.25">
      <c r="A372" s="49">
        <v>2022</v>
      </c>
      <c r="B372" s="50" t="s">
        <v>9</v>
      </c>
      <c r="C372" s="50" t="s">
        <v>23</v>
      </c>
      <c r="D372" s="54" t="s">
        <v>26</v>
      </c>
      <c r="E372" s="55">
        <v>46</v>
      </c>
      <c r="F372" s="55">
        <v>100</v>
      </c>
      <c r="G372" s="55">
        <v>224</v>
      </c>
      <c r="H372" s="52">
        <v>20</v>
      </c>
      <c r="I372" s="53" t="s">
        <v>33</v>
      </c>
    </row>
    <row r="373" spans="1:9" x14ac:dyDescent="0.25">
      <c r="A373" s="49">
        <v>2022</v>
      </c>
      <c r="B373" s="50" t="s">
        <v>9</v>
      </c>
      <c r="C373" s="50" t="s">
        <v>23</v>
      </c>
      <c r="D373" s="54" t="s">
        <v>27</v>
      </c>
      <c r="E373" s="55">
        <v>34</v>
      </c>
      <c r="F373" s="55">
        <v>2288.4</v>
      </c>
      <c r="G373" s="55">
        <v>5126.0160000000005</v>
      </c>
      <c r="H373" s="52">
        <v>457.68000000000006</v>
      </c>
      <c r="I373" s="53" t="s">
        <v>33</v>
      </c>
    </row>
    <row r="374" spans="1:9" x14ac:dyDescent="0.25">
      <c r="A374" s="49">
        <v>2022</v>
      </c>
      <c r="B374" s="50" t="s">
        <v>9</v>
      </c>
      <c r="C374" s="50" t="s">
        <v>14</v>
      </c>
      <c r="D374" s="51" t="s">
        <v>28</v>
      </c>
      <c r="E374" s="52">
        <v>7</v>
      </c>
      <c r="F374" s="52">
        <v>200</v>
      </c>
      <c r="G374" s="52">
        <v>224</v>
      </c>
      <c r="H374" s="52">
        <v>40</v>
      </c>
      <c r="I374" s="53" t="s">
        <v>33</v>
      </c>
    </row>
    <row r="375" spans="1:9" x14ac:dyDescent="0.25">
      <c r="A375" s="49">
        <v>2022</v>
      </c>
      <c r="B375" s="50" t="s">
        <v>9</v>
      </c>
      <c r="C375" s="50" t="s">
        <v>29</v>
      </c>
      <c r="D375" s="54" t="s">
        <v>29</v>
      </c>
      <c r="E375" s="55">
        <v>3</v>
      </c>
      <c r="F375" s="55">
        <v>4577.3</v>
      </c>
      <c r="G375" s="55">
        <v>7392</v>
      </c>
      <c r="H375" s="52">
        <v>915.46</v>
      </c>
      <c r="I375" s="53" t="s">
        <v>33</v>
      </c>
    </row>
    <row r="376" spans="1:9" x14ac:dyDescent="0.25">
      <c r="A376" s="49">
        <v>2022</v>
      </c>
      <c r="B376" s="50" t="s">
        <v>9</v>
      </c>
      <c r="C376" s="50" t="s">
        <v>23</v>
      </c>
      <c r="D376" s="54" t="s">
        <v>30</v>
      </c>
      <c r="E376" s="55">
        <v>3</v>
      </c>
      <c r="F376" s="55">
        <v>3300</v>
      </c>
      <c r="G376" s="55">
        <v>5126.576</v>
      </c>
      <c r="H376" s="52">
        <v>660</v>
      </c>
      <c r="I376" s="53" t="s">
        <v>33</v>
      </c>
    </row>
    <row r="377" spans="1:9" x14ac:dyDescent="0.25">
      <c r="A377" s="49">
        <v>2022</v>
      </c>
      <c r="B377" s="50" t="s">
        <v>31</v>
      </c>
      <c r="C377" s="50" t="s">
        <v>10</v>
      </c>
      <c r="D377" s="51" t="s">
        <v>11</v>
      </c>
      <c r="E377" s="52">
        <v>3566</v>
      </c>
      <c r="F377" s="52">
        <v>4577.3</v>
      </c>
      <c r="G377" s="52">
        <v>5126.576</v>
      </c>
      <c r="H377" s="52">
        <v>915.46</v>
      </c>
      <c r="I377" s="53" t="s">
        <v>33</v>
      </c>
    </row>
    <row r="378" spans="1:9" x14ac:dyDescent="0.25">
      <c r="A378" s="49">
        <v>2022</v>
      </c>
      <c r="B378" s="50" t="s">
        <v>31</v>
      </c>
      <c r="C378" s="50" t="s">
        <v>10</v>
      </c>
      <c r="D378" s="51" t="s">
        <v>13</v>
      </c>
      <c r="E378" s="52">
        <v>2498</v>
      </c>
      <c r="F378" s="52">
        <v>8000</v>
      </c>
      <c r="G378" s="52">
        <v>8960</v>
      </c>
      <c r="H378" s="52">
        <v>1600</v>
      </c>
      <c r="I378" s="53" t="s">
        <v>33</v>
      </c>
    </row>
    <row r="379" spans="1:9" x14ac:dyDescent="0.25">
      <c r="A379" s="49">
        <v>2022</v>
      </c>
      <c r="B379" s="50" t="s">
        <v>31</v>
      </c>
      <c r="C379" s="50" t="s">
        <v>14</v>
      </c>
      <c r="D379" s="51" t="s">
        <v>15</v>
      </c>
      <c r="E379" s="52">
        <v>1245</v>
      </c>
      <c r="F379" s="52">
        <v>4577.2</v>
      </c>
      <c r="G379" s="52">
        <v>5126.4639999999999</v>
      </c>
      <c r="H379" s="52">
        <v>915.44</v>
      </c>
      <c r="I379" s="53" t="s">
        <v>33</v>
      </c>
    </row>
    <row r="380" spans="1:9" x14ac:dyDescent="0.25">
      <c r="A380" s="49">
        <v>2022</v>
      </c>
      <c r="B380" s="50" t="s">
        <v>31</v>
      </c>
      <c r="C380" s="50" t="s">
        <v>16</v>
      </c>
      <c r="D380" s="54" t="s">
        <v>17</v>
      </c>
      <c r="E380" s="55">
        <v>644</v>
      </c>
      <c r="F380" s="55">
        <v>5743.5</v>
      </c>
      <c r="G380" s="55">
        <v>6432.72</v>
      </c>
      <c r="H380" s="52">
        <v>1148.7</v>
      </c>
      <c r="I380" s="53" t="s">
        <v>33</v>
      </c>
    </row>
    <row r="381" spans="1:9" x14ac:dyDescent="0.25">
      <c r="A381" s="49">
        <v>2022</v>
      </c>
      <c r="B381" s="50" t="s">
        <v>31</v>
      </c>
      <c r="C381" s="50" t="s">
        <v>18</v>
      </c>
      <c r="D381" s="54" t="s">
        <v>19</v>
      </c>
      <c r="E381" s="55">
        <v>643</v>
      </c>
      <c r="F381" s="55">
        <v>7000</v>
      </c>
      <c r="G381" s="55">
        <v>7840</v>
      </c>
      <c r="H381" s="52">
        <v>1400</v>
      </c>
      <c r="I381" s="53" t="s">
        <v>33</v>
      </c>
    </row>
    <row r="382" spans="1:9" x14ac:dyDescent="0.25">
      <c r="A382" s="49">
        <v>2022</v>
      </c>
      <c r="B382" s="50" t="s">
        <v>31</v>
      </c>
      <c r="C382" s="50" t="s">
        <v>16</v>
      </c>
      <c r="D382" s="54" t="s">
        <v>20</v>
      </c>
      <c r="E382" s="55">
        <v>455</v>
      </c>
      <c r="F382" s="55">
        <v>4578.6000000000004</v>
      </c>
      <c r="G382" s="55">
        <v>5128.0320000000002</v>
      </c>
      <c r="H382" s="52">
        <v>915.72000000000014</v>
      </c>
      <c r="I382" s="53" t="s">
        <v>33</v>
      </c>
    </row>
    <row r="383" spans="1:9" x14ac:dyDescent="0.25">
      <c r="A383" s="49">
        <v>2022</v>
      </c>
      <c r="B383" s="50" t="s">
        <v>31</v>
      </c>
      <c r="C383" s="50" t="s">
        <v>18</v>
      </c>
      <c r="D383" s="54" t="s">
        <v>21</v>
      </c>
      <c r="E383" s="56">
        <v>345</v>
      </c>
      <c r="F383" s="56">
        <v>7000</v>
      </c>
      <c r="G383" s="56">
        <v>7840</v>
      </c>
      <c r="H383" s="52">
        <v>1400</v>
      </c>
      <c r="I383" s="53" t="s">
        <v>33</v>
      </c>
    </row>
    <row r="384" spans="1:9" x14ac:dyDescent="0.25">
      <c r="A384" s="49">
        <v>2022</v>
      </c>
      <c r="B384" s="50" t="s">
        <v>31</v>
      </c>
      <c r="C384" s="50" t="s">
        <v>14</v>
      </c>
      <c r="D384" s="51" t="s">
        <v>22</v>
      </c>
      <c r="E384" s="52">
        <v>122</v>
      </c>
      <c r="F384" s="52">
        <v>100</v>
      </c>
      <c r="G384" s="52">
        <v>112</v>
      </c>
      <c r="H384" s="52">
        <v>20</v>
      </c>
      <c r="I384" s="53" t="s">
        <v>33</v>
      </c>
    </row>
    <row r="385" spans="1:9" x14ac:dyDescent="0.25">
      <c r="A385" s="49">
        <v>2022</v>
      </c>
      <c r="B385" s="50" t="s">
        <v>31</v>
      </c>
      <c r="C385" s="50" t="s">
        <v>23</v>
      </c>
      <c r="D385" s="54" t="s">
        <v>24</v>
      </c>
      <c r="E385" s="55">
        <v>78</v>
      </c>
      <c r="F385" s="55">
        <v>2288.6</v>
      </c>
      <c r="G385" s="55">
        <v>5126.4639999999999</v>
      </c>
      <c r="H385" s="52">
        <v>457.72</v>
      </c>
      <c r="I385" s="53" t="s">
        <v>33</v>
      </c>
    </row>
    <row r="386" spans="1:9" x14ac:dyDescent="0.25">
      <c r="A386" s="49">
        <v>2022</v>
      </c>
      <c r="B386" s="50" t="s">
        <v>31</v>
      </c>
      <c r="C386" s="50" t="s">
        <v>23</v>
      </c>
      <c r="D386" s="54" t="s">
        <v>25</v>
      </c>
      <c r="E386" s="55">
        <v>76</v>
      </c>
      <c r="F386" s="55">
        <v>2288.4499999999998</v>
      </c>
      <c r="G386" s="55">
        <v>5126.1279999999997</v>
      </c>
      <c r="H386" s="52">
        <v>457.69</v>
      </c>
      <c r="I386" s="53" t="s">
        <v>33</v>
      </c>
    </row>
    <row r="387" spans="1:9" x14ac:dyDescent="0.25">
      <c r="A387" s="49">
        <v>2022</v>
      </c>
      <c r="B387" s="50" t="s">
        <v>31</v>
      </c>
      <c r="C387" s="50" t="s">
        <v>23</v>
      </c>
      <c r="D387" s="54" t="s">
        <v>26</v>
      </c>
      <c r="E387" s="55">
        <v>46</v>
      </c>
      <c r="F387" s="55">
        <v>100</v>
      </c>
      <c r="G387" s="55">
        <v>224</v>
      </c>
      <c r="H387" s="52">
        <v>20</v>
      </c>
      <c r="I387" s="53" t="s">
        <v>33</v>
      </c>
    </row>
    <row r="388" spans="1:9" x14ac:dyDescent="0.25">
      <c r="A388" s="49">
        <v>2022</v>
      </c>
      <c r="B388" s="50" t="s">
        <v>31</v>
      </c>
      <c r="C388" s="50" t="s">
        <v>23</v>
      </c>
      <c r="D388" s="54" t="s">
        <v>27</v>
      </c>
      <c r="E388" s="55">
        <v>34</v>
      </c>
      <c r="F388" s="55">
        <v>2288.4</v>
      </c>
      <c r="G388" s="55">
        <v>5126.0160000000005</v>
      </c>
      <c r="H388" s="52">
        <v>457.68000000000006</v>
      </c>
      <c r="I388" s="53" t="s">
        <v>33</v>
      </c>
    </row>
    <row r="389" spans="1:9" x14ac:dyDescent="0.25">
      <c r="A389" s="49">
        <v>2022</v>
      </c>
      <c r="B389" s="50" t="s">
        <v>31</v>
      </c>
      <c r="C389" s="50" t="s">
        <v>14</v>
      </c>
      <c r="D389" s="51" t="s">
        <v>28</v>
      </c>
      <c r="E389" s="52">
        <v>7</v>
      </c>
      <c r="F389" s="52">
        <v>200</v>
      </c>
      <c r="G389" s="52">
        <v>224</v>
      </c>
      <c r="H389" s="52">
        <v>40</v>
      </c>
      <c r="I389" s="53" t="s">
        <v>12</v>
      </c>
    </row>
    <row r="390" spans="1:9" x14ac:dyDescent="0.25">
      <c r="A390" s="49">
        <v>2022</v>
      </c>
      <c r="B390" s="50" t="s">
        <v>31</v>
      </c>
      <c r="C390" s="50" t="s">
        <v>23</v>
      </c>
      <c r="D390" s="54" t="s">
        <v>30</v>
      </c>
      <c r="E390" s="55">
        <v>3</v>
      </c>
      <c r="F390" s="55">
        <v>3300</v>
      </c>
      <c r="G390" s="55">
        <v>5126.576</v>
      </c>
      <c r="H390" s="52">
        <v>660</v>
      </c>
      <c r="I390" s="53" t="s">
        <v>12</v>
      </c>
    </row>
    <row r="391" spans="1:9" x14ac:dyDescent="0.25">
      <c r="A391" s="49">
        <v>2022</v>
      </c>
      <c r="B391" s="50" t="s">
        <v>31</v>
      </c>
      <c r="C391" s="50" t="s">
        <v>29</v>
      </c>
      <c r="D391" s="54" t="s">
        <v>29</v>
      </c>
      <c r="E391" s="55">
        <v>2</v>
      </c>
      <c r="F391" s="55">
        <v>6600</v>
      </c>
      <c r="G391" s="55">
        <v>7392</v>
      </c>
      <c r="H391" s="52">
        <v>1320</v>
      </c>
      <c r="I391" s="53" t="s">
        <v>12</v>
      </c>
    </row>
    <row r="392" spans="1:9" x14ac:dyDescent="0.25">
      <c r="A392" s="49">
        <v>2022</v>
      </c>
      <c r="B392" s="50" t="s">
        <v>32</v>
      </c>
      <c r="C392" s="50" t="s">
        <v>10</v>
      </c>
      <c r="D392" s="51" t="s">
        <v>11</v>
      </c>
      <c r="E392" s="52">
        <v>3566</v>
      </c>
      <c r="F392" s="52">
        <v>4577.3</v>
      </c>
      <c r="G392" s="52">
        <v>5126.576</v>
      </c>
      <c r="H392" s="52">
        <v>915.46</v>
      </c>
      <c r="I392" s="53" t="s">
        <v>12</v>
      </c>
    </row>
    <row r="393" spans="1:9" x14ac:dyDescent="0.25">
      <c r="A393" s="49">
        <v>2022</v>
      </c>
      <c r="B393" s="50" t="s">
        <v>32</v>
      </c>
      <c r="C393" s="50" t="s">
        <v>10</v>
      </c>
      <c r="D393" s="51" t="s">
        <v>13</v>
      </c>
      <c r="E393" s="52">
        <v>2498</v>
      </c>
      <c r="F393" s="52">
        <v>8000</v>
      </c>
      <c r="G393" s="52">
        <v>8960</v>
      </c>
      <c r="H393" s="52">
        <v>1600</v>
      </c>
      <c r="I393" s="53" t="s">
        <v>12</v>
      </c>
    </row>
    <row r="394" spans="1:9" x14ac:dyDescent="0.25">
      <c r="A394" s="49">
        <v>2022</v>
      </c>
      <c r="B394" s="50" t="s">
        <v>32</v>
      </c>
      <c r="C394" s="50" t="s">
        <v>14</v>
      </c>
      <c r="D394" s="51" t="s">
        <v>15</v>
      </c>
      <c r="E394" s="52">
        <v>1245</v>
      </c>
      <c r="F394" s="52">
        <v>4577.2</v>
      </c>
      <c r="G394" s="52">
        <v>5126.4639999999999</v>
      </c>
      <c r="H394" s="52">
        <v>915.44</v>
      </c>
      <c r="I394" s="53" t="s">
        <v>12</v>
      </c>
    </row>
    <row r="395" spans="1:9" x14ac:dyDescent="0.25">
      <c r="A395" s="49">
        <v>2022</v>
      </c>
      <c r="B395" s="50" t="s">
        <v>32</v>
      </c>
      <c r="C395" s="50" t="s">
        <v>16</v>
      </c>
      <c r="D395" s="54" t="s">
        <v>17</v>
      </c>
      <c r="E395" s="55">
        <v>644</v>
      </c>
      <c r="F395" s="55">
        <v>5743.5</v>
      </c>
      <c r="G395" s="55">
        <v>6432.72</v>
      </c>
      <c r="H395" s="52">
        <v>1148.7</v>
      </c>
      <c r="I395" s="53" t="s">
        <v>12</v>
      </c>
    </row>
    <row r="396" spans="1:9" x14ac:dyDescent="0.25">
      <c r="A396" s="49">
        <v>2022</v>
      </c>
      <c r="B396" s="50" t="s">
        <v>32</v>
      </c>
      <c r="C396" s="50" t="s">
        <v>18</v>
      </c>
      <c r="D396" s="54" t="s">
        <v>19</v>
      </c>
      <c r="E396" s="55">
        <v>643</v>
      </c>
      <c r="F396" s="55">
        <v>7000</v>
      </c>
      <c r="G396" s="55">
        <v>7840</v>
      </c>
      <c r="H396" s="52">
        <v>1400</v>
      </c>
      <c r="I396" s="53" t="s">
        <v>12</v>
      </c>
    </row>
    <row r="397" spans="1:9" x14ac:dyDescent="0.25">
      <c r="A397" s="49">
        <v>2022</v>
      </c>
      <c r="B397" s="50" t="s">
        <v>32</v>
      </c>
      <c r="C397" s="50" t="s">
        <v>16</v>
      </c>
      <c r="D397" s="54" t="s">
        <v>20</v>
      </c>
      <c r="E397" s="55">
        <v>455</v>
      </c>
      <c r="F397" s="55">
        <v>4578.6000000000004</v>
      </c>
      <c r="G397" s="55">
        <v>5128.0320000000002</v>
      </c>
      <c r="H397" s="52">
        <v>915.72000000000014</v>
      </c>
      <c r="I397" s="53" t="s">
        <v>12</v>
      </c>
    </row>
    <row r="398" spans="1:9" x14ac:dyDescent="0.25">
      <c r="A398" s="49">
        <v>2022</v>
      </c>
      <c r="B398" s="50" t="s">
        <v>32</v>
      </c>
      <c r="C398" s="50" t="s">
        <v>18</v>
      </c>
      <c r="D398" s="54" t="s">
        <v>21</v>
      </c>
      <c r="E398" s="56">
        <v>345</v>
      </c>
      <c r="F398" s="56">
        <v>7000</v>
      </c>
      <c r="G398" s="56">
        <v>7840</v>
      </c>
      <c r="H398" s="52">
        <v>1400</v>
      </c>
      <c r="I398" s="53" t="s">
        <v>12</v>
      </c>
    </row>
    <row r="399" spans="1:9" x14ac:dyDescent="0.25">
      <c r="A399" s="49">
        <v>2022</v>
      </c>
      <c r="B399" s="50" t="s">
        <v>32</v>
      </c>
      <c r="C399" s="50" t="s">
        <v>14</v>
      </c>
      <c r="D399" s="51" t="s">
        <v>22</v>
      </c>
      <c r="E399" s="52">
        <v>122</v>
      </c>
      <c r="F399" s="52">
        <v>100</v>
      </c>
      <c r="G399" s="52">
        <v>112</v>
      </c>
      <c r="H399" s="52">
        <v>20</v>
      </c>
      <c r="I399" s="53" t="s">
        <v>12</v>
      </c>
    </row>
    <row r="400" spans="1:9" x14ac:dyDescent="0.25">
      <c r="A400" s="49">
        <v>2022</v>
      </c>
      <c r="B400" s="50" t="s">
        <v>32</v>
      </c>
      <c r="C400" s="50" t="s">
        <v>23</v>
      </c>
      <c r="D400" s="54" t="s">
        <v>24</v>
      </c>
      <c r="E400" s="55">
        <v>78</v>
      </c>
      <c r="F400" s="55">
        <v>2288.6</v>
      </c>
      <c r="G400" s="55">
        <v>5126.4639999999999</v>
      </c>
      <c r="H400" s="52">
        <v>457.72</v>
      </c>
      <c r="I400" s="53" t="s">
        <v>12</v>
      </c>
    </row>
    <row r="401" spans="1:9" x14ac:dyDescent="0.25">
      <c r="A401" s="49">
        <v>2022</v>
      </c>
      <c r="B401" s="50" t="s">
        <v>32</v>
      </c>
      <c r="C401" s="50" t="s">
        <v>23</v>
      </c>
      <c r="D401" s="54" t="s">
        <v>25</v>
      </c>
      <c r="E401" s="55">
        <v>76</v>
      </c>
      <c r="F401" s="55">
        <v>2288.4499999999998</v>
      </c>
      <c r="G401" s="55">
        <v>5126.1279999999997</v>
      </c>
      <c r="H401" s="52">
        <v>457.69</v>
      </c>
      <c r="I401" s="53" t="s">
        <v>12</v>
      </c>
    </row>
    <row r="402" spans="1:9" x14ac:dyDescent="0.25">
      <c r="A402" s="49">
        <v>2022</v>
      </c>
      <c r="B402" s="50" t="s">
        <v>32</v>
      </c>
      <c r="C402" s="50" t="s">
        <v>23</v>
      </c>
      <c r="D402" s="54" t="s">
        <v>26</v>
      </c>
      <c r="E402" s="55">
        <v>46</v>
      </c>
      <c r="F402" s="55">
        <v>100</v>
      </c>
      <c r="G402" s="55">
        <v>224</v>
      </c>
      <c r="H402" s="52">
        <v>20</v>
      </c>
      <c r="I402" s="53" t="s">
        <v>12</v>
      </c>
    </row>
    <row r="403" spans="1:9" x14ac:dyDescent="0.25">
      <c r="A403" s="49">
        <v>2022</v>
      </c>
      <c r="B403" s="50" t="s">
        <v>32</v>
      </c>
      <c r="C403" s="50" t="s">
        <v>23</v>
      </c>
      <c r="D403" s="54" t="s">
        <v>27</v>
      </c>
      <c r="E403" s="55">
        <v>34</v>
      </c>
      <c r="F403" s="55">
        <v>2288.4</v>
      </c>
      <c r="G403" s="55">
        <v>5126.0160000000005</v>
      </c>
      <c r="H403" s="52">
        <v>457.68000000000006</v>
      </c>
      <c r="I403" s="53" t="s">
        <v>12</v>
      </c>
    </row>
    <row r="404" spans="1:9" x14ac:dyDescent="0.25">
      <c r="A404" s="49">
        <v>2022</v>
      </c>
      <c r="B404" s="50" t="s">
        <v>32</v>
      </c>
      <c r="C404" s="50" t="s">
        <v>14</v>
      </c>
      <c r="D404" s="51" t="s">
        <v>28</v>
      </c>
      <c r="E404" s="52">
        <v>7</v>
      </c>
      <c r="F404" s="52">
        <v>200</v>
      </c>
      <c r="G404" s="52">
        <v>224</v>
      </c>
      <c r="H404" s="52">
        <v>40</v>
      </c>
      <c r="I404" s="53" t="s">
        <v>12</v>
      </c>
    </row>
    <row r="405" spans="1:9" x14ac:dyDescent="0.25">
      <c r="A405" s="49">
        <v>2022</v>
      </c>
      <c r="B405" s="50" t="s">
        <v>32</v>
      </c>
      <c r="C405" s="50" t="s">
        <v>23</v>
      </c>
      <c r="D405" s="54" t="s">
        <v>30</v>
      </c>
      <c r="E405" s="55">
        <v>3</v>
      </c>
      <c r="F405" s="55">
        <v>2288.65</v>
      </c>
      <c r="G405" s="55">
        <v>5126.576</v>
      </c>
      <c r="H405" s="52">
        <v>457.73</v>
      </c>
      <c r="I405" s="53" t="s">
        <v>12</v>
      </c>
    </row>
    <row r="406" spans="1:9" x14ac:dyDescent="0.25">
      <c r="A406" s="49">
        <v>2022</v>
      </c>
      <c r="B406" s="50" t="s">
        <v>32</v>
      </c>
      <c r="C406" s="50" t="s">
        <v>29</v>
      </c>
      <c r="D406" s="54" t="s">
        <v>29</v>
      </c>
      <c r="E406" s="55">
        <v>2</v>
      </c>
      <c r="F406" s="55">
        <v>6600</v>
      </c>
      <c r="G406" s="55">
        <v>7392</v>
      </c>
      <c r="H406" s="52">
        <v>1320</v>
      </c>
      <c r="I406" s="53" t="s">
        <v>33</v>
      </c>
    </row>
    <row r="407" spans="1:9" x14ac:dyDescent="0.25">
      <c r="A407" s="49">
        <v>2022</v>
      </c>
      <c r="B407" s="50" t="s">
        <v>34</v>
      </c>
      <c r="C407" s="50" t="s">
        <v>10</v>
      </c>
      <c r="D407" s="51" t="s">
        <v>11</v>
      </c>
      <c r="E407" s="52">
        <v>3566</v>
      </c>
      <c r="F407" s="52">
        <v>4577.3</v>
      </c>
      <c r="G407" s="52">
        <v>5126.576</v>
      </c>
      <c r="H407" s="52">
        <v>915.46</v>
      </c>
      <c r="I407" s="53" t="s">
        <v>33</v>
      </c>
    </row>
    <row r="408" spans="1:9" x14ac:dyDescent="0.25">
      <c r="A408" s="49">
        <v>2022</v>
      </c>
      <c r="B408" s="50" t="s">
        <v>34</v>
      </c>
      <c r="C408" s="50" t="s">
        <v>10</v>
      </c>
      <c r="D408" s="51" t="s">
        <v>13</v>
      </c>
      <c r="E408" s="52">
        <v>2498</v>
      </c>
      <c r="F408" s="52">
        <v>8000</v>
      </c>
      <c r="G408" s="52">
        <v>8960</v>
      </c>
      <c r="H408" s="52">
        <v>1600</v>
      </c>
      <c r="I408" s="53" t="s">
        <v>33</v>
      </c>
    </row>
    <row r="409" spans="1:9" x14ac:dyDescent="0.25">
      <c r="A409" s="49">
        <v>2022</v>
      </c>
      <c r="B409" s="50" t="s">
        <v>34</v>
      </c>
      <c r="C409" s="50" t="s">
        <v>14</v>
      </c>
      <c r="D409" s="51" t="s">
        <v>15</v>
      </c>
      <c r="E409" s="52">
        <v>1245</v>
      </c>
      <c r="F409" s="52">
        <v>4577.2</v>
      </c>
      <c r="G409" s="52">
        <v>5126.4639999999999</v>
      </c>
      <c r="H409" s="52">
        <v>915.44</v>
      </c>
      <c r="I409" s="53" t="s">
        <v>33</v>
      </c>
    </row>
    <row r="410" spans="1:9" x14ac:dyDescent="0.25">
      <c r="A410" s="49">
        <v>2022</v>
      </c>
      <c r="B410" s="50" t="s">
        <v>34</v>
      </c>
      <c r="C410" s="50" t="s">
        <v>16</v>
      </c>
      <c r="D410" s="54" t="s">
        <v>17</v>
      </c>
      <c r="E410" s="55">
        <v>644</v>
      </c>
      <c r="F410" s="55">
        <v>5743.5</v>
      </c>
      <c r="G410" s="55">
        <v>6432.72</v>
      </c>
      <c r="H410" s="52">
        <v>1148.7</v>
      </c>
      <c r="I410" s="53" t="s">
        <v>33</v>
      </c>
    </row>
    <row r="411" spans="1:9" x14ac:dyDescent="0.25">
      <c r="A411" s="49">
        <v>2022</v>
      </c>
      <c r="B411" s="50" t="s">
        <v>34</v>
      </c>
      <c r="C411" s="50" t="s">
        <v>18</v>
      </c>
      <c r="D411" s="54" t="s">
        <v>19</v>
      </c>
      <c r="E411" s="55">
        <v>643</v>
      </c>
      <c r="F411" s="55">
        <v>7000</v>
      </c>
      <c r="G411" s="55">
        <v>7840</v>
      </c>
      <c r="H411" s="52">
        <v>1400</v>
      </c>
      <c r="I411" s="53" t="s">
        <v>33</v>
      </c>
    </row>
    <row r="412" spans="1:9" x14ac:dyDescent="0.25">
      <c r="A412" s="49">
        <v>2022</v>
      </c>
      <c r="B412" s="50" t="s">
        <v>34</v>
      </c>
      <c r="C412" s="50" t="s">
        <v>16</v>
      </c>
      <c r="D412" s="54" t="s">
        <v>20</v>
      </c>
      <c r="E412" s="55">
        <v>455</v>
      </c>
      <c r="F412" s="55">
        <v>4578.6000000000004</v>
      </c>
      <c r="G412" s="55">
        <v>5128.0320000000002</v>
      </c>
      <c r="H412" s="52">
        <v>915.72000000000014</v>
      </c>
      <c r="I412" s="53" t="s">
        <v>33</v>
      </c>
    </row>
    <row r="413" spans="1:9" x14ac:dyDescent="0.25">
      <c r="A413" s="49">
        <v>2022</v>
      </c>
      <c r="B413" s="50" t="s">
        <v>34</v>
      </c>
      <c r="C413" s="50" t="s">
        <v>18</v>
      </c>
      <c r="D413" s="54" t="s">
        <v>21</v>
      </c>
      <c r="E413" s="56">
        <v>345</v>
      </c>
      <c r="F413" s="56">
        <v>7000</v>
      </c>
      <c r="G413" s="56">
        <v>7840</v>
      </c>
      <c r="H413" s="52">
        <v>1400</v>
      </c>
      <c r="I413" s="53" t="s">
        <v>33</v>
      </c>
    </row>
    <row r="414" spans="1:9" x14ac:dyDescent="0.25">
      <c r="A414" s="49">
        <v>2022</v>
      </c>
      <c r="B414" s="50" t="s">
        <v>34</v>
      </c>
      <c r="C414" s="50" t="s">
        <v>14</v>
      </c>
      <c r="D414" s="51" t="s">
        <v>22</v>
      </c>
      <c r="E414" s="52">
        <v>122</v>
      </c>
      <c r="F414" s="52">
        <v>100</v>
      </c>
      <c r="G414" s="52">
        <v>112</v>
      </c>
      <c r="H414" s="52">
        <v>20</v>
      </c>
      <c r="I414" s="53" t="s">
        <v>33</v>
      </c>
    </row>
    <row r="415" spans="1:9" x14ac:dyDescent="0.25">
      <c r="A415" s="49">
        <v>2022</v>
      </c>
      <c r="B415" s="50" t="s">
        <v>34</v>
      </c>
      <c r="C415" s="50" t="s">
        <v>23</v>
      </c>
      <c r="D415" s="54" t="s">
        <v>24</v>
      </c>
      <c r="E415" s="55">
        <v>78</v>
      </c>
      <c r="F415" s="55">
        <v>2288.6</v>
      </c>
      <c r="G415" s="55">
        <v>5126.4639999999999</v>
      </c>
      <c r="H415" s="52">
        <v>457.72</v>
      </c>
      <c r="I415" s="53" t="s">
        <v>33</v>
      </c>
    </row>
    <row r="416" spans="1:9" x14ac:dyDescent="0.25">
      <c r="A416" s="49">
        <v>2022</v>
      </c>
      <c r="B416" s="50" t="s">
        <v>34</v>
      </c>
      <c r="C416" s="50" t="s">
        <v>23</v>
      </c>
      <c r="D416" s="54" t="s">
        <v>25</v>
      </c>
      <c r="E416" s="55">
        <v>76</v>
      </c>
      <c r="F416" s="55">
        <v>2288.4499999999998</v>
      </c>
      <c r="G416" s="55">
        <v>5126.1279999999997</v>
      </c>
      <c r="H416" s="52">
        <v>457.69</v>
      </c>
      <c r="I416" s="53" t="s">
        <v>33</v>
      </c>
    </row>
    <row r="417" spans="1:9" x14ac:dyDescent="0.25">
      <c r="A417" s="49">
        <v>2022</v>
      </c>
      <c r="B417" s="50" t="s">
        <v>34</v>
      </c>
      <c r="C417" s="50" t="s">
        <v>23</v>
      </c>
      <c r="D417" s="54" t="s">
        <v>26</v>
      </c>
      <c r="E417" s="55">
        <v>46</v>
      </c>
      <c r="F417" s="55">
        <v>100</v>
      </c>
      <c r="G417" s="55">
        <v>224</v>
      </c>
      <c r="H417" s="52">
        <v>20</v>
      </c>
      <c r="I417" s="53" t="s">
        <v>33</v>
      </c>
    </row>
    <row r="418" spans="1:9" x14ac:dyDescent="0.25">
      <c r="A418" s="49">
        <v>2022</v>
      </c>
      <c r="B418" s="50" t="s">
        <v>34</v>
      </c>
      <c r="C418" s="50" t="s">
        <v>23</v>
      </c>
      <c r="D418" s="54" t="s">
        <v>27</v>
      </c>
      <c r="E418" s="55">
        <v>34</v>
      </c>
      <c r="F418" s="55">
        <v>2288.4</v>
      </c>
      <c r="G418" s="55">
        <v>5126.0160000000005</v>
      </c>
      <c r="H418" s="52">
        <v>457.68000000000006</v>
      </c>
      <c r="I418" s="53" t="s">
        <v>33</v>
      </c>
    </row>
    <row r="419" spans="1:9" x14ac:dyDescent="0.25">
      <c r="A419" s="49">
        <v>2022</v>
      </c>
      <c r="B419" s="50" t="s">
        <v>34</v>
      </c>
      <c r="C419" s="50" t="s">
        <v>14</v>
      </c>
      <c r="D419" s="51" t="s">
        <v>28</v>
      </c>
      <c r="E419" s="52">
        <v>7</v>
      </c>
      <c r="F419" s="52">
        <v>200</v>
      </c>
      <c r="G419" s="52">
        <v>224</v>
      </c>
      <c r="H419" s="52">
        <v>40</v>
      </c>
      <c r="I419" s="53" t="s">
        <v>33</v>
      </c>
    </row>
    <row r="420" spans="1:9" x14ac:dyDescent="0.25">
      <c r="A420" s="49">
        <v>2022</v>
      </c>
      <c r="B420" s="50" t="s">
        <v>34</v>
      </c>
      <c r="C420" s="50" t="s">
        <v>23</v>
      </c>
      <c r="D420" s="54" t="s">
        <v>30</v>
      </c>
      <c r="E420" s="55">
        <v>3</v>
      </c>
      <c r="F420" s="55">
        <v>2288.65</v>
      </c>
      <c r="G420" s="55">
        <v>5126.576</v>
      </c>
      <c r="H420" s="52">
        <v>457.73</v>
      </c>
      <c r="I420" s="53" t="s">
        <v>33</v>
      </c>
    </row>
    <row r="421" spans="1:9" x14ac:dyDescent="0.25">
      <c r="A421" s="49">
        <v>2022</v>
      </c>
      <c r="B421" s="50" t="s">
        <v>34</v>
      </c>
      <c r="C421" s="50" t="s">
        <v>29</v>
      </c>
      <c r="D421" s="54" t="s">
        <v>29</v>
      </c>
      <c r="E421" s="55">
        <v>2</v>
      </c>
      <c r="F421" s="55">
        <v>7920</v>
      </c>
      <c r="G421" s="55">
        <v>7392</v>
      </c>
      <c r="H421" s="52">
        <v>1584</v>
      </c>
      <c r="I421" s="53" t="s">
        <v>33</v>
      </c>
    </row>
    <row r="422" spans="1:9" x14ac:dyDescent="0.25">
      <c r="A422" s="49">
        <v>2022</v>
      </c>
      <c r="B422" s="50" t="s">
        <v>35</v>
      </c>
      <c r="C422" s="50" t="s">
        <v>10</v>
      </c>
      <c r="D422" s="51" t="s">
        <v>11</v>
      </c>
      <c r="E422" s="52">
        <v>3566</v>
      </c>
      <c r="F422" s="52">
        <v>4577.3</v>
      </c>
      <c r="G422" s="52">
        <v>5126.576</v>
      </c>
      <c r="H422" s="52">
        <v>915.46</v>
      </c>
      <c r="I422" s="53" t="s">
        <v>12</v>
      </c>
    </row>
    <row r="423" spans="1:9" x14ac:dyDescent="0.25">
      <c r="A423" s="49">
        <v>2022</v>
      </c>
      <c r="B423" s="50" t="s">
        <v>35</v>
      </c>
      <c r="C423" s="50" t="s">
        <v>10</v>
      </c>
      <c r="D423" s="51" t="s">
        <v>13</v>
      </c>
      <c r="E423" s="52">
        <v>2498</v>
      </c>
      <c r="F423" s="52">
        <v>8800</v>
      </c>
      <c r="G423" s="52">
        <v>8960</v>
      </c>
      <c r="H423" s="52">
        <v>1760</v>
      </c>
      <c r="I423" s="53" t="s">
        <v>12</v>
      </c>
    </row>
    <row r="424" spans="1:9" x14ac:dyDescent="0.25">
      <c r="A424" s="49">
        <v>2022</v>
      </c>
      <c r="B424" s="50" t="s">
        <v>35</v>
      </c>
      <c r="C424" s="50" t="s">
        <v>14</v>
      </c>
      <c r="D424" s="51" t="s">
        <v>15</v>
      </c>
      <c r="E424" s="52">
        <v>1245</v>
      </c>
      <c r="F424" s="52">
        <v>5034.92</v>
      </c>
      <c r="G424" s="52">
        <v>5126.4639999999999</v>
      </c>
      <c r="H424" s="52">
        <v>1006.984</v>
      </c>
      <c r="I424" s="53" t="s">
        <v>12</v>
      </c>
    </row>
    <row r="425" spans="1:9" x14ac:dyDescent="0.25">
      <c r="A425" s="49">
        <v>2022</v>
      </c>
      <c r="B425" s="50" t="s">
        <v>35</v>
      </c>
      <c r="C425" s="50" t="s">
        <v>16</v>
      </c>
      <c r="D425" s="54" t="s">
        <v>17</v>
      </c>
      <c r="E425" s="55">
        <v>644</v>
      </c>
      <c r="F425" s="55">
        <v>6317.85</v>
      </c>
      <c r="G425" s="55">
        <v>6432.72</v>
      </c>
      <c r="H425" s="52">
        <v>1263.5700000000002</v>
      </c>
      <c r="I425" s="53" t="s">
        <v>12</v>
      </c>
    </row>
    <row r="426" spans="1:9" x14ac:dyDescent="0.25">
      <c r="A426" s="49">
        <v>2022</v>
      </c>
      <c r="B426" s="50" t="s">
        <v>35</v>
      </c>
      <c r="C426" s="50" t="s">
        <v>18</v>
      </c>
      <c r="D426" s="54" t="s">
        <v>19</v>
      </c>
      <c r="E426" s="55">
        <v>643</v>
      </c>
      <c r="F426" s="55">
        <v>7700</v>
      </c>
      <c r="G426" s="55">
        <v>7840</v>
      </c>
      <c r="H426" s="52">
        <v>1540</v>
      </c>
      <c r="I426" s="53" t="s">
        <v>12</v>
      </c>
    </row>
    <row r="427" spans="1:9" x14ac:dyDescent="0.25">
      <c r="A427" s="49">
        <v>2022</v>
      </c>
      <c r="B427" s="50" t="s">
        <v>35</v>
      </c>
      <c r="C427" s="50" t="s">
        <v>16</v>
      </c>
      <c r="D427" s="54" t="s">
        <v>20</v>
      </c>
      <c r="E427" s="55">
        <v>455</v>
      </c>
      <c r="F427" s="55">
        <v>5036.46</v>
      </c>
      <c r="G427" s="55">
        <v>5128.0320000000002</v>
      </c>
      <c r="H427" s="52">
        <v>1007.292</v>
      </c>
      <c r="I427" s="53" t="s">
        <v>33</v>
      </c>
    </row>
    <row r="428" spans="1:9" x14ac:dyDescent="0.25">
      <c r="A428" s="49">
        <v>2022</v>
      </c>
      <c r="B428" s="50" t="s">
        <v>35</v>
      </c>
      <c r="C428" s="50" t="s">
        <v>18</v>
      </c>
      <c r="D428" s="54" t="s">
        <v>21</v>
      </c>
      <c r="E428" s="56">
        <v>345</v>
      </c>
      <c r="F428" s="56">
        <v>7700</v>
      </c>
      <c r="G428" s="56">
        <v>7840</v>
      </c>
      <c r="H428" s="52">
        <v>1540</v>
      </c>
      <c r="I428" s="53" t="s">
        <v>33</v>
      </c>
    </row>
    <row r="429" spans="1:9" x14ac:dyDescent="0.25">
      <c r="A429" s="49">
        <v>2022</v>
      </c>
      <c r="B429" s="50" t="s">
        <v>35</v>
      </c>
      <c r="C429" s="50" t="s">
        <v>14</v>
      </c>
      <c r="D429" s="51" t="s">
        <v>22</v>
      </c>
      <c r="E429" s="52">
        <v>122</v>
      </c>
      <c r="F429" s="52">
        <v>110</v>
      </c>
      <c r="G429" s="52">
        <v>112</v>
      </c>
      <c r="H429" s="52">
        <v>22</v>
      </c>
      <c r="I429" s="53" t="s">
        <v>33</v>
      </c>
    </row>
    <row r="430" spans="1:9" x14ac:dyDescent="0.25">
      <c r="A430" s="49">
        <v>2022</v>
      </c>
      <c r="B430" s="50" t="s">
        <v>35</v>
      </c>
      <c r="C430" s="50" t="s">
        <v>23</v>
      </c>
      <c r="D430" s="54" t="s">
        <v>24</v>
      </c>
      <c r="E430" s="55">
        <v>78</v>
      </c>
      <c r="F430" s="55">
        <v>2517.46</v>
      </c>
      <c r="G430" s="55">
        <v>5126.4639999999999</v>
      </c>
      <c r="H430" s="52">
        <v>503.49200000000002</v>
      </c>
      <c r="I430" s="53" t="s">
        <v>33</v>
      </c>
    </row>
    <row r="431" spans="1:9" x14ac:dyDescent="0.25">
      <c r="A431" s="49">
        <v>2022</v>
      </c>
      <c r="B431" s="50" t="s">
        <v>35</v>
      </c>
      <c r="C431" s="50" t="s">
        <v>23</v>
      </c>
      <c r="D431" s="54" t="s">
        <v>25</v>
      </c>
      <c r="E431" s="55">
        <v>76</v>
      </c>
      <c r="F431" s="55">
        <v>2288.4499999999998</v>
      </c>
      <c r="G431" s="55">
        <v>5126.1279999999997</v>
      </c>
      <c r="H431" s="52">
        <v>457.69</v>
      </c>
      <c r="I431" s="53" t="s">
        <v>33</v>
      </c>
    </row>
    <row r="432" spans="1:9" x14ac:dyDescent="0.25">
      <c r="A432" s="49">
        <v>2022</v>
      </c>
      <c r="B432" s="50" t="s">
        <v>35</v>
      </c>
      <c r="C432" s="50" t="s">
        <v>23</v>
      </c>
      <c r="D432" s="54" t="s">
        <v>26</v>
      </c>
      <c r="E432" s="55">
        <v>46</v>
      </c>
      <c r="F432" s="55">
        <v>100</v>
      </c>
      <c r="G432" s="55">
        <v>224</v>
      </c>
      <c r="H432" s="52">
        <v>20</v>
      </c>
      <c r="I432" s="53" t="s">
        <v>33</v>
      </c>
    </row>
    <row r="433" spans="1:9" x14ac:dyDescent="0.25">
      <c r="A433" s="49">
        <v>2022</v>
      </c>
      <c r="B433" s="50" t="s">
        <v>35</v>
      </c>
      <c r="C433" s="50" t="s">
        <v>23</v>
      </c>
      <c r="D433" s="54" t="s">
        <v>27</v>
      </c>
      <c r="E433" s="55">
        <v>34</v>
      </c>
      <c r="F433" s="55">
        <v>2288.4</v>
      </c>
      <c r="G433" s="55">
        <v>5126.0160000000005</v>
      </c>
      <c r="H433" s="52">
        <v>457.68000000000006</v>
      </c>
      <c r="I433" s="53" t="s">
        <v>33</v>
      </c>
    </row>
    <row r="434" spans="1:9" x14ac:dyDescent="0.25">
      <c r="A434" s="49">
        <v>2022</v>
      </c>
      <c r="B434" s="50" t="s">
        <v>35</v>
      </c>
      <c r="C434" s="50" t="s">
        <v>14</v>
      </c>
      <c r="D434" s="51" t="s">
        <v>28</v>
      </c>
      <c r="E434" s="52">
        <v>7</v>
      </c>
      <c r="F434" s="52">
        <v>200</v>
      </c>
      <c r="G434" s="52">
        <v>224</v>
      </c>
      <c r="H434" s="52">
        <v>40</v>
      </c>
      <c r="I434" s="53" t="s">
        <v>33</v>
      </c>
    </row>
    <row r="435" spans="1:9" x14ac:dyDescent="0.25">
      <c r="A435" s="49">
        <v>2022</v>
      </c>
      <c r="B435" s="50" t="s">
        <v>35</v>
      </c>
      <c r="C435" s="50" t="s">
        <v>23</v>
      </c>
      <c r="D435" s="54" t="s">
        <v>30</v>
      </c>
      <c r="E435" s="55">
        <v>3</v>
      </c>
      <c r="F435" s="55">
        <v>3300</v>
      </c>
      <c r="G435" s="55">
        <v>5126.576</v>
      </c>
      <c r="H435" s="52">
        <v>660</v>
      </c>
      <c r="I435" s="53" t="s">
        <v>33</v>
      </c>
    </row>
    <row r="436" spans="1:9" x14ac:dyDescent="0.25">
      <c r="A436" s="49">
        <v>2022</v>
      </c>
      <c r="B436" s="50" t="s">
        <v>35</v>
      </c>
      <c r="C436" s="50" t="s">
        <v>29</v>
      </c>
      <c r="D436" s="54" t="s">
        <v>29</v>
      </c>
      <c r="E436" s="55">
        <v>2</v>
      </c>
      <c r="F436" s="55">
        <v>4577.3</v>
      </c>
      <c r="G436" s="55">
        <v>7392</v>
      </c>
      <c r="H436" s="52">
        <v>915.46</v>
      </c>
      <c r="I436" s="53" t="s">
        <v>12</v>
      </c>
    </row>
    <row r="437" spans="1:9" x14ac:dyDescent="0.25">
      <c r="A437" s="49">
        <v>2022</v>
      </c>
      <c r="B437" s="50" t="s">
        <v>36</v>
      </c>
      <c r="C437" s="50" t="s">
        <v>10</v>
      </c>
      <c r="D437" s="51" t="s">
        <v>11</v>
      </c>
      <c r="E437" s="52">
        <v>3566</v>
      </c>
      <c r="F437" s="52">
        <v>4577.3</v>
      </c>
      <c r="G437" s="52">
        <v>5126.576</v>
      </c>
      <c r="H437" s="52">
        <v>915.46</v>
      </c>
      <c r="I437" s="53" t="s">
        <v>33</v>
      </c>
    </row>
    <row r="438" spans="1:9" x14ac:dyDescent="0.25">
      <c r="A438" s="49">
        <v>2022</v>
      </c>
      <c r="B438" s="50" t="s">
        <v>36</v>
      </c>
      <c r="C438" s="50" t="s">
        <v>10</v>
      </c>
      <c r="D438" s="51" t="s">
        <v>13</v>
      </c>
      <c r="E438" s="52">
        <v>2498</v>
      </c>
      <c r="F438" s="52">
        <v>8000</v>
      </c>
      <c r="G438" s="52">
        <v>8960</v>
      </c>
      <c r="H438" s="52">
        <v>1600</v>
      </c>
      <c r="I438" s="53" t="s">
        <v>12</v>
      </c>
    </row>
    <row r="439" spans="1:9" x14ac:dyDescent="0.25">
      <c r="A439" s="49">
        <v>2022</v>
      </c>
      <c r="B439" s="50" t="s">
        <v>36</v>
      </c>
      <c r="C439" s="50" t="s">
        <v>14</v>
      </c>
      <c r="D439" s="51" t="s">
        <v>15</v>
      </c>
      <c r="E439" s="52">
        <v>1245</v>
      </c>
      <c r="F439" s="52">
        <v>4577.2</v>
      </c>
      <c r="G439" s="52">
        <v>5126.4639999999999</v>
      </c>
      <c r="H439" s="52">
        <v>915.44</v>
      </c>
      <c r="I439" s="53" t="s">
        <v>12</v>
      </c>
    </row>
    <row r="440" spans="1:9" x14ac:dyDescent="0.25">
      <c r="A440" s="49">
        <v>2022</v>
      </c>
      <c r="B440" s="50" t="s">
        <v>36</v>
      </c>
      <c r="C440" s="50" t="s">
        <v>16</v>
      </c>
      <c r="D440" s="54" t="s">
        <v>17</v>
      </c>
      <c r="E440" s="55">
        <v>644</v>
      </c>
      <c r="F440" s="55">
        <v>5743.5</v>
      </c>
      <c r="G440" s="55">
        <v>6432.72</v>
      </c>
      <c r="H440" s="52">
        <v>1148.7</v>
      </c>
      <c r="I440" s="53" t="s">
        <v>12</v>
      </c>
    </row>
    <row r="441" spans="1:9" x14ac:dyDescent="0.25">
      <c r="A441" s="49">
        <v>2022</v>
      </c>
      <c r="B441" s="50" t="s">
        <v>36</v>
      </c>
      <c r="C441" s="50" t="s">
        <v>18</v>
      </c>
      <c r="D441" s="54" t="s">
        <v>19</v>
      </c>
      <c r="E441" s="55">
        <v>643</v>
      </c>
      <c r="F441" s="55">
        <v>7000</v>
      </c>
      <c r="G441" s="55">
        <v>7840</v>
      </c>
      <c r="H441" s="52">
        <v>1400</v>
      </c>
      <c r="I441" s="53" t="s">
        <v>12</v>
      </c>
    </row>
    <row r="442" spans="1:9" x14ac:dyDescent="0.25">
      <c r="A442" s="49">
        <v>2022</v>
      </c>
      <c r="B442" s="50" t="s">
        <v>36</v>
      </c>
      <c r="C442" s="50" t="s">
        <v>16</v>
      </c>
      <c r="D442" s="54" t="s">
        <v>20</v>
      </c>
      <c r="E442" s="55">
        <v>455</v>
      </c>
      <c r="F442" s="55">
        <v>4578.6000000000004</v>
      </c>
      <c r="G442" s="55">
        <v>5128.0320000000002</v>
      </c>
      <c r="H442" s="52">
        <v>915.72000000000014</v>
      </c>
      <c r="I442" s="53" t="s">
        <v>12</v>
      </c>
    </row>
    <row r="443" spans="1:9" x14ac:dyDescent="0.25">
      <c r="A443" s="49">
        <v>2022</v>
      </c>
      <c r="B443" s="50" t="s">
        <v>36</v>
      </c>
      <c r="C443" s="50" t="s">
        <v>18</v>
      </c>
      <c r="D443" s="54" t="s">
        <v>21</v>
      </c>
      <c r="E443" s="56">
        <v>345</v>
      </c>
      <c r="F443" s="56">
        <v>7000</v>
      </c>
      <c r="G443" s="56">
        <v>7840</v>
      </c>
      <c r="H443" s="52">
        <v>1400</v>
      </c>
      <c r="I443" s="53" t="s">
        <v>12</v>
      </c>
    </row>
    <row r="444" spans="1:9" x14ac:dyDescent="0.25">
      <c r="A444" s="49">
        <v>2022</v>
      </c>
      <c r="B444" s="50" t="s">
        <v>36</v>
      </c>
      <c r="C444" s="50" t="s">
        <v>14</v>
      </c>
      <c r="D444" s="51" t="s">
        <v>22</v>
      </c>
      <c r="E444" s="52">
        <v>122</v>
      </c>
      <c r="F444" s="52">
        <v>100</v>
      </c>
      <c r="G444" s="52">
        <v>112</v>
      </c>
      <c r="H444" s="52">
        <v>20</v>
      </c>
      <c r="I444" s="53" t="s">
        <v>12</v>
      </c>
    </row>
    <row r="445" spans="1:9" x14ac:dyDescent="0.25">
      <c r="A445" s="49">
        <v>2022</v>
      </c>
      <c r="B445" s="50" t="s">
        <v>36</v>
      </c>
      <c r="C445" s="50" t="s">
        <v>23</v>
      </c>
      <c r="D445" s="54" t="s">
        <v>24</v>
      </c>
      <c r="E445" s="55">
        <v>78</v>
      </c>
      <c r="F445" s="55">
        <v>2288.6</v>
      </c>
      <c r="G445" s="55">
        <v>5126.4639999999999</v>
      </c>
      <c r="H445" s="52">
        <v>457.72</v>
      </c>
      <c r="I445" s="53" t="s">
        <v>12</v>
      </c>
    </row>
    <row r="446" spans="1:9" x14ac:dyDescent="0.25">
      <c r="A446" s="49">
        <v>2022</v>
      </c>
      <c r="B446" s="50" t="s">
        <v>36</v>
      </c>
      <c r="C446" s="50" t="s">
        <v>23</v>
      </c>
      <c r="D446" s="54" t="s">
        <v>25</v>
      </c>
      <c r="E446" s="55">
        <v>76</v>
      </c>
      <c r="F446" s="55">
        <v>2288.4499999999998</v>
      </c>
      <c r="G446" s="55">
        <v>5126.1279999999997</v>
      </c>
      <c r="H446" s="52">
        <v>457.69</v>
      </c>
      <c r="I446" s="53" t="s">
        <v>12</v>
      </c>
    </row>
    <row r="447" spans="1:9" x14ac:dyDescent="0.25">
      <c r="A447" s="49">
        <v>2022</v>
      </c>
      <c r="B447" s="50" t="s">
        <v>36</v>
      </c>
      <c r="C447" s="50" t="s">
        <v>23</v>
      </c>
      <c r="D447" s="54" t="s">
        <v>26</v>
      </c>
      <c r="E447" s="55">
        <v>46</v>
      </c>
      <c r="F447" s="55">
        <v>100</v>
      </c>
      <c r="G447" s="55">
        <v>224</v>
      </c>
      <c r="H447" s="52">
        <v>20</v>
      </c>
      <c r="I447" s="53" t="s">
        <v>12</v>
      </c>
    </row>
    <row r="448" spans="1:9" x14ac:dyDescent="0.25">
      <c r="A448" s="49">
        <v>2022</v>
      </c>
      <c r="B448" s="50" t="s">
        <v>36</v>
      </c>
      <c r="C448" s="50" t="s">
        <v>23</v>
      </c>
      <c r="D448" s="54" t="s">
        <v>27</v>
      </c>
      <c r="E448" s="55">
        <v>34</v>
      </c>
      <c r="F448" s="55">
        <v>2288.4</v>
      </c>
      <c r="G448" s="55">
        <v>5126.0160000000005</v>
      </c>
      <c r="H448" s="52">
        <v>457.68000000000006</v>
      </c>
      <c r="I448" s="53" t="s">
        <v>12</v>
      </c>
    </row>
    <row r="449" spans="1:9" x14ac:dyDescent="0.25">
      <c r="A449" s="49">
        <v>2022</v>
      </c>
      <c r="B449" s="50" t="s">
        <v>36</v>
      </c>
      <c r="C449" s="50" t="s">
        <v>14</v>
      </c>
      <c r="D449" s="51" t="s">
        <v>28</v>
      </c>
      <c r="E449" s="52">
        <v>7</v>
      </c>
      <c r="F449" s="52">
        <v>200</v>
      </c>
      <c r="G449" s="52">
        <v>224</v>
      </c>
      <c r="H449" s="52">
        <v>40</v>
      </c>
      <c r="I449" s="53" t="s">
        <v>12</v>
      </c>
    </row>
    <row r="450" spans="1:9" x14ac:dyDescent="0.25">
      <c r="A450" s="49">
        <v>2022</v>
      </c>
      <c r="B450" s="50" t="s">
        <v>36</v>
      </c>
      <c r="C450" s="50" t="s">
        <v>29</v>
      </c>
      <c r="D450" s="54" t="s">
        <v>29</v>
      </c>
      <c r="E450" s="55">
        <v>3</v>
      </c>
      <c r="F450" s="55">
        <v>4577.3</v>
      </c>
      <c r="G450" s="55">
        <v>7392</v>
      </c>
      <c r="H450" s="52">
        <v>915.46</v>
      </c>
      <c r="I450" s="53" t="s">
        <v>12</v>
      </c>
    </row>
    <row r="451" spans="1:9" x14ac:dyDescent="0.25">
      <c r="A451" s="49">
        <v>2022</v>
      </c>
      <c r="B451" s="50" t="s">
        <v>36</v>
      </c>
      <c r="C451" s="50" t="s">
        <v>23</v>
      </c>
      <c r="D451" s="54" t="s">
        <v>30</v>
      </c>
      <c r="E451" s="55">
        <v>3</v>
      </c>
      <c r="F451" s="55">
        <v>2288.65</v>
      </c>
      <c r="G451" s="55">
        <v>5126.576</v>
      </c>
      <c r="H451" s="52">
        <v>457.73</v>
      </c>
      <c r="I451" s="53" t="s">
        <v>12</v>
      </c>
    </row>
    <row r="452" spans="1:9" x14ac:dyDescent="0.25">
      <c r="A452" s="49">
        <v>2022</v>
      </c>
      <c r="B452" s="50" t="s">
        <v>37</v>
      </c>
      <c r="C452" s="50" t="s">
        <v>10</v>
      </c>
      <c r="D452" s="51" t="s">
        <v>11</v>
      </c>
      <c r="E452" s="52">
        <v>3566</v>
      </c>
      <c r="F452" s="52">
        <v>4577.3</v>
      </c>
      <c r="G452" s="52">
        <v>5126.576</v>
      </c>
      <c r="H452" s="52">
        <v>915.46</v>
      </c>
      <c r="I452" s="53" t="s">
        <v>12</v>
      </c>
    </row>
    <row r="453" spans="1:9" x14ac:dyDescent="0.25">
      <c r="A453" s="49">
        <v>2022</v>
      </c>
      <c r="B453" s="50" t="s">
        <v>37</v>
      </c>
      <c r="C453" s="50" t="s">
        <v>10</v>
      </c>
      <c r="D453" s="51" t="s">
        <v>13</v>
      </c>
      <c r="E453" s="52">
        <v>2498</v>
      </c>
      <c r="F453" s="52">
        <v>8000</v>
      </c>
      <c r="G453" s="52">
        <v>8960</v>
      </c>
      <c r="H453" s="52">
        <v>1600</v>
      </c>
      <c r="I453" s="53" t="s">
        <v>12</v>
      </c>
    </row>
    <row r="454" spans="1:9" x14ac:dyDescent="0.25">
      <c r="A454" s="49">
        <v>2022</v>
      </c>
      <c r="B454" s="50" t="s">
        <v>37</v>
      </c>
      <c r="C454" s="50" t="s">
        <v>14</v>
      </c>
      <c r="D454" s="51" t="s">
        <v>15</v>
      </c>
      <c r="E454" s="52">
        <v>1245</v>
      </c>
      <c r="F454" s="52">
        <v>4577.2</v>
      </c>
      <c r="G454" s="52">
        <v>5126.4639999999999</v>
      </c>
      <c r="H454" s="52">
        <v>915.44</v>
      </c>
      <c r="I454" s="53" t="s">
        <v>12</v>
      </c>
    </row>
    <row r="455" spans="1:9" x14ac:dyDescent="0.25">
      <c r="A455" s="49">
        <v>2022</v>
      </c>
      <c r="B455" s="50" t="s">
        <v>37</v>
      </c>
      <c r="C455" s="50" t="s">
        <v>16</v>
      </c>
      <c r="D455" s="54" t="s">
        <v>17</v>
      </c>
      <c r="E455" s="55">
        <v>644</v>
      </c>
      <c r="F455" s="55">
        <v>5743.5</v>
      </c>
      <c r="G455" s="55">
        <v>6432.72</v>
      </c>
      <c r="H455" s="52">
        <v>1148.7</v>
      </c>
      <c r="I455" s="53" t="s">
        <v>12</v>
      </c>
    </row>
    <row r="456" spans="1:9" x14ac:dyDescent="0.25">
      <c r="A456" s="49">
        <v>2022</v>
      </c>
      <c r="B456" s="50" t="s">
        <v>37</v>
      </c>
      <c r="C456" s="50" t="s">
        <v>18</v>
      </c>
      <c r="D456" s="54" t="s">
        <v>19</v>
      </c>
      <c r="E456" s="55">
        <v>643</v>
      </c>
      <c r="F456" s="55">
        <v>7000</v>
      </c>
      <c r="G456" s="55">
        <v>7840</v>
      </c>
      <c r="H456" s="52">
        <v>1400</v>
      </c>
      <c r="I456" s="53" t="s">
        <v>12</v>
      </c>
    </row>
    <row r="457" spans="1:9" x14ac:dyDescent="0.25">
      <c r="A457" s="49">
        <v>2022</v>
      </c>
      <c r="B457" s="50" t="s">
        <v>37</v>
      </c>
      <c r="C457" s="50" t="s">
        <v>16</v>
      </c>
      <c r="D457" s="54" t="s">
        <v>20</v>
      </c>
      <c r="E457" s="55">
        <v>455</v>
      </c>
      <c r="F457" s="55">
        <v>4578.6000000000004</v>
      </c>
      <c r="G457" s="55">
        <v>5128.0320000000002</v>
      </c>
      <c r="H457" s="52">
        <v>915.72000000000014</v>
      </c>
      <c r="I457" s="53" t="s">
        <v>12</v>
      </c>
    </row>
    <row r="458" spans="1:9" x14ac:dyDescent="0.25">
      <c r="A458" s="49">
        <v>2022</v>
      </c>
      <c r="B458" s="50" t="s">
        <v>37</v>
      </c>
      <c r="C458" s="50" t="s">
        <v>18</v>
      </c>
      <c r="D458" s="54" t="s">
        <v>21</v>
      </c>
      <c r="E458" s="56">
        <v>345</v>
      </c>
      <c r="F458" s="56">
        <v>7000</v>
      </c>
      <c r="G458" s="56">
        <v>7840</v>
      </c>
      <c r="H458" s="52">
        <v>1400</v>
      </c>
      <c r="I458" s="53" t="s">
        <v>12</v>
      </c>
    </row>
    <row r="459" spans="1:9" x14ac:dyDescent="0.25">
      <c r="A459" s="49">
        <v>2022</v>
      </c>
      <c r="B459" s="50" t="s">
        <v>37</v>
      </c>
      <c r="C459" s="50" t="s">
        <v>14</v>
      </c>
      <c r="D459" s="51" t="s">
        <v>22</v>
      </c>
      <c r="E459" s="52">
        <v>122</v>
      </c>
      <c r="F459" s="52">
        <v>100</v>
      </c>
      <c r="G459" s="52">
        <v>112</v>
      </c>
      <c r="H459" s="52">
        <v>20</v>
      </c>
      <c r="I459" s="53" t="s">
        <v>12</v>
      </c>
    </row>
    <row r="460" spans="1:9" x14ac:dyDescent="0.25">
      <c r="A460" s="49">
        <v>2022</v>
      </c>
      <c r="B460" s="50" t="s">
        <v>37</v>
      </c>
      <c r="C460" s="50" t="s">
        <v>23</v>
      </c>
      <c r="D460" s="54" t="s">
        <v>24</v>
      </c>
      <c r="E460" s="55">
        <v>78</v>
      </c>
      <c r="F460" s="55">
        <v>2288.6</v>
      </c>
      <c r="G460" s="55">
        <v>5126.4639999999999</v>
      </c>
      <c r="H460" s="52">
        <v>457.72</v>
      </c>
      <c r="I460" s="53" t="s">
        <v>12</v>
      </c>
    </row>
    <row r="461" spans="1:9" x14ac:dyDescent="0.25">
      <c r="A461" s="49">
        <v>2022</v>
      </c>
      <c r="B461" s="50" t="s">
        <v>37</v>
      </c>
      <c r="C461" s="50" t="s">
        <v>23</v>
      </c>
      <c r="D461" s="54" t="s">
        <v>25</v>
      </c>
      <c r="E461" s="55">
        <v>76</v>
      </c>
      <c r="F461" s="55">
        <v>2288.4499999999998</v>
      </c>
      <c r="G461" s="55">
        <v>5126.1279999999997</v>
      </c>
      <c r="H461" s="52">
        <v>457.69</v>
      </c>
      <c r="I461" s="53" t="s">
        <v>12</v>
      </c>
    </row>
    <row r="462" spans="1:9" x14ac:dyDescent="0.25">
      <c r="A462" s="49">
        <v>2022</v>
      </c>
      <c r="B462" s="50" t="s">
        <v>37</v>
      </c>
      <c r="C462" s="50" t="s">
        <v>23</v>
      </c>
      <c r="D462" s="54" t="s">
        <v>26</v>
      </c>
      <c r="E462" s="55">
        <v>46</v>
      </c>
      <c r="F462" s="55">
        <v>100</v>
      </c>
      <c r="G462" s="55">
        <v>224</v>
      </c>
      <c r="H462" s="52">
        <v>20</v>
      </c>
      <c r="I462" s="53" t="s">
        <v>12</v>
      </c>
    </row>
    <row r="463" spans="1:9" x14ac:dyDescent="0.25">
      <c r="A463" s="49">
        <v>2022</v>
      </c>
      <c r="B463" s="50" t="s">
        <v>37</v>
      </c>
      <c r="C463" s="50" t="s">
        <v>23</v>
      </c>
      <c r="D463" s="54" t="s">
        <v>27</v>
      </c>
      <c r="E463" s="55">
        <v>34</v>
      </c>
      <c r="F463" s="55">
        <v>2288.4</v>
      </c>
      <c r="G463" s="55">
        <v>5126.0160000000005</v>
      </c>
      <c r="H463" s="52">
        <v>457.68000000000006</v>
      </c>
      <c r="I463" s="53" t="s">
        <v>12</v>
      </c>
    </row>
    <row r="464" spans="1:9" x14ac:dyDescent="0.25">
      <c r="A464" s="49">
        <v>2022</v>
      </c>
      <c r="B464" s="50" t="s">
        <v>37</v>
      </c>
      <c r="C464" s="50" t="s">
        <v>14</v>
      </c>
      <c r="D464" s="51" t="s">
        <v>28</v>
      </c>
      <c r="E464" s="52">
        <v>7</v>
      </c>
      <c r="F464" s="52">
        <v>200</v>
      </c>
      <c r="G464" s="52">
        <v>224</v>
      </c>
      <c r="H464" s="52">
        <v>40</v>
      </c>
      <c r="I464" s="53" t="s">
        <v>12</v>
      </c>
    </row>
    <row r="465" spans="1:9" x14ac:dyDescent="0.25">
      <c r="A465" s="49">
        <v>2022</v>
      </c>
      <c r="B465" s="50" t="s">
        <v>37</v>
      </c>
      <c r="C465" s="50" t="s">
        <v>23</v>
      </c>
      <c r="D465" s="54" t="s">
        <v>30</v>
      </c>
      <c r="E465" s="55">
        <v>3</v>
      </c>
      <c r="F465" s="55">
        <v>2288.65</v>
      </c>
      <c r="G465" s="55">
        <v>5126.576</v>
      </c>
      <c r="H465" s="52">
        <v>457.73</v>
      </c>
      <c r="I465" s="53" t="s">
        <v>12</v>
      </c>
    </row>
    <row r="466" spans="1:9" x14ac:dyDescent="0.25">
      <c r="A466" s="49">
        <v>2022</v>
      </c>
      <c r="B466" s="50" t="s">
        <v>37</v>
      </c>
      <c r="C466" s="50" t="s">
        <v>29</v>
      </c>
      <c r="D466" s="54" t="s">
        <v>29</v>
      </c>
      <c r="E466" s="55">
        <v>2</v>
      </c>
      <c r="F466" s="55">
        <v>6600</v>
      </c>
      <c r="G466" s="55">
        <v>7392</v>
      </c>
      <c r="H466" s="52">
        <v>1320</v>
      </c>
      <c r="I466" s="53" t="s">
        <v>12</v>
      </c>
    </row>
    <row r="467" spans="1:9" x14ac:dyDescent="0.25">
      <c r="A467" s="49">
        <v>2022</v>
      </c>
      <c r="B467" s="50" t="s">
        <v>38</v>
      </c>
      <c r="C467" s="50" t="s">
        <v>10</v>
      </c>
      <c r="D467" s="51" t="s">
        <v>11</v>
      </c>
      <c r="E467" s="52">
        <v>3566</v>
      </c>
      <c r="F467" s="52">
        <v>4577.3</v>
      </c>
      <c r="G467" s="52">
        <v>5126.576</v>
      </c>
      <c r="H467" s="52">
        <v>915.46</v>
      </c>
      <c r="I467" s="53" t="s">
        <v>12</v>
      </c>
    </row>
    <row r="468" spans="1:9" x14ac:dyDescent="0.25">
      <c r="A468" s="49">
        <v>2022</v>
      </c>
      <c r="B468" s="50" t="s">
        <v>38</v>
      </c>
      <c r="C468" s="50" t="s">
        <v>10</v>
      </c>
      <c r="D468" s="51" t="s">
        <v>13</v>
      </c>
      <c r="E468" s="52">
        <v>2498</v>
      </c>
      <c r="F468" s="52">
        <v>8000</v>
      </c>
      <c r="G468" s="52">
        <v>8960</v>
      </c>
      <c r="H468" s="52">
        <v>1600</v>
      </c>
      <c r="I468" s="53" t="s">
        <v>12</v>
      </c>
    </row>
    <row r="469" spans="1:9" x14ac:dyDescent="0.25">
      <c r="A469" s="49">
        <v>2022</v>
      </c>
      <c r="B469" s="50" t="s">
        <v>38</v>
      </c>
      <c r="C469" s="50" t="s">
        <v>14</v>
      </c>
      <c r="D469" s="51" t="s">
        <v>15</v>
      </c>
      <c r="E469" s="52">
        <v>1245</v>
      </c>
      <c r="F469" s="52">
        <v>4577.2</v>
      </c>
      <c r="G469" s="52">
        <v>5126.4639999999999</v>
      </c>
      <c r="H469" s="52">
        <v>915.44</v>
      </c>
      <c r="I469" s="53" t="s">
        <v>12</v>
      </c>
    </row>
    <row r="470" spans="1:9" x14ac:dyDescent="0.25">
      <c r="A470" s="49">
        <v>2022</v>
      </c>
      <c r="B470" s="50" t="s">
        <v>38</v>
      </c>
      <c r="C470" s="50" t="s">
        <v>16</v>
      </c>
      <c r="D470" s="54" t="s">
        <v>17</v>
      </c>
      <c r="E470" s="55">
        <v>644</v>
      </c>
      <c r="F470" s="55">
        <v>5743.5</v>
      </c>
      <c r="G470" s="55">
        <v>6432.72</v>
      </c>
      <c r="H470" s="52">
        <v>1148.7</v>
      </c>
      <c r="I470" s="53" t="s">
        <v>12</v>
      </c>
    </row>
    <row r="471" spans="1:9" x14ac:dyDescent="0.25">
      <c r="A471" s="49">
        <v>2022</v>
      </c>
      <c r="B471" s="50" t="s">
        <v>38</v>
      </c>
      <c r="C471" s="50" t="s">
        <v>18</v>
      </c>
      <c r="D471" s="54" t="s">
        <v>19</v>
      </c>
      <c r="E471" s="55">
        <v>643</v>
      </c>
      <c r="F471" s="55">
        <v>7000</v>
      </c>
      <c r="G471" s="55">
        <v>7840</v>
      </c>
      <c r="H471" s="52">
        <v>1400</v>
      </c>
      <c r="I471" s="53" t="s">
        <v>12</v>
      </c>
    </row>
    <row r="472" spans="1:9" x14ac:dyDescent="0.25">
      <c r="A472" s="49">
        <v>2022</v>
      </c>
      <c r="B472" s="50" t="s">
        <v>38</v>
      </c>
      <c r="C472" s="50" t="s">
        <v>16</v>
      </c>
      <c r="D472" s="54" t="s">
        <v>20</v>
      </c>
      <c r="E472" s="55">
        <v>455</v>
      </c>
      <c r="F472" s="55">
        <v>5036.46</v>
      </c>
      <c r="G472" s="55">
        <v>5128.0320000000002</v>
      </c>
      <c r="H472" s="52">
        <v>1007.292</v>
      </c>
      <c r="I472" s="53" t="s">
        <v>12</v>
      </c>
    </row>
    <row r="473" spans="1:9" x14ac:dyDescent="0.25">
      <c r="A473" s="49">
        <v>2022</v>
      </c>
      <c r="B473" s="50" t="s">
        <v>38</v>
      </c>
      <c r="C473" s="50" t="s">
        <v>18</v>
      </c>
      <c r="D473" s="54" t="s">
        <v>21</v>
      </c>
      <c r="E473" s="56">
        <v>345</v>
      </c>
      <c r="F473" s="56">
        <v>7700</v>
      </c>
      <c r="G473" s="56">
        <v>7840</v>
      </c>
      <c r="H473" s="52">
        <v>1540</v>
      </c>
      <c r="I473" s="53" t="s">
        <v>12</v>
      </c>
    </row>
    <row r="474" spans="1:9" x14ac:dyDescent="0.25">
      <c r="A474" s="49">
        <v>2022</v>
      </c>
      <c r="B474" s="50" t="s">
        <v>38</v>
      </c>
      <c r="C474" s="50" t="s">
        <v>14</v>
      </c>
      <c r="D474" s="51" t="s">
        <v>22</v>
      </c>
      <c r="E474" s="52">
        <v>122</v>
      </c>
      <c r="F474" s="52">
        <v>110</v>
      </c>
      <c r="G474" s="52">
        <v>112</v>
      </c>
      <c r="H474" s="52">
        <v>22</v>
      </c>
      <c r="I474" s="53" t="s">
        <v>12</v>
      </c>
    </row>
    <row r="475" spans="1:9" x14ac:dyDescent="0.25">
      <c r="A475" s="49">
        <v>2022</v>
      </c>
      <c r="B475" s="50" t="s">
        <v>38</v>
      </c>
      <c r="C475" s="50" t="s">
        <v>23</v>
      </c>
      <c r="D475" s="54" t="s">
        <v>24</v>
      </c>
      <c r="E475" s="55">
        <v>78</v>
      </c>
      <c r="F475" s="55">
        <v>2517.46</v>
      </c>
      <c r="G475" s="55">
        <v>5126.4639999999999</v>
      </c>
      <c r="H475" s="52">
        <v>503.49200000000002</v>
      </c>
      <c r="I475" s="53" t="s">
        <v>12</v>
      </c>
    </row>
    <row r="476" spans="1:9" x14ac:dyDescent="0.25">
      <c r="A476" s="49">
        <v>2022</v>
      </c>
      <c r="B476" s="50" t="s">
        <v>38</v>
      </c>
      <c r="C476" s="50" t="s">
        <v>23</v>
      </c>
      <c r="D476" s="54" t="s">
        <v>25</v>
      </c>
      <c r="E476" s="55">
        <v>76</v>
      </c>
      <c r="F476" s="55">
        <v>2517.2949999999996</v>
      </c>
      <c r="G476" s="55">
        <v>5126.1279999999997</v>
      </c>
      <c r="H476" s="52">
        <v>503.45899999999995</v>
      </c>
      <c r="I476" s="53" t="s">
        <v>12</v>
      </c>
    </row>
    <row r="477" spans="1:9" x14ac:dyDescent="0.25">
      <c r="A477" s="49">
        <v>2022</v>
      </c>
      <c r="B477" s="50" t="s">
        <v>38</v>
      </c>
      <c r="C477" s="50" t="s">
        <v>23</v>
      </c>
      <c r="D477" s="54" t="s">
        <v>26</v>
      </c>
      <c r="E477" s="55">
        <v>46</v>
      </c>
      <c r="F477" s="55">
        <v>115</v>
      </c>
      <c r="G477" s="55">
        <v>224</v>
      </c>
      <c r="H477" s="52">
        <v>23</v>
      </c>
      <c r="I477" s="53" t="s">
        <v>12</v>
      </c>
    </row>
    <row r="478" spans="1:9" x14ac:dyDescent="0.25">
      <c r="A478" s="49">
        <v>2022</v>
      </c>
      <c r="B478" s="50" t="s">
        <v>38</v>
      </c>
      <c r="C478" s="50" t="s">
        <v>23</v>
      </c>
      <c r="D478" s="54" t="s">
        <v>27</v>
      </c>
      <c r="E478" s="55">
        <v>34</v>
      </c>
      <c r="F478" s="55">
        <v>2631.66</v>
      </c>
      <c r="G478" s="55">
        <v>5126.0160000000005</v>
      </c>
      <c r="H478" s="52">
        <v>526.33199999999999</v>
      </c>
      <c r="I478" s="53" t="s">
        <v>12</v>
      </c>
    </row>
    <row r="479" spans="1:9" x14ac:dyDescent="0.25">
      <c r="A479" s="49">
        <v>2022</v>
      </c>
      <c r="B479" s="50" t="s">
        <v>38</v>
      </c>
      <c r="C479" s="50" t="s">
        <v>14</v>
      </c>
      <c r="D479" s="51" t="s">
        <v>28</v>
      </c>
      <c r="E479" s="52">
        <v>7</v>
      </c>
      <c r="F479" s="52">
        <v>230</v>
      </c>
      <c r="G479" s="52">
        <v>224</v>
      </c>
      <c r="H479" s="52">
        <v>46</v>
      </c>
      <c r="I479" s="53" t="s">
        <v>12</v>
      </c>
    </row>
    <row r="480" spans="1:9" x14ac:dyDescent="0.25">
      <c r="A480" s="49">
        <v>2022</v>
      </c>
      <c r="B480" s="50" t="s">
        <v>38</v>
      </c>
      <c r="C480" s="50" t="s">
        <v>23</v>
      </c>
      <c r="D480" s="54" t="s">
        <v>30</v>
      </c>
      <c r="E480" s="55">
        <v>3</v>
      </c>
      <c r="F480" s="55">
        <v>2631.9475000000002</v>
      </c>
      <c r="G480" s="55">
        <v>5126.576</v>
      </c>
      <c r="H480" s="52">
        <v>526.38950000000011</v>
      </c>
      <c r="I480" s="53" t="s">
        <v>12</v>
      </c>
    </row>
    <row r="481" spans="1:9" x14ac:dyDescent="0.25">
      <c r="A481" s="49">
        <v>2022</v>
      </c>
      <c r="B481" s="50" t="s">
        <v>38</v>
      </c>
      <c r="C481" s="50" t="s">
        <v>29</v>
      </c>
      <c r="D481" s="54" t="s">
        <v>29</v>
      </c>
      <c r="E481" s="55">
        <v>2</v>
      </c>
      <c r="F481" s="55">
        <v>7590</v>
      </c>
      <c r="G481" s="55">
        <v>7392</v>
      </c>
      <c r="H481" s="52">
        <v>1518</v>
      </c>
      <c r="I481" s="53" t="s">
        <v>12</v>
      </c>
    </row>
    <row r="482" spans="1:9" x14ac:dyDescent="0.25">
      <c r="A482" s="49">
        <v>2022</v>
      </c>
      <c r="B482" s="50" t="s">
        <v>39</v>
      </c>
      <c r="C482" s="50" t="s">
        <v>10</v>
      </c>
      <c r="D482" s="51" t="s">
        <v>11</v>
      </c>
      <c r="E482" s="52">
        <v>3566</v>
      </c>
      <c r="F482" s="52">
        <v>4577.3</v>
      </c>
      <c r="G482" s="52">
        <v>5126.576</v>
      </c>
      <c r="H482" s="52">
        <v>915.46</v>
      </c>
      <c r="I482" s="53" t="s">
        <v>12</v>
      </c>
    </row>
    <row r="483" spans="1:9" x14ac:dyDescent="0.25">
      <c r="A483" s="49">
        <v>2022</v>
      </c>
      <c r="B483" s="50" t="s">
        <v>39</v>
      </c>
      <c r="C483" s="50" t="s">
        <v>10</v>
      </c>
      <c r="D483" s="51" t="s">
        <v>13</v>
      </c>
      <c r="E483" s="52">
        <v>2498</v>
      </c>
      <c r="F483" s="52">
        <v>8000</v>
      </c>
      <c r="G483" s="52">
        <v>8960</v>
      </c>
      <c r="H483" s="52">
        <v>1600</v>
      </c>
      <c r="I483" s="53" t="s">
        <v>12</v>
      </c>
    </row>
    <row r="484" spans="1:9" x14ac:dyDescent="0.25">
      <c r="A484" s="49">
        <v>2022</v>
      </c>
      <c r="B484" s="50" t="s">
        <v>39</v>
      </c>
      <c r="C484" s="50" t="s">
        <v>14</v>
      </c>
      <c r="D484" s="51" t="s">
        <v>15</v>
      </c>
      <c r="E484" s="52">
        <v>1245</v>
      </c>
      <c r="F484" s="52">
        <v>4577.2</v>
      </c>
      <c r="G484" s="52">
        <v>5126.4639999999999</v>
      </c>
      <c r="H484" s="52">
        <v>915.44</v>
      </c>
      <c r="I484" s="53" t="s">
        <v>12</v>
      </c>
    </row>
    <row r="485" spans="1:9" x14ac:dyDescent="0.25">
      <c r="A485" s="49">
        <v>2022</v>
      </c>
      <c r="B485" s="50" t="s">
        <v>39</v>
      </c>
      <c r="C485" s="50" t="s">
        <v>16</v>
      </c>
      <c r="D485" s="54" t="s">
        <v>17</v>
      </c>
      <c r="E485" s="55">
        <v>644</v>
      </c>
      <c r="F485" s="55">
        <v>5743.5</v>
      </c>
      <c r="G485" s="55">
        <v>6432.72</v>
      </c>
      <c r="H485" s="52">
        <v>1148.7</v>
      </c>
      <c r="I485" s="53" t="s">
        <v>12</v>
      </c>
    </row>
    <row r="486" spans="1:9" x14ac:dyDescent="0.25">
      <c r="A486" s="49">
        <v>2022</v>
      </c>
      <c r="B486" s="50" t="s">
        <v>39</v>
      </c>
      <c r="C486" s="50" t="s">
        <v>18</v>
      </c>
      <c r="D486" s="54" t="s">
        <v>19</v>
      </c>
      <c r="E486" s="55">
        <v>643</v>
      </c>
      <c r="F486" s="55">
        <v>7000</v>
      </c>
      <c r="G486" s="55">
        <v>7840</v>
      </c>
      <c r="H486" s="52">
        <v>1400</v>
      </c>
      <c r="I486" s="53" t="s">
        <v>12</v>
      </c>
    </row>
    <row r="487" spans="1:9" x14ac:dyDescent="0.25">
      <c r="A487" s="49">
        <v>2022</v>
      </c>
      <c r="B487" s="50" t="s">
        <v>39</v>
      </c>
      <c r="C487" s="50" t="s">
        <v>16</v>
      </c>
      <c r="D487" s="54" t="s">
        <v>20</v>
      </c>
      <c r="E487" s="55">
        <v>455</v>
      </c>
      <c r="F487" s="55">
        <v>4578.6000000000004</v>
      </c>
      <c r="G487" s="55">
        <v>5128.0320000000002</v>
      </c>
      <c r="H487" s="52">
        <v>915.72000000000014</v>
      </c>
      <c r="I487" s="53" t="s">
        <v>12</v>
      </c>
    </row>
    <row r="488" spans="1:9" x14ac:dyDescent="0.25">
      <c r="A488" s="49">
        <v>2022</v>
      </c>
      <c r="B488" s="50" t="s">
        <v>39</v>
      </c>
      <c r="C488" s="50" t="s">
        <v>18</v>
      </c>
      <c r="D488" s="54" t="s">
        <v>21</v>
      </c>
      <c r="E488" s="56">
        <v>345</v>
      </c>
      <c r="F488" s="56">
        <v>7000</v>
      </c>
      <c r="G488" s="56">
        <v>7840</v>
      </c>
      <c r="H488" s="52">
        <v>1400</v>
      </c>
      <c r="I488" s="53" t="s">
        <v>12</v>
      </c>
    </row>
    <row r="489" spans="1:9" x14ac:dyDescent="0.25">
      <c r="A489" s="49">
        <v>2022</v>
      </c>
      <c r="B489" s="50" t="s">
        <v>39</v>
      </c>
      <c r="C489" s="50" t="s">
        <v>14</v>
      </c>
      <c r="D489" s="51" t="s">
        <v>22</v>
      </c>
      <c r="E489" s="52">
        <v>122</v>
      </c>
      <c r="F489" s="52">
        <v>100</v>
      </c>
      <c r="G489" s="52">
        <v>112</v>
      </c>
      <c r="H489" s="52">
        <v>20</v>
      </c>
      <c r="I489" s="53" t="s">
        <v>12</v>
      </c>
    </row>
    <row r="490" spans="1:9" x14ac:dyDescent="0.25">
      <c r="A490" s="49">
        <v>2022</v>
      </c>
      <c r="B490" s="50" t="s">
        <v>39</v>
      </c>
      <c r="C490" s="50" t="s">
        <v>23</v>
      </c>
      <c r="D490" s="54" t="s">
        <v>24</v>
      </c>
      <c r="E490" s="55">
        <v>78</v>
      </c>
      <c r="F490" s="55">
        <v>2288.6</v>
      </c>
      <c r="G490" s="55">
        <v>5126.4639999999999</v>
      </c>
      <c r="H490" s="52">
        <v>457.72</v>
      </c>
      <c r="I490" s="53" t="s">
        <v>12</v>
      </c>
    </row>
    <row r="491" spans="1:9" x14ac:dyDescent="0.25">
      <c r="A491" s="49">
        <v>2022</v>
      </c>
      <c r="B491" s="50" t="s">
        <v>39</v>
      </c>
      <c r="C491" s="50" t="s">
        <v>23</v>
      </c>
      <c r="D491" s="54" t="s">
        <v>25</v>
      </c>
      <c r="E491" s="55">
        <v>76</v>
      </c>
      <c r="F491" s="55">
        <v>2288.4499999999998</v>
      </c>
      <c r="G491" s="55">
        <v>5126.1279999999997</v>
      </c>
      <c r="H491" s="52">
        <v>457.69</v>
      </c>
      <c r="I491" s="53" t="s">
        <v>12</v>
      </c>
    </row>
    <row r="492" spans="1:9" x14ac:dyDescent="0.25">
      <c r="A492" s="49">
        <v>2022</v>
      </c>
      <c r="B492" s="50" t="s">
        <v>39</v>
      </c>
      <c r="C492" s="50" t="s">
        <v>23</v>
      </c>
      <c r="D492" s="54" t="s">
        <v>26</v>
      </c>
      <c r="E492" s="55">
        <v>46</v>
      </c>
      <c r="F492" s="55">
        <v>100</v>
      </c>
      <c r="G492" s="55">
        <v>224</v>
      </c>
      <c r="H492" s="52">
        <v>20</v>
      </c>
      <c r="I492" s="53" t="s">
        <v>12</v>
      </c>
    </row>
    <row r="493" spans="1:9" x14ac:dyDescent="0.25">
      <c r="A493" s="49">
        <v>2022</v>
      </c>
      <c r="B493" s="50" t="s">
        <v>39</v>
      </c>
      <c r="C493" s="50" t="s">
        <v>23</v>
      </c>
      <c r="D493" s="54" t="s">
        <v>27</v>
      </c>
      <c r="E493" s="55">
        <v>34</v>
      </c>
      <c r="F493" s="55">
        <v>2746.08</v>
      </c>
      <c r="G493" s="55">
        <v>5126.0160000000005</v>
      </c>
      <c r="H493" s="52">
        <v>549.21600000000001</v>
      </c>
      <c r="I493" s="53" t="s">
        <v>12</v>
      </c>
    </row>
    <row r="494" spans="1:9" x14ac:dyDescent="0.25">
      <c r="A494" s="49">
        <v>2022</v>
      </c>
      <c r="B494" s="50" t="s">
        <v>39</v>
      </c>
      <c r="C494" s="50" t="s">
        <v>14</v>
      </c>
      <c r="D494" s="51" t="s">
        <v>28</v>
      </c>
      <c r="E494" s="52">
        <v>7</v>
      </c>
      <c r="F494" s="52">
        <v>240</v>
      </c>
      <c r="G494" s="52">
        <v>224</v>
      </c>
      <c r="H494" s="52">
        <v>48</v>
      </c>
      <c r="I494" s="53" t="s">
        <v>12</v>
      </c>
    </row>
    <row r="495" spans="1:9" x14ac:dyDescent="0.25">
      <c r="A495" s="49">
        <v>2022</v>
      </c>
      <c r="B495" s="50" t="s">
        <v>39</v>
      </c>
      <c r="C495" s="50" t="s">
        <v>23</v>
      </c>
      <c r="D495" s="54" t="s">
        <v>30</v>
      </c>
      <c r="E495" s="55">
        <v>3</v>
      </c>
      <c r="F495" s="55">
        <v>2746.38</v>
      </c>
      <c r="G495" s="55">
        <v>5126.576</v>
      </c>
      <c r="H495" s="52">
        <v>549.27600000000007</v>
      </c>
      <c r="I495" s="53" t="s">
        <v>12</v>
      </c>
    </row>
    <row r="496" spans="1:9" x14ac:dyDescent="0.25">
      <c r="A496" s="49">
        <v>2022</v>
      </c>
      <c r="B496" s="50" t="s">
        <v>39</v>
      </c>
      <c r="C496" s="50" t="s">
        <v>29</v>
      </c>
      <c r="D496" s="54" t="s">
        <v>29</v>
      </c>
      <c r="E496" s="55">
        <v>2</v>
      </c>
      <c r="F496" s="55">
        <v>7920</v>
      </c>
      <c r="G496" s="55">
        <v>7392</v>
      </c>
      <c r="H496" s="52">
        <v>1584</v>
      </c>
      <c r="I496" s="53" t="s">
        <v>12</v>
      </c>
    </row>
    <row r="497" spans="1:9" x14ac:dyDescent="0.25">
      <c r="A497" s="49">
        <v>2022</v>
      </c>
      <c r="B497" s="50" t="s">
        <v>40</v>
      </c>
      <c r="C497" s="50" t="s">
        <v>10</v>
      </c>
      <c r="D497" s="51" t="s">
        <v>11</v>
      </c>
      <c r="E497" s="52">
        <v>3566</v>
      </c>
      <c r="F497" s="52">
        <v>5035.0300000000007</v>
      </c>
      <c r="G497" s="52">
        <v>5126.576</v>
      </c>
      <c r="H497" s="52">
        <v>1007.0060000000002</v>
      </c>
      <c r="I497" s="53" t="s">
        <v>12</v>
      </c>
    </row>
    <row r="498" spans="1:9" x14ac:dyDescent="0.25">
      <c r="A498" s="49">
        <v>2022</v>
      </c>
      <c r="B498" s="50" t="s">
        <v>40</v>
      </c>
      <c r="C498" s="50" t="s">
        <v>10</v>
      </c>
      <c r="D498" s="51" t="s">
        <v>13</v>
      </c>
      <c r="E498" s="52">
        <v>2498</v>
      </c>
      <c r="F498" s="52">
        <v>9200</v>
      </c>
      <c r="G498" s="52">
        <v>8960</v>
      </c>
      <c r="H498" s="52">
        <v>1840</v>
      </c>
      <c r="I498" s="53" t="s">
        <v>12</v>
      </c>
    </row>
    <row r="499" spans="1:9" x14ac:dyDescent="0.25">
      <c r="A499" s="49">
        <v>2022</v>
      </c>
      <c r="B499" s="50" t="s">
        <v>40</v>
      </c>
      <c r="C499" s="50" t="s">
        <v>14</v>
      </c>
      <c r="D499" s="51" t="s">
        <v>15</v>
      </c>
      <c r="E499" s="52">
        <v>1245</v>
      </c>
      <c r="F499" s="52">
        <v>5263.78</v>
      </c>
      <c r="G499" s="52">
        <v>5126.4639999999999</v>
      </c>
      <c r="H499" s="52">
        <v>1052.7560000000001</v>
      </c>
      <c r="I499" s="53" t="s">
        <v>12</v>
      </c>
    </row>
    <row r="500" spans="1:9" x14ac:dyDescent="0.25">
      <c r="A500" s="49">
        <v>2022</v>
      </c>
      <c r="B500" s="50" t="s">
        <v>40</v>
      </c>
      <c r="C500" s="50" t="s">
        <v>16</v>
      </c>
      <c r="D500" s="54" t="s">
        <v>17</v>
      </c>
      <c r="E500" s="55">
        <v>644</v>
      </c>
      <c r="F500" s="55">
        <v>6605.0249999999996</v>
      </c>
      <c r="G500" s="55">
        <v>6432.72</v>
      </c>
      <c r="H500" s="52">
        <v>1321.0050000000001</v>
      </c>
      <c r="I500" s="53" t="s">
        <v>12</v>
      </c>
    </row>
    <row r="501" spans="1:9" x14ac:dyDescent="0.25">
      <c r="A501" s="49">
        <v>2022</v>
      </c>
      <c r="B501" s="50" t="s">
        <v>40</v>
      </c>
      <c r="C501" s="50" t="s">
        <v>18</v>
      </c>
      <c r="D501" s="54" t="s">
        <v>19</v>
      </c>
      <c r="E501" s="55">
        <v>643</v>
      </c>
      <c r="F501" s="55">
        <v>8400</v>
      </c>
      <c r="G501" s="55">
        <v>7840</v>
      </c>
      <c r="H501" s="52">
        <v>1680</v>
      </c>
      <c r="I501" s="53" t="s">
        <v>12</v>
      </c>
    </row>
    <row r="502" spans="1:9" x14ac:dyDescent="0.25">
      <c r="A502" s="49">
        <v>2022</v>
      </c>
      <c r="B502" s="50" t="s">
        <v>40</v>
      </c>
      <c r="C502" s="50" t="s">
        <v>16</v>
      </c>
      <c r="D502" s="54" t="s">
        <v>20</v>
      </c>
      <c r="E502" s="55">
        <v>455</v>
      </c>
      <c r="F502" s="55">
        <v>5494.3200000000006</v>
      </c>
      <c r="G502" s="55">
        <v>5128.0320000000002</v>
      </c>
      <c r="H502" s="52">
        <v>1098.8640000000003</v>
      </c>
      <c r="I502" s="53" t="s">
        <v>12</v>
      </c>
    </row>
    <row r="503" spans="1:9" x14ac:dyDescent="0.25">
      <c r="A503" s="49">
        <v>2022</v>
      </c>
      <c r="B503" s="50" t="s">
        <v>40</v>
      </c>
      <c r="C503" s="50" t="s">
        <v>18</v>
      </c>
      <c r="D503" s="54" t="s">
        <v>21</v>
      </c>
      <c r="E503" s="56">
        <v>345</v>
      </c>
      <c r="F503" s="56">
        <v>8400</v>
      </c>
      <c r="G503" s="56">
        <v>7840</v>
      </c>
      <c r="H503" s="52">
        <v>1680</v>
      </c>
      <c r="I503" s="53" t="s">
        <v>12</v>
      </c>
    </row>
    <row r="504" spans="1:9" x14ac:dyDescent="0.25">
      <c r="A504" s="49">
        <v>2022</v>
      </c>
      <c r="B504" s="50" t="s">
        <v>40</v>
      </c>
      <c r="C504" s="50" t="s">
        <v>14</v>
      </c>
      <c r="D504" s="51" t="s">
        <v>22</v>
      </c>
      <c r="E504" s="52">
        <v>122</v>
      </c>
      <c r="F504" s="52">
        <v>120</v>
      </c>
      <c r="G504" s="52">
        <v>112</v>
      </c>
      <c r="H504" s="52">
        <v>24</v>
      </c>
      <c r="I504" s="53" t="s">
        <v>12</v>
      </c>
    </row>
    <row r="505" spans="1:9" x14ac:dyDescent="0.25">
      <c r="A505" s="49">
        <v>2022</v>
      </c>
      <c r="B505" s="50" t="s">
        <v>40</v>
      </c>
      <c r="C505" s="50" t="s">
        <v>23</v>
      </c>
      <c r="D505" s="54" t="s">
        <v>24</v>
      </c>
      <c r="E505" s="55">
        <v>78</v>
      </c>
      <c r="F505" s="55">
        <v>2517.46</v>
      </c>
      <c r="G505" s="55">
        <v>5126.4639999999999</v>
      </c>
      <c r="H505" s="52">
        <v>503.49200000000002</v>
      </c>
      <c r="I505" s="53" t="s">
        <v>12</v>
      </c>
    </row>
    <row r="506" spans="1:9" x14ac:dyDescent="0.25">
      <c r="A506" s="49">
        <v>2022</v>
      </c>
      <c r="B506" s="50" t="s">
        <v>40</v>
      </c>
      <c r="C506" s="50" t="s">
        <v>23</v>
      </c>
      <c r="D506" s="54" t="s">
        <v>25</v>
      </c>
      <c r="E506" s="55">
        <v>76</v>
      </c>
      <c r="F506" s="55">
        <v>2517.2949999999996</v>
      </c>
      <c r="G506" s="55">
        <v>5126.1279999999997</v>
      </c>
      <c r="H506" s="52">
        <v>503.45899999999995</v>
      </c>
      <c r="I506" s="53" t="s">
        <v>12</v>
      </c>
    </row>
    <row r="507" spans="1:9" x14ac:dyDescent="0.25">
      <c r="A507" s="49">
        <v>2022</v>
      </c>
      <c r="B507" s="50" t="s">
        <v>40</v>
      </c>
      <c r="C507" s="50" t="s">
        <v>23</v>
      </c>
      <c r="D507" s="54" t="s">
        <v>26</v>
      </c>
      <c r="E507" s="55">
        <v>46</v>
      </c>
      <c r="F507" s="55">
        <v>110</v>
      </c>
      <c r="G507" s="55">
        <v>224</v>
      </c>
      <c r="H507" s="52">
        <v>22</v>
      </c>
      <c r="I507" s="53" t="s">
        <v>12</v>
      </c>
    </row>
    <row r="508" spans="1:9" x14ac:dyDescent="0.25">
      <c r="A508" s="49">
        <v>2022</v>
      </c>
      <c r="B508" s="50" t="s">
        <v>40</v>
      </c>
      <c r="C508" s="50" t="s">
        <v>23</v>
      </c>
      <c r="D508" s="54" t="s">
        <v>27</v>
      </c>
      <c r="E508" s="55">
        <v>34</v>
      </c>
      <c r="F508" s="55">
        <v>2517.2400000000002</v>
      </c>
      <c r="G508" s="55">
        <v>5126.0160000000005</v>
      </c>
      <c r="H508" s="52">
        <v>503.44800000000009</v>
      </c>
      <c r="I508" s="53" t="s">
        <v>12</v>
      </c>
    </row>
    <row r="509" spans="1:9" x14ac:dyDescent="0.25">
      <c r="A509" s="49">
        <v>2022</v>
      </c>
      <c r="B509" s="50" t="s">
        <v>40</v>
      </c>
      <c r="C509" s="50" t="s">
        <v>14</v>
      </c>
      <c r="D509" s="51" t="s">
        <v>28</v>
      </c>
      <c r="E509" s="52">
        <v>7</v>
      </c>
      <c r="F509" s="52">
        <v>220</v>
      </c>
      <c r="G509" s="52">
        <v>224</v>
      </c>
      <c r="H509" s="52">
        <v>44</v>
      </c>
      <c r="I509" s="53" t="s">
        <v>12</v>
      </c>
    </row>
    <row r="510" spans="1:9" x14ac:dyDescent="0.25">
      <c r="A510" s="49">
        <v>2022</v>
      </c>
      <c r="B510" s="50" t="s">
        <v>40</v>
      </c>
      <c r="C510" s="50" t="s">
        <v>23</v>
      </c>
      <c r="D510" s="54" t="s">
        <v>30</v>
      </c>
      <c r="E510" s="55">
        <v>3</v>
      </c>
      <c r="F510" s="55">
        <v>2517.5150000000003</v>
      </c>
      <c r="G510" s="55">
        <v>5126.576</v>
      </c>
      <c r="H510" s="52">
        <v>503.5030000000001</v>
      </c>
      <c r="I510" s="53" t="s">
        <v>12</v>
      </c>
    </row>
    <row r="511" spans="1:9" x14ac:dyDescent="0.25">
      <c r="A511" s="49">
        <v>2022</v>
      </c>
      <c r="B511" s="50" t="s">
        <v>40</v>
      </c>
      <c r="C511" s="50" t="s">
        <v>29</v>
      </c>
      <c r="D511" s="54" t="s">
        <v>29</v>
      </c>
      <c r="E511" s="55">
        <v>2</v>
      </c>
      <c r="F511" s="55">
        <v>7260</v>
      </c>
      <c r="G511" s="55">
        <v>7392</v>
      </c>
      <c r="H511" s="52">
        <v>1452</v>
      </c>
      <c r="I511" s="53" t="s">
        <v>12</v>
      </c>
    </row>
    <row r="512" spans="1:9" x14ac:dyDescent="0.25">
      <c r="A512" s="49">
        <v>2022</v>
      </c>
      <c r="B512" s="50" t="s">
        <v>41</v>
      </c>
      <c r="C512" s="50" t="s">
        <v>10</v>
      </c>
      <c r="D512" s="51" t="s">
        <v>11</v>
      </c>
      <c r="E512" s="52">
        <v>3566</v>
      </c>
      <c r="F512" s="52">
        <v>5263.8950000000004</v>
      </c>
      <c r="G512" s="52">
        <v>5126.576</v>
      </c>
      <c r="H512" s="52">
        <v>1052.7790000000002</v>
      </c>
      <c r="I512" s="53" t="s">
        <v>12</v>
      </c>
    </row>
    <row r="513" spans="1:9" x14ac:dyDescent="0.25">
      <c r="A513" s="49">
        <v>2022</v>
      </c>
      <c r="B513" s="50" t="s">
        <v>41</v>
      </c>
      <c r="C513" s="50" t="s">
        <v>10</v>
      </c>
      <c r="D513" s="51" t="s">
        <v>13</v>
      </c>
      <c r="E513" s="52">
        <v>2498</v>
      </c>
      <c r="F513" s="52">
        <v>8800</v>
      </c>
      <c r="G513" s="52">
        <v>8960</v>
      </c>
      <c r="H513" s="52">
        <v>1760</v>
      </c>
      <c r="I513" s="53" t="s">
        <v>12</v>
      </c>
    </row>
    <row r="514" spans="1:9" x14ac:dyDescent="0.25">
      <c r="A514" s="49">
        <v>2022</v>
      </c>
      <c r="B514" s="50" t="s">
        <v>41</v>
      </c>
      <c r="C514" s="50" t="s">
        <v>14</v>
      </c>
      <c r="D514" s="51" t="s">
        <v>15</v>
      </c>
      <c r="E514" s="52">
        <v>1245</v>
      </c>
      <c r="F514" s="52">
        <v>5034.92</v>
      </c>
      <c r="G514" s="52">
        <v>5126.4639999999999</v>
      </c>
      <c r="H514" s="52">
        <v>1006.984</v>
      </c>
      <c r="I514" s="53" t="s">
        <v>12</v>
      </c>
    </row>
    <row r="515" spans="1:9" x14ac:dyDescent="0.25">
      <c r="A515" s="49">
        <v>2022</v>
      </c>
      <c r="B515" s="50" t="s">
        <v>41</v>
      </c>
      <c r="C515" s="50" t="s">
        <v>16</v>
      </c>
      <c r="D515" s="54" t="s">
        <v>17</v>
      </c>
      <c r="E515" s="55">
        <v>644</v>
      </c>
      <c r="F515" s="55">
        <v>6317.85</v>
      </c>
      <c r="G515" s="55">
        <v>6432.72</v>
      </c>
      <c r="H515" s="52">
        <v>1263.5700000000002</v>
      </c>
      <c r="I515" s="53" t="s">
        <v>12</v>
      </c>
    </row>
    <row r="516" spans="1:9" x14ac:dyDescent="0.25">
      <c r="A516" s="49">
        <v>2022</v>
      </c>
      <c r="B516" s="50" t="s">
        <v>41</v>
      </c>
      <c r="C516" s="50" t="s">
        <v>18</v>
      </c>
      <c r="D516" s="54" t="s">
        <v>19</v>
      </c>
      <c r="E516" s="55">
        <v>643</v>
      </c>
      <c r="F516" s="55">
        <v>7700</v>
      </c>
      <c r="G516" s="55">
        <v>7840</v>
      </c>
      <c r="H516" s="52">
        <v>1540</v>
      </c>
      <c r="I516" s="53" t="s">
        <v>12</v>
      </c>
    </row>
    <row r="517" spans="1:9" x14ac:dyDescent="0.25">
      <c r="A517" s="49">
        <v>2022</v>
      </c>
      <c r="B517" s="50" t="s">
        <v>41</v>
      </c>
      <c r="C517" s="50" t="s">
        <v>16</v>
      </c>
      <c r="D517" s="54" t="s">
        <v>20</v>
      </c>
      <c r="E517" s="55">
        <v>455</v>
      </c>
      <c r="F517" s="55">
        <v>5036.46</v>
      </c>
      <c r="G517" s="55">
        <v>5128.0320000000002</v>
      </c>
      <c r="H517" s="52">
        <v>1007.292</v>
      </c>
      <c r="I517" s="53" t="s">
        <v>12</v>
      </c>
    </row>
    <row r="518" spans="1:9" x14ac:dyDescent="0.25">
      <c r="A518" s="49">
        <v>2022</v>
      </c>
      <c r="B518" s="50" t="s">
        <v>41</v>
      </c>
      <c r="C518" s="50" t="s">
        <v>18</v>
      </c>
      <c r="D518" s="54" t="s">
        <v>21</v>
      </c>
      <c r="E518" s="56">
        <v>345</v>
      </c>
      <c r="F518" s="56">
        <v>7700</v>
      </c>
      <c r="G518" s="56">
        <v>7840</v>
      </c>
      <c r="H518" s="52">
        <v>1540</v>
      </c>
      <c r="I518" s="53" t="s">
        <v>12</v>
      </c>
    </row>
    <row r="519" spans="1:9" x14ac:dyDescent="0.25">
      <c r="A519" s="49">
        <v>2022</v>
      </c>
      <c r="B519" s="50" t="s">
        <v>41</v>
      </c>
      <c r="C519" s="50" t="s">
        <v>14</v>
      </c>
      <c r="D519" s="51" t="s">
        <v>22</v>
      </c>
      <c r="E519" s="52">
        <v>122</v>
      </c>
      <c r="F519" s="52">
        <v>110</v>
      </c>
      <c r="G519" s="52">
        <v>112</v>
      </c>
      <c r="H519" s="52">
        <v>22</v>
      </c>
      <c r="I519" s="53" t="s">
        <v>12</v>
      </c>
    </row>
    <row r="520" spans="1:9" x14ac:dyDescent="0.25">
      <c r="A520" s="49">
        <v>2022</v>
      </c>
      <c r="B520" s="50" t="s">
        <v>41</v>
      </c>
      <c r="C520" s="50" t="s">
        <v>23</v>
      </c>
      <c r="D520" s="54" t="s">
        <v>24</v>
      </c>
      <c r="E520" s="55">
        <v>78</v>
      </c>
      <c r="F520" s="55">
        <v>2517.46</v>
      </c>
      <c r="G520" s="55">
        <v>5126.4639999999999</v>
      </c>
      <c r="H520" s="52">
        <v>503.49200000000002</v>
      </c>
      <c r="I520" s="53" t="s">
        <v>12</v>
      </c>
    </row>
    <row r="521" spans="1:9" x14ac:dyDescent="0.25">
      <c r="A521" s="49">
        <v>2022</v>
      </c>
      <c r="B521" s="50" t="s">
        <v>41</v>
      </c>
      <c r="C521" s="50" t="s">
        <v>23</v>
      </c>
      <c r="D521" s="54" t="s">
        <v>25</v>
      </c>
      <c r="E521" s="55">
        <v>76</v>
      </c>
      <c r="F521" s="55">
        <v>2288.4499999999998</v>
      </c>
      <c r="G521" s="55">
        <v>5126.1279999999997</v>
      </c>
      <c r="H521" s="52">
        <v>457.69</v>
      </c>
      <c r="I521" s="53" t="s">
        <v>12</v>
      </c>
    </row>
    <row r="522" spans="1:9" x14ac:dyDescent="0.25">
      <c r="A522" s="49">
        <v>2022</v>
      </c>
      <c r="B522" s="50" t="s">
        <v>41</v>
      </c>
      <c r="C522" s="50" t="s">
        <v>23</v>
      </c>
      <c r="D522" s="54" t="s">
        <v>26</v>
      </c>
      <c r="E522" s="55">
        <v>46</v>
      </c>
      <c r="F522" s="55">
        <v>100</v>
      </c>
      <c r="G522" s="55">
        <v>224</v>
      </c>
      <c r="H522" s="52">
        <v>20</v>
      </c>
      <c r="I522" s="53" t="s">
        <v>12</v>
      </c>
    </row>
    <row r="523" spans="1:9" x14ac:dyDescent="0.25">
      <c r="A523" s="49">
        <v>2022</v>
      </c>
      <c r="B523" s="50" t="s">
        <v>41</v>
      </c>
      <c r="C523" s="50" t="s">
        <v>23</v>
      </c>
      <c r="D523" s="54" t="s">
        <v>27</v>
      </c>
      <c r="E523" s="55">
        <v>34</v>
      </c>
      <c r="F523" s="55">
        <v>2288.4</v>
      </c>
      <c r="G523" s="55">
        <v>5126.0160000000005</v>
      </c>
      <c r="H523" s="52">
        <v>457.68000000000006</v>
      </c>
      <c r="I523" s="53" t="s">
        <v>33</v>
      </c>
    </row>
    <row r="524" spans="1:9" x14ac:dyDescent="0.25">
      <c r="A524" s="49">
        <v>2022</v>
      </c>
      <c r="B524" s="50" t="s">
        <v>41</v>
      </c>
      <c r="C524" s="50" t="s">
        <v>14</v>
      </c>
      <c r="D524" s="51" t="s">
        <v>28</v>
      </c>
      <c r="E524" s="52">
        <v>7</v>
      </c>
      <c r="F524" s="52">
        <v>200</v>
      </c>
      <c r="G524" s="52">
        <v>224</v>
      </c>
      <c r="H524" s="52">
        <v>40</v>
      </c>
      <c r="I524" s="53" t="s">
        <v>33</v>
      </c>
    </row>
    <row r="525" spans="1:9" x14ac:dyDescent="0.25">
      <c r="A525" s="49">
        <v>2022</v>
      </c>
      <c r="B525" s="50" t="s">
        <v>41</v>
      </c>
      <c r="C525" s="50" t="s">
        <v>23</v>
      </c>
      <c r="D525" s="54" t="s">
        <v>30</v>
      </c>
      <c r="E525" s="55">
        <v>3</v>
      </c>
      <c r="F525" s="55">
        <v>2288.65</v>
      </c>
      <c r="G525" s="55">
        <v>5126.576</v>
      </c>
      <c r="H525" s="52">
        <v>457.73</v>
      </c>
      <c r="I525" s="53" t="s">
        <v>33</v>
      </c>
    </row>
    <row r="526" spans="1:9" x14ac:dyDescent="0.25">
      <c r="A526" s="49">
        <v>2022</v>
      </c>
      <c r="B526" s="50" t="s">
        <v>41</v>
      </c>
      <c r="C526" s="50" t="s">
        <v>29</v>
      </c>
      <c r="D526" s="54" t="s">
        <v>29</v>
      </c>
      <c r="E526" s="55">
        <v>2</v>
      </c>
      <c r="F526" s="55">
        <v>6600</v>
      </c>
      <c r="G526" s="55">
        <v>7392</v>
      </c>
      <c r="H526" s="52">
        <v>1320</v>
      </c>
      <c r="I526" s="53" t="s">
        <v>33</v>
      </c>
    </row>
    <row r="527" spans="1:9" x14ac:dyDescent="0.25">
      <c r="A527" s="49">
        <v>2022</v>
      </c>
      <c r="B527" s="50" t="s">
        <v>42</v>
      </c>
      <c r="C527" s="50" t="s">
        <v>10</v>
      </c>
      <c r="D527" s="51" t="s">
        <v>11</v>
      </c>
      <c r="E527" s="52">
        <v>3566</v>
      </c>
      <c r="F527" s="52">
        <v>4577.3</v>
      </c>
      <c r="G527" s="52">
        <v>5126.576</v>
      </c>
      <c r="H527" s="52">
        <v>915.46</v>
      </c>
      <c r="I527" s="53" t="s">
        <v>33</v>
      </c>
    </row>
    <row r="528" spans="1:9" x14ac:dyDescent="0.25">
      <c r="A528" s="49">
        <v>2022</v>
      </c>
      <c r="B528" s="50" t="s">
        <v>42</v>
      </c>
      <c r="C528" s="50" t="s">
        <v>10</v>
      </c>
      <c r="D528" s="51" t="s">
        <v>13</v>
      </c>
      <c r="E528" s="52">
        <v>2498</v>
      </c>
      <c r="F528" s="52">
        <v>8000</v>
      </c>
      <c r="G528" s="52">
        <v>8960</v>
      </c>
      <c r="H528" s="52">
        <v>1600</v>
      </c>
      <c r="I528" s="53" t="s">
        <v>33</v>
      </c>
    </row>
    <row r="529" spans="1:9" x14ac:dyDescent="0.25">
      <c r="A529" s="49">
        <v>2022</v>
      </c>
      <c r="B529" s="50" t="s">
        <v>42</v>
      </c>
      <c r="C529" s="50" t="s">
        <v>14</v>
      </c>
      <c r="D529" s="51" t="s">
        <v>15</v>
      </c>
      <c r="E529" s="52">
        <v>1245</v>
      </c>
      <c r="F529" s="52">
        <v>4577.2</v>
      </c>
      <c r="G529" s="52">
        <v>5126.4639999999999</v>
      </c>
      <c r="H529" s="52">
        <v>915.44</v>
      </c>
      <c r="I529" s="53" t="s">
        <v>33</v>
      </c>
    </row>
    <row r="530" spans="1:9" x14ac:dyDescent="0.25">
      <c r="A530" s="49">
        <v>2022</v>
      </c>
      <c r="B530" s="50" t="s">
        <v>42</v>
      </c>
      <c r="C530" s="50" t="s">
        <v>16</v>
      </c>
      <c r="D530" s="54" t="s">
        <v>17</v>
      </c>
      <c r="E530" s="55">
        <v>644</v>
      </c>
      <c r="F530" s="55">
        <v>5743.5</v>
      </c>
      <c r="G530" s="55">
        <v>6432.72</v>
      </c>
      <c r="H530" s="52">
        <v>1148.7</v>
      </c>
      <c r="I530" s="53" t="s">
        <v>33</v>
      </c>
    </row>
    <row r="531" spans="1:9" x14ac:dyDescent="0.25">
      <c r="A531" s="49">
        <v>2022</v>
      </c>
      <c r="B531" s="50" t="s">
        <v>42</v>
      </c>
      <c r="C531" s="50" t="s">
        <v>18</v>
      </c>
      <c r="D531" s="54" t="s">
        <v>19</v>
      </c>
      <c r="E531" s="55">
        <v>643</v>
      </c>
      <c r="F531" s="55">
        <v>7000</v>
      </c>
      <c r="G531" s="55">
        <v>7840</v>
      </c>
      <c r="H531" s="52">
        <v>1400</v>
      </c>
      <c r="I531" s="53" t="s">
        <v>33</v>
      </c>
    </row>
    <row r="532" spans="1:9" x14ac:dyDescent="0.25">
      <c r="A532" s="49">
        <v>2022</v>
      </c>
      <c r="B532" s="50" t="s">
        <v>42</v>
      </c>
      <c r="C532" s="50" t="s">
        <v>16</v>
      </c>
      <c r="D532" s="54" t="s">
        <v>20</v>
      </c>
      <c r="E532" s="55">
        <v>455</v>
      </c>
      <c r="F532" s="55">
        <v>4578.6000000000004</v>
      </c>
      <c r="G532" s="55">
        <v>5128.0320000000002</v>
      </c>
      <c r="H532" s="52">
        <v>915.72000000000014</v>
      </c>
      <c r="I532" s="53" t="s">
        <v>33</v>
      </c>
    </row>
    <row r="533" spans="1:9" x14ac:dyDescent="0.25">
      <c r="A533" s="49">
        <v>2022</v>
      </c>
      <c r="B533" s="50" t="s">
        <v>42</v>
      </c>
      <c r="C533" s="50" t="s">
        <v>18</v>
      </c>
      <c r="D533" s="54" t="s">
        <v>21</v>
      </c>
      <c r="E533" s="56">
        <v>345</v>
      </c>
      <c r="F533" s="56">
        <v>7000</v>
      </c>
      <c r="G533" s="56">
        <v>7840</v>
      </c>
      <c r="H533" s="52">
        <v>1400</v>
      </c>
      <c r="I533" s="53" t="s">
        <v>33</v>
      </c>
    </row>
    <row r="534" spans="1:9" x14ac:dyDescent="0.25">
      <c r="A534" s="49">
        <v>2022</v>
      </c>
      <c r="B534" s="50" t="s">
        <v>42</v>
      </c>
      <c r="C534" s="50" t="s">
        <v>14</v>
      </c>
      <c r="D534" s="51" t="s">
        <v>22</v>
      </c>
      <c r="E534" s="52">
        <v>122</v>
      </c>
      <c r="F534" s="52">
        <v>100</v>
      </c>
      <c r="G534" s="52">
        <v>112</v>
      </c>
      <c r="H534" s="52">
        <v>20</v>
      </c>
      <c r="I534" s="53" t="s">
        <v>33</v>
      </c>
    </row>
    <row r="535" spans="1:9" x14ac:dyDescent="0.25">
      <c r="A535" s="49">
        <v>2022</v>
      </c>
      <c r="B535" s="50" t="s">
        <v>42</v>
      </c>
      <c r="C535" s="50" t="s">
        <v>23</v>
      </c>
      <c r="D535" s="54" t="s">
        <v>24</v>
      </c>
      <c r="E535" s="55">
        <v>78</v>
      </c>
      <c r="F535" s="55">
        <v>2288.6</v>
      </c>
      <c r="G535" s="55">
        <v>5126.4639999999999</v>
      </c>
      <c r="H535" s="52">
        <v>457.72</v>
      </c>
      <c r="I535" s="53" t="s">
        <v>33</v>
      </c>
    </row>
    <row r="536" spans="1:9" x14ac:dyDescent="0.25">
      <c r="A536" s="49">
        <v>2022</v>
      </c>
      <c r="B536" s="50" t="s">
        <v>42</v>
      </c>
      <c r="C536" s="50" t="s">
        <v>23</v>
      </c>
      <c r="D536" s="54" t="s">
        <v>25</v>
      </c>
      <c r="E536" s="55">
        <v>76</v>
      </c>
      <c r="F536" s="55">
        <v>2288.4499999999998</v>
      </c>
      <c r="G536" s="55">
        <v>5126.1279999999997</v>
      </c>
      <c r="H536" s="52">
        <v>457.69</v>
      </c>
      <c r="I536" s="53" t="s">
        <v>33</v>
      </c>
    </row>
    <row r="537" spans="1:9" x14ac:dyDescent="0.25">
      <c r="A537" s="49">
        <v>2022</v>
      </c>
      <c r="B537" s="50" t="s">
        <v>42</v>
      </c>
      <c r="C537" s="50" t="s">
        <v>23</v>
      </c>
      <c r="D537" s="54" t="s">
        <v>26</v>
      </c>
      <c r="E537" s="55">
        <v>46</v>
      </c>
      <c r="F537" s="55">
        <v>100</v>
      </c>
      <c r="G537" s="55">
        <v>224</v>
      </c>
      <c r="H537" s="52">
        <v>20</v>
      </c>
      <c r="I537" s="53" t="s">
        <v>33</v>
      </c>
    </row>
    <row r="538" spans="1:9" x14ac:dyDescent="0.25">
      <c r="A538" s="49">
        <v>2022</v>
      </c>
      <c r="B538" s="50" t="s">
        <v>42</v>
      </c>
      <c r="C538" s="50" t="s">
        <v>23</v>
      </c>
      <c r="D538" s="54" t="s">
        <v>27</v>
      </c>
      <c r="E538" s="55">
        <v>34</v>
      </c>
      <c r="F538" s="55">
        <v>2288.4</v>
      </c>
      <c r="G538" s="55">
        <v>5126.0160000000005</v>
      </c>
      <c r="H538" s="52">
        <v>457.68000000000006</v>
      </c>
      <c r="I538" s="53" t="s">
        <v>33</v>
      </c>
    </row>
    <row r="539" spans="1:9" x14ac:dyDescent="0.25">
      <c r="A539" s="49">
        <v>2022</v>
      </c>
      <c r="B539" s="50" t="s">
        <v>42</v>
      </c>
      <c r="C539" s="50" t="s">
        <v>14</v>
      </c>
      <c r="D539" s="51" t="s">
        <v>28</v>
      </c>
      <c r="E539" s="52">
        <v>7</v>
      </c>
      <c r="F539" s="52">
        <v>200</v>
      </c>
      <c r="G539" s="52">
        <v>224</v>
      </c>
      <c r="H539" s="52">
        <v>40</v>
      </c>
      <c r="I539" s="53" t="s">
        <v>33</v>
      </c>
    </row>
    <row r="540" spans="1:9" x14ac:dyDescent="0.25">
      <c r="A540" s="49">
        <v>2022</v>
      </c>
      <c r="B540" s="50" t="s">
        <v>42</v>
      </c>
      <c r="C540" s="50" t="s">
        <v>23</v>
      </c>
      <c r="D540" s="54" t="s">
        <v>30</v>
      </c>
      <c r="E540" s="55">
        <v>3</v>
      </c>
      <c r="F540" s="55">
        <v>2288.65</v>
      </c>
      <c r="G540" s="55">
        <v>5126.576</v>
      </c>
      <c r="H540" s="52">
        <v>457.73</v>
      </c>
      <c r="I540" s="53" t="s">
        <v>33</v>
      </c>
    </row>
    <row r="541" spans="1:9" x14ac:dyDescent="0.25">
      <c r="A541" s="49">
        <v>2022</v>
      </c>
      <c r="B541" s="50" t="s">
        <v>42</v>
      </c>
      <c r="C541" s="50" t="s">
        <v>29</v>
      </c>
      <c r="D541" s="54" t="s">
        <v>29</v>
      </c>
      <c r="E541" s="55">
        <v>2</v>
      </c>
      <c r="F541" s="55">
        <v>6600</v>
      </c>
      <c r="G541" s="55">
        <v>7392</v>
      </c>
      <c r="H541" s="52">
        <v>1320</v>
      </c>
      <c r="I541" s="53" t="s">
        <v>33</v>
      </c>
    </row>
    <row r="542" spans="1:9" x14ac:dyDescent="0.25">
      <c r="A542" s="49">
        <v>2023</v>
      </c>
      <c r="B542" s="50" t="s">
        <v>9</v>
      </c>
      <c r="C542" s="50" t="s">
        <v>10</v>
      </c>
      <c r="D542" s="51" t="s">
        <v>11</v>
      </c>
      <c r="E542" s="52">
        <v>3566</v>
      </c>
      <c r="F542" s="52">
        <v>5492.76</v>
      </c>
      <c r="G542" s="52">
        <v>5126.576</v>
      </c>
      <c r="H542" s="52">
        <v>1098.5520000000001</v>
      </c>
      <c r="I542" s="53" t="s">
        <v>33</v>
      </c>
    </row>
    <row r="543" spans="1:9" x14ac:dyDescent="0.25">
      <c r="A543" s="49">
        <v>2023</v>
      </c>
      <c r="B543" s="50" t="s">
        <v>9</v>
      </c>
      <c r="C543" s="50" t="s">
        <v>10</v>
      </c>
      <c r="D543" s="51" t="s">
        <v>13</v>
      </c>
      <c r="E543" s="52">
        <v>2498</v>
      </c>
      <c r="F543" s="52">
        <v>9600</v>
      </c>
      <c r="G543" s="52">
        <v>8960</v>
      </c>
      <c r="H543" s="52">
        <v>1920</v>
      </c>
      <c r="I543" s="53" t="s">
        <v>33</v>
      </c>
    </row>
    <row r="544" spans="1:9" x14ac:dyDescent="0.25">
      <c r="A544" s="49">
        <v>2023</v>
      </c>
      <c r="B544" s="50" t="s">
        <v>9</v>
      </c>
      <c r="C544" s="50" t="s">
        <v>14</v>
      </c>
      <c r="D544" s="51" t="s">
        <v>15</v>
      </c>
      <c r="E544" s="52">
        <v>1245</v>
      </c>
      <c r="F544" s="52">
        <v>5492.6399999999994</v>
      </c>
      <c r="G544" s="52">
        <v>5126.4639999999999</v>
      </c>
      <c r="H544" s="52">
        <v>1098.528</v>
      </c>
      <c r="I544" s="53" t="s">
        <v>33</v>
      </c>
    </row>
    <row r="545" spans="1:9" x14ac:dyDescent="0.25">
      <c r="A545" s="49">
        <v>2023</v>
      </c>
      <c r="B545" s="50" t="s">
        <v>9</v>
      </c>
      <c r="C545" s="50" t="s">
        <v>16</v>
      </c>
      <c r="D545" s="54" t="s">
        <v>17</v>
      </c>
      <c r="E545" s="55">
        <v>644</v>
      </c>
      <c r="F545" s="55">
        <v>6892.2</v>
      </c>
      <c r="G545" s="55">
        <v>6432.72</v>
      </c>
      <c r="H545" s="52">
        <v>1378.44</v>
      </c>
      <c r="I545" s="53" t="s">
        <v>33</v>
      </c>
    </row>
    <row r="546" spans="1:9" x14ac:dyDescent="0.25">
      <c r="A546" s="49">
        <v>2023</v>
      </c>
      <c r="B546" s="50" t="s">
        <v>9</v>
      </c>
      <c r="C546" s="50" t="s">
        <v>18</v>
      </c>
      <c r="D546" s="54" t="s">
        <v>19</v>
      </c>
      <c r="E546" s="55">
        <v>643</v>
      </c>
      <c r="F546" s="55">
        <v>8400</v>
      </c>
      <c r="G546" s="55">
        <v>7840</v>
      </c>
      <c r="H546" s="52">
        <v>1680</v>
      </c>
      <c r="I546" s="53" t="s">
        <v>12</v>
      </c>
    </row>
    <row r="547" spans="1:9" x14ac:dyDescent="0.25">
      <c r="A547" s="49">
        <v>2023</v>
      </c>
      <c r="B547" s="50" t="s">
        <v>9</v>
      </c>
      <c r="C547" s="50" t="s">
        <v>16</v>
      </c>
      <c r="D547" s="54" t="s">
        <v>20</v>
      </c>
      <c r="E547" s="55">
        <v>455</v>
      </c>
      <c r="F547" s="55">
        <v>5494.3200000000006</v>
      </c>
      <c r="G547" s="55">
        <v>5128.0320000000002</v>
      </c>
      <c r="H547" s="52">
        <v>1098.8640000000003</v>
      </c>
      <c r="I547" s="53" t="s">
        <v>12</v>
      </c>
    </row>
    <row r="548" spans="1:9" x14ac:dyDescent="0.25">
      <c r="A548" s="49">
        <v>2023</v>
      </c>
      <c r="B548" s="50" t="s">
        <v>9</v>
      </c>
      <c r="C548" s="50" t="s">
        <v>18</v>
      </c>
      <c r="D548" s="54" t="s">
        <v>21</v>
      </c>
      <c r="E548" s="56">
        <v>345</v>
      </c>
      <c r="F548" s="56">
        <v>8400</v>
      </c>
      <c r="G548" s="56">
        <v>7840</v>
      </c>
      <c r="H548" s="52">
        <v>1680</v>
      </c>
      <c r="I548" s="53" t="s">
        <v>12</v>
      </c>
    </row>
    <row r="549" spans="1:9" x14ac:dyDescent="0.25">
      <c r="A549" s="49">
        <v>2023</v>
      </c>
      <c r="B549" s="50" t="s">
        <v>9</v>
      </c>
      <c r="C549" s="50" t="s">
        <v>14</v>
      </c>
      <c r="D549" s="51" t="s">
        <v>22</v>
      </c>
      <c r="E549" s="52">
        <v>122</v>
      </c>
      <c r="F549" s="52">
        <v>120</v>
      </c>
      <c r="G549" s="52">
        <v>112</v>
      </c>
      <c r="H549" s="52">
        <v>24</v>
      </c>
      <c r="I549" s="53" t="s">
        <v>12</v>
      </c>
    </row>
    <row r="550" spans="1:9" x14ac:dyDescent="0.25">
      <c r="A550" s="49">
        <v>2023</v>
      </c>
      <c r="B550" s="50" t="s">
        <v>9</v>
      </c>
      <c r="C550" s="50" t="s">
        <v>23</v>
      </c>
      <c r="D550" s="54" t="s">
        <v>24</v>
      </c>
      <c r="E550" s="55">
        <v>78</v>
      </c>
      <c r="F550" s="55">
        <v>2288.6</v>
      </c>
      <c r="G550" s="55">
        <v>5126.4639999999999</v>
      </c>
      <c r="H550" s="52">
        <v>457.72</v>
      </c>
      <c r="I550" s="53" t="s">
        <v>12</v>
      </c>
    </row>
    <row r="551" spans="1:9" x14ac:dyDescent="0.25">
      <c r="A551" s="49">
        <v>2023</v>
      </c>
      <c r="B551" s="50" t="s">
        <v>9</v>
      </c>
      <c r="C551" s="50" t="s">
        <v>23</v>
      </c>
      <c r="D551" s="54" t="s">
        <v>25</v>
      </c>
      <c r="E551" s="55">
        <v>76</v>
      </c>
      <c r="F551" s="55">
        <v>2288.4499999999998</v>
      </c>
      <c r="G551" s="55">
        <v>5126.1279999999997</v>
      </c>
      <c r="H551" s="52">
        <v>457.69</v>
      </c>
      <c r="I551" s="53" t="s">
        <v>12</v>
      </c>
    </row>
    <row r="552" spans="1:9" x14ac:dyDescent="0.25">
      <c r="A552" s="49">
        <v>2023</v>
      </c>
      <c r="B552" s="50" t="s">
        <v>9</v>
      </c>
      <c r="C552" s="50" t="s">
        <v>23</v>
      </c>
      <c r="D552" s="54" t="s">
        <v>26</v>
      </c>
      <c r="E552" s="55">
        <v>46</v>
      </c>
      <c r="F552" s="55">
        <v>100</v>
      </c>
      <c r="G552" s="55">
        <v>224</v>
      </c>
      <c r="H552" s="52">
        <v>20</v>
      </c>
      <c r="I552" s="53" t="s">
        <v>12</v>
      </c>
    </row>
    <row r="553" spans="1:9" x14ac:dyDescent="0.25">
      <c r="A553" s="49">
        <v>2023</v>
      </c>
      <c r="B553" s="50" t="s">
        <v>9</v>
      </c>
      <c r="C553" s="50" t="s">
        <v>23</v>
      </c>
      <c r="D553" s="54" t="s">
        <v>27</v>
      </c>
      <c r="E553" s="55">
        <v>34</v>
      </c>
      <c r="F553" s="55">
        <v>2288.4</v>
      </c>
      <c r="G553" s="55">
        <v>5126.0160000000005</v>
      </c>
      <c r="H553" s="52">
        <v>457.68000000000006</v>
      </c>
      <c r="I553" s="53" t="s">
        <v>12</v>
      </c>
    </row>
    <row r="554" spans="1:9" x14ac:dyDescent="0.25">
      <c r="A554" s="49">
        <v>2023</v>
      </c>
      <c r="B554" s="50" t="s">
        <v>9</v>
      </c>
      <c r="C554" s="50" t="s">
        <v>14</v>
      </c>
      <c r="D554" s="51" t="s">
        <v>28</v>
      </c>
      <c r="E554" s="52">
        <v>7</v>
      </c>
      <c r="F554" s="52">
        <v>200</v>
      </c>
      <c r="G554" s="52">
        <v>224</v>
      </c>
      <c r="H554" s="52">
        <v>40</v>
      </c>
      <c r="I554" s="53" t="s">
        <v>12</v>
      </c>
    </row>
    <row r="555" spans="1:9" x14ac:dyDescent="0.25">
      <c r="A555" s="49">
        <v>2023</v>
      </c>
      <c r="B555" s="50" t="s">
        <v>9</v>
      </c>
      <c r="C555" s="50" t="s">
        <v>29</v>
      </c>
      <c r="D555" s="54" t="s">
        <v>29</v>
      </c>
      <c r="E555" s="55">
        <v>3</v>
      </c>
      <c r="F555" s="55">
        <v>4577.3</v>
      </c>
      <c r="G555" s="55">
        <v>7392</v>
      </c>
      <c r="H555" s="52">
        <v>915.46</v>
      </c>
      <c r="I555" s="53" t="s">
        <v>12</v>
      </c>
    </row>
    <row r="556" spans="1:9" x14ac:dyDescent="0.25">
      <c r="A556" s="49">
        <v>2023</v>
      </c>
      <c r="B556" s="50" t="s">
        <v>9</v>
      </c>
      <c r="C556" s="50" t="s">
        <v>23</v>
      </c>
      <c r="D556" s="54" t="s">
        <v>30</v>
      </c>
      <c r="E556" s="55">
        <v>3</v>
      </c>
      <c r="F556" s="55">
        <v>3300</v>
      </c>
      <c r="G556" s="55">
        <v>5126.576</v>
      </c>
      <c r="H556" s="52">
        <v>660</v>
      </c>
      <c r="I556" s="53" t="s">
        <v>12</v>
      </c>
    </row>
    <row r="557" spans="1:9" x14ac:dyDescent="0.25">
      <c r="A557" s="49">
        <v>2023</v>
      </c>
      <c r="B557" s="50" t="s">
        <v>31</v>
      </c>
      <c r="C557" s="50" t="s">
        <v>10</v>
      </c>
      <c r="D557" s="51" t="s">
        <v>11</v>
      </c>
      <c r="E557" s="52">
        <v>3566</v>
      </c>
      <c r="F557" s="52">
        <v>4577.3</v>
      </c>
      <c r="G557" s="52">
        <v>5126.576</v>
      </c>
      <c r="H557" s="52">
        <v>915.46</v>
      </c>
      <c r="I557" s="53" t="s">
        <v>12</v>
      </c>
    </row>
    <row r="558" spans="1:9" x14ac:dyDescent="0.25">
      <c r="A558" s="49">
        <v>2023</v>
      </c>
      <c r="B558" s="50" t="s">
        <v>31</v>
      </c>
      <c r="C558" s="50" t="s">
        <v>10</v>
      </c>
      <c r="D558" s="51" t="s">
        <v>13</v>
      </c>
      <c r="E558" s="52">
        <v>2498</v>
      </c>
      <c r="F558" s="52">
        <v>8000</v>
      </c>
      <c r="G558" s="52">
        <v>8960</v>
      </c>
      <c r="H558" s="52">
        <v>1600</v>
      </c>
      <c r="I558" s="53" t="s">
        <v>12</v>
      </c>
    </row>
    <row r="559" spans="1:9" x14ac:dyDescent="0.25">
      <c r="A559" s="49">
        <v>2023</v>
      </c>
      <c r="B559" s="50" t="s">
        <v>31</v>
      </c>
      <c r="C559" s="50" t="s">
        <v>14</v>
      </c>
      <c r="D559" s="51" t="s">
        <v>15</v>
      </c>
      <c r="E559" s="52">
        <v>1245</v>
      </c>
      <c r="F559" s="52">
        <v>4577.2</v>
      </c>
      <c r="G559" s="52">
        <v>5126.4639999999999</v>
      </c>
      <c r="H559" s="52">
        <v>915.44</v>
      </c>
      <c r="I559" s="53" t="s">
        <v>12</v>
      </c>
    </row>
    <row r="560" spans="1:9" x14ac:dyDescent="0.25">
      <c r="A560" s="49">
        <v>2023</v>
      </c>
      <c r="B560" s="50" t="s">
        <v>31</v>
      </c>
      <c r="C560" s="50" t="s">
        <v>16</v>
      </c>
      <c r="D560" s="54" t="s">
        <v>17</v>
      </c>
      <c r="E560" s="55">
        <v>644</v>
      </c>
      <c r="F560" s="55">
        <v>5743.5</v>
      </c>
      <c r="G560" s="55">
        <v>6432.72</v>
      </c>
      <c r="H560" s="52">
        <v>1148.7</v>
      </c>
      <c r="I560" s="53" t="s">
        <v>12</v>
      </c>
    </row>
    <row r="561" spans="1:9" x14ac:dyDescent="0.25">
      <c r="A561" s="49">
        <v>2023</v>
      </c>
      <c r="B561" s="50" t="s">
        <v>31</v>
      </c>
      <c r="C561" s="50" t="s">
        <v>18</v>
      </c>
      <c r="D561" s="54" t="s">
        <v>19</v>
      </c>
      <c r="E561" s="55">
        <v>643</v>
      </c>
      <c r="F561" s="55">
        <v>7000</v>
      </c>
      <c r="G561" s="55">
        <v>7840</v>
      </c>
      <c r="H561" s="52">
        <v>1400</v>
      </c>
      <c r="I561" s="53" t="s">
        <v>12</v>
      </c>
    </row>
    <row r="562" spans="1:9" x14ac:dyDescent="0.25">
      <c r="A562" s="49">
        <v>2023</v>
      </c>
      <c r="B562" s="50" t="s">
        <v>31</v>
      </c>
      <c r="C562" s="50" t="s">
        <v>16</v>
      </c>
      <c r="D562" s="54" t="s">
        <v>20</v>
      </c>
      <c r="E562" s="55">
        <v>455</v>
      </c>
      <c r="F562" s="55">
        <v>4578.6000000000004</v>
      </c>
      <c r="G562" s="55">
        <v>5128.0320000000002</v>
      </c>
      <c r="H562" s="52">
        <v>915.72000000000014</v>
      </c>
      <c r="I562" s="53" t="s">
        <v>12</v>
      </c>
    </row>
    <row r="563" spans="1:9" x14ac:dyDescent="0.25">
      <c r="A563" s="49">
        <v>2023</v>
      </c>
      <c r="B563" s="50" t="s">
        <v>31</v>
      </c>
      <c r="C563" s="50" t="s">
        <v>18</v>
      </c>
      <c r="D563" s="54" t="s">
        <v>21</v>
      </c>
      <c r="E563" s="56">
        <v>345</v>
      </c>
      <c r="F563" s="56">
        <v>7000</v>
      </c>
      <c r="G563" s="56">
        <v>7840</v>
      </c>
      <c r="H563" s="52">
        <v>1400</v>
      </c>
      <c r="I563" s="53" t="s">
        <v>12</v>
      </c>
    </row>
    <row r="564" spans="1:9" x14ac:dyDescent="0.25">
      <c r="A564" s="49">
        <v>2023</v>
      </c>
      <c r="B564" s="50" t="s">
        <v>31</v>
      </c>
      <c r="C564" s="50" t="s">
        <v>14</v>
      </c>
      <c r="D564" s="51" t="s">
        <v>22</v>
      </c>
      <c r="E564" s="52">
        <v>122</v>
      </c>
      <c r="F564" s="52">
        <v>100</v>
      </c>
      <c r="G564" s="52">
        <v>112</v>
      </c>
      <c r="H564" s="52">
        <v>20</v>
      </c>
      <c r="I564" s="53" t="s">
        <v>12</v>
      </c>
    </row>
    <row r="565" spans="1:9" x14ac:dyDescent="0.25">
      <c r="A565" s="49">
        <v>2023</v>
      </c>
      <c r="B565" s="50" t="s">
        <v>31</v>
      </c>
      <c r="C565" s="50" t="s">
        <v>23</v>
      </c>
      <c r="D565" s="54" t="s">
        <v>24</v>
      </c>
      <c r="E565" s="55">
        <v>78</v>
      </c>
      <c r="F565" s="55">
        <v>2288.6</v>
      </c>
      <c r="G565" s="55">
        <v>5126.4639999999999</v>
      </c>
      <c r="H565" s="52">
        <v>457.72</v>
      </c>
      <c r="I565" s="53" t="s">
        <v>12</v>
      </c>
    </row>
    <row r="566" spans="1:9" x14ac:dyDescent="0.25">
      <c r="A566" s="49">
        <v>2023</v>
      </c>
      <c r="B566" s="50" t="s">
        <v>31</v>
      </c>
      <c r="C566" s="50" t="s">
        <v>23</v>
      </c>
      <c r="D566" s="54" t="s">
        <v>25</v>
      </c>
      <c r="E566" s="55">
        <v>76</v>
      </c>
      <c r="F566" s="55">
        <v>2288.4499999999998</v>
      </c>
      <c r="G566" s="55">
        <v>5126.1279999999997</v>
      </c>
      <c r="H566" s="52">
        <v>457.69</v>
      </c>
      <c r="I566" s="53" t="s">
        <v>12</v>
      </c>
    </row>
    <row r="567" spans="1:9" x14ac:dyDescent="0.25">
      <c r="A567" s="49">
        <v>2023</v>
      </c>
      <c r="B567" s="50" t="s">
        <v>31</v>
      </c>
      <c r="C567" s="50" t="s">
        <v>23</v>
      </c>
      <c r="D567" s="54" t="s">
        <v>26</v>
      </c>
      <c r="E567" s="55">
        <v>46</v>
      </c>
      <c r="F567" s="55">
        <v>100</v>
      </c>
      <c r="G567" s="55">
        <v>224</v>
      </c>
      <c r="H567" s="52">
        <v>20</v>
      </c>
      <c r="I567" s="53" t="s">
        <v>12</v>
      </c>
    </row>
    <row r="568" spans="1:9" x14ac:dyDescent="0.25">
      <c r="A568" s="49">
        <v>2023</v>
      </c>
      <c r="B568" s="50" t="s">
        <v>31</v>
      </c>
      <c r="C568" s="50" t="s">
        <v>23</v>
      </c>
      <c r="D568" s="54" t="s">
        <v>27</v>
      </c>
      <c r="E568" s="55">
        <v>34</v>
      </c>
      <c r="F568" s="55">
        <v>2288.4</v>
      </c>
      <c r="G568" s="55">
        <v>5126.0160000000005</v>
      </c>
      <c r="H568" s="52">
        <v>457.68000000000006</v>
      </c>
      <c r="I568" s="53" t="s">
        <v>12</v>
      </c>
    </row>
    <row r="569" spans="1:9" x14ac:dyDescent="0.25">
      <c r="A569" s="49">
        <v>2023</v>
      </c>
      <c r="B569" s="50" t="s">
        <v>31</v>
      </c>
      <c r="C569" s="50" t="s">
        <v>14</v>
      </c>
      <c r="D569" s="51" t="s">
        <v>28</v>
      </c>
      <c r="E569" s="52">
        <v>7</v>
      </c>
      <c r="F569" s="52">
        <v>200</v>
      </c>
      <c r="G569" s="52">
        <v>224</v>
      </c>
      <c r="H569" s="52">
        <v>40</v>
      </c>
      <c r="I569" s="53" t="s">
        <v>12</v>
      </c>
    </row>
    <row r="570" spans="1:9" x14ac:dyDescent="0.25">
      <c r="A570" s="49">
        <v>2023</v>
      </c>
      <c r="B570" s="50" t="s">
        <v>31</v>
      </c>
      <c r="C570" s="50" t="s">
        <v>23</v>
      </c>
      <c r="D570" s="54" t="s">
        <v>30</v>
      </c>
      <c r="E570" s="55">
        <v>3</v>
      </c>
      <c r="F570" s="55">
        <v>3300</v>
      </c>
      <c r="G570" s="55">
        <v>5126.576</v>
      </c>
      <c r="H570" s="52">
        <v>660</v>
      </c>
      <c r="I570" s="53" t="s">
        <v>12</v>
      </c>
    </row>
    <row r="571" spans="1:9" x14ac:dyDescent="0.25">
      <c r="A571" s="49">
        <v>2023</v>
      </c>
      <c r="B571" s="50" t="s">
        <v>31</v>
      </c>
      <c r="C571" s="50" t="s">
        <v>29</v>
      </c>
      <c r="D571" s="54" t="s">
        <v>29</v>
      </c>
      <c r="E571" s="55">
        <v>2</v>
      </c>
      <c r="F571" s="55">
        <v>6600</v>
      </c>
      <c r="G571" s="55">
        <v>7392</v>
      </c>
      <c r="H571" s="52">
        <v>1320</v>
      </c>
      <c r="I571" s="53" t="s">
        <v>12</v>
      </c>
    </row>
    <row r="572" spans="1:9" x14ac:dyDescent="0.25">
      <c r="A572" s="49">
        <v>2023</v>
      </c>
      <c r="B572" s="50" t="s">
        <v>32</v>
      </c>
      <c r="C572" s="50" t="s">
        <v>10</v>
      </c>
      <c r="D572" s="51" t="s">
        <v>11</v>
      </c>
      <c r="E572" s="52">
        <v>3566</v>
      </c>
      <c r="F572" s="52">
        <v>4577.3</v>
      </c>
      <c r="G572" s="52">
        <v>5126.576</v>
      </c>
      <c r="H572" s="52">
        <v>915.46</v>
      </c>
      <c r="I572" s="53" t="s">
        <v>12</v>
      </c>
    </row>
    <row r="573" spans="1:9" x14ac:dyDescent="0.25">
      <c r="A573" s="49">
        <v>2023</v>
      </c>
      <c r="B573" s="50" t="s">
        <v>32</v>
      </c>
      <c r="C573" s="50" t="s">
        <v>10</v>
      </c>
      <c r="D573" s="51" t="s">
        <v>13</v>
      </c>
      <c r="E573" s="52">
        <v>2498</v>
      </c>
      <c r="F573" s="52">
        <v>8000</v>
      </c>
      <c r="G573" s="52">
        <v>8960</v>
      </c>
      <c r="H573" s="52">
        <v>1600</v>
      </c>
      <c r="I573" s="53" t="s">
        <v>12</v>
      </c>
    </row>
    <row r="574" spans="1:9" x14ac:dyDescent="0.25">
      <c r="A574" s="49">
        <v>2023</v>
      </c>
      <c r="B574" s="50" t="s">
        <v>32</v>
      </c>
      <c r="C574" s="50" t="s">
        <v>14</v>
      </c>
      <c r="D574" s="51" t="s">
        <v>15</v>
      </c>
      <c r="E574" s="52">
        <v>1245</v>
      </c>
      <c r="F574" s="52">
        <v>4577.2</v>
      </c>
      <c r="G574" s="52">
        <v>5126.4639999999999</v>
      </c>
      <c r="H574" s="52">
        <v>915.44</v>
      </c>
      <c r="I574" s="53" t="s">
        <v>12</v>
      </c>
    </row>
    <row r="575" spans="1:9" x14ac:dyDescent="0.25">
      <c r="A575" s="49">
        <v>2023</v>
      </c>
      <c r="B575" s="50" t="s">
        <v>32</v>
      </c>
      <c r="C575" s="50" t="s">
        <v>16</v>
      </c>
      <c r="D575" s="54" t="s">
        <v>17</v>
      </c>
      <c r="E575" s="55">
        <v>644</v>
      </c>
      <c r="F575" s="55">
        <v>10000</v>
      </c>
      <c r="G575" s="55">
        <v>6432.72</v>
      </c>
      <c r="H575" s="52">
        <v>2000</v>
      </c>
      <c r="I575" s="53" t="s">
        <v>12</v>
      </c>
    </row>
    <row r="576" spans="1:9" x14ac:dyDescent="0.25">
      <c r="A576" s="49">
        <v>2023</v>
      </c>
      <c r="B576" s="50" t="s">
        <v>32</v>
      </c>
      <c r="C576" s="50" t="s">
        <v>18</v>
      </c>
      <c r="D576" s="54" t="s">
        <v>19</v>
      </c>
      <c r="E576" s="55">
        <v>643</v>
      </c>
      <c r="F576" s="55">
        <v>7000</v>
      </c>
      <c r="G576" s="55">
        <v>7840</v>
      </c>
      <c r="H576" s="52">
        <v>1400</v>
      </c>
      <c r="I576" s="53" t="s">
        <v>12</v>
      </c>
    </row>
    <row r="577" spans="1:9" x14ac:dyDescent="0.25">
      <c r="A577" s="49">
        <v>2023</v>
      </c>
      <c r="B577" s="50" t="s">
        <v>32</v>
      </c>
      <c r="C577" s="50" t="s">
        <v>16</v>
      </c>
      <c r="D577" s="54" t="s">
        <v>20</v>
      </c>
      <c r="E577" s="55">
        <v>455</v>
      </c>
      <c r="F577" s="55">
        <v>4578.6000000000004</v>
      </c>
      <c r="G577" s="55">
        <v>5128.0320000000002</v>
      </c>
      <c r="H577" s="52">
        <v>915.72000000000014</v>
      </c>
      <c r="I577" s="53" t="s">
        <v>12</v>
      </c>
    </row>
    <row r="578" spans="1:9" x14ac:dyDescent="0.25">
      <c r="A578" s="49">
        <v>2023</v>
      </c>
      <c r="B578" s="50" t="s">
        <v>32</v>
      </c>
      <c r="C578" s="50" t="s">
        <v>18</v>
      </c>
      <c r="D578" s="54" t="s">
        <v>21</v>
      </c>
      <c r="E578" s="56">
        <v>345</v>
      </c>
      <c r="F578" s="56">
        <v>7000</v>
      </c>
      <c r="G578" s="56">
        <v>7840</v>
      </c>
      <c r="H578" s="52">
        <v>1400</v>
      </c>
      <c r="I578" s="53" t="s">
        <v>12</v>
      </c>
    </row>
    <row r="579" spans="1:9" x14ac:dyDescent="0.25">
      <c r="A579" s="49">
        <v>2023</v>
      </c>
      <c r="B579" s="50" t="s">
        <v>32</v>
      </c>
      <c r="C579" s="50" t="s">
        <v>14</v>
      </c>
      <c r="D579" s="51" t="s">
        <v>22</v>
      </c>
      <c r="E579" s="52">
        <v>122</v>
      </c>
      <c r="F579" s="52">
        <v>100</v>
      </c>
      <c r="G579" s="52">
        <v>112</v>
      </c>
      <c r="H579" s="52">
        <v>20</v>
      </c>
      <c r="I579" s="53" t="s">
        <v>12</v>
      </c>
    </row>
    <row r="580" spans="1:9" x14ac:dyDescent="0.25">
      <c r="A580" s="49">
        <v>2023</v>
      </c>
      <c r="B580" s="50" t="s">
        <v>32</v>
      </c>
      <c r="C580" s="50" t="s">
        <v>23</v>
      </c>
      <c r="D580" s="54" t="s">
        <v>24</v>
      </c>
      <c r="E580" s="55">
        <v>78</v>
      </c>
      <c r="F580" s="55">
        <v>2288.6</v>
      </c>
      <c r="G580" s="55">
        <v>5126.4639999999999</v>
      </c>
      <c r="H580" s="52">
        <v>457.72</v>
      </c>
      <c r="I580" s="53" t="s">
        <v>12</v>
      </c>
    </row>
    <row r="581" spans="1:9" x14ac:dyDescent="0.25">
      <c r="A581" s="49">
        <v>2023</v>
      </c>
      <c r="B581" s="50" t="s">
        <v>32</v>
      </c>
      <c r="C581" s="50" t="s">
        <v>23</v>
      </c>
      <c r="D581" s="54" t="s">
        <v>25</v>
      </c>
      <c r="E581" s="55">
        <v>76</v>
      </c>
      <c r="F581" s="55">
        <v>2288.4499999999998</v>
      </c>
      <c r="G581" s="55">
        <v>5126.1279999999997</v>
      </c>
      <c r="H581" s="52">
        <v>457.69</v>
      </c>
      <c r="I581" s="53" t="s">
        <v>12</v>
      </c>
    </row>
    <row r="582" spans="1:9" x14ac:dyDescent="0.25">
      <c r="A582" s="49">
        <v>2023</v>
      </c>
      <c r="B582" s="50" t="s">
        <v>32</v>
      </c>
      <c r="C582" s="50" t="s">
        <v>23</v>
      </c>
      <c r="D582" s="54" t="s">
        <v>26</v>
      </c>
      <c r="E582" s="55">
        <v>46</v>
      </c>
      <c r="F582" s="55">
        <v>100</v>
      </c>
      <c r="G582" s="55">
        <v>224</v>
      </c>
      <c r="H582" s="52">
        <v>20</v>
      </c>
      <c r="I582" s="53" t="s">
        <v>12</v>
      </c>
    </row>
    <row r="583" spans="1:9" x14ac:dyDescent="0.25">
      <c r="A583" s="49">
        <v>2023</v>
      </c>
      <c r="B583" s="50" t="s">
        <v>32</v>
      </c>
      <c r="C583" s="50" t="s">
        <v>23</v>
      </c>
      <c r="D583" s="54" t="s">
        <v>27</v>
      </c>
      <c r="E583" s="55">
        <v>34</v>
      </c>
      <c r="F583" s="55">
        <v>2288.4</v>
      </c>
      <c r="G583" s="55">
        <v>5126.0160000000005</v>
      </c>
      <c r="H583" s="52">
        <v>457.68000000000006</v>
      </c>
      <c r="I583" s="53" t="s">
        <v>12</v>
      </c>
    </row>
    <row r="584" spans="1:9" x14ac:dyDescent="0.25">
      <c r="A584" s="49">
        <v>2023</v>
      </c>
      <c r="B584" s="50" t="s">
        <v>32</v>
      </c>
      <c r="C584" s="50" t="s">
        <v>14</v>
      </c>
      <c r="D584" s="51" t="s">
        <v>28</v>
      </c>
      <c r="E584" s="52">
        <v>7</v>
      </c>
      <c r="F584" s="52">
        <v>200</v>
      </c>
      <c r="G584" s="52">
        <v>224</v>
      </c>
      <c r="H584" s="52">
        <v>40</v>
      </c>
      <c r="I584" s="53" t="s">
        <v>12</v>
      </c>
    </row>
    <row r="585" spans="1:9" x14ac:dyDescent="0.25">
      <c r="A585" s="49">
        <v>2023</v>
      </c>
      <c r="B585" s="50" t="s">
        <v>32</v>
      </c>
      <c r="C585" s="50" t="s">
        <v>23</v>
      </c>
      <c r="D585" s="54" t="s">
        <v>30</v>
      </c>
      <c r="E585" s="55">
        <v>3</v>
      </c>
      <c r="F585" s="55">
        <v>2288.65</v>
      </c>
      <c r="G585" s="55">
        <v>5126.576</v>
      </c>
      <c r="H585" s="52">
        <v>457.73</v>
      </c>
      <c r="I585" s="53" t="s">
        <v>12</v>
      </c>
    </row>
    <row r="586" spans="1:9" x14ac:dyDescent="0.25">
      <c r="A586" s="49">
        <v>2023</v>
      </c>
      <c r="B586" s="50" t="s">
        <v>32</v>
      </c>
      <c r="C586" s="50" t="s">
        <v>29</v>
      </c>
      <c r="D586" s="54" t="s">
        <v>29</v>
      </c>
      <c r="E586" s="55">
        <v>2</v>
      </c>
      <c r="F586" s="55">
        <v>6600</v>
      </c>
      <c r="G586" s="55">
        <v>7392</v>
      </c>
      <c r="H586" s="52">
        <v>1320</v>
      </c>
      <c r="I586" s="53" t="s">
        <v>12</v>
      </c>
    </row>
    <row r="587" spans="1:9" x14ac:dyDescent="0.25">
      <c r="A587" s="49">
        <v>2023</v>
      </c>
      <c r="B587" s="50" t="s">
        <v>34</v>
      </c>
      <c r="C587" s="50" t="s">
        <v>10</v>
      </c>
      <c r="D587" s="51" t="s">
        <v>11</v>
      </c>
      <c r="E587" s="52">
        <v>3566</v>
      </c>
      <c r="F587" s="52">
        <v>4577.3</v>
      </c>
      <c r="G587" s="52">
        <v>5126.576</v>
      </c>
      <c r="H587" s="52">
        <v>915.46</v>
      </c>
      <c r="I587" s="53" t="s">
        <v>12</v>
      </c>
    </row>
    <row r="588" spans="1:9" x14ac:dyDescent="0.25">
      <c r="A588" s="49">
        <v>2023</v>
      </c>
      <c r="B588" s="50" t="s">
        <v>34</v>
      </c>
      <c r="C588" s="50" t="s">
        <v>10</v>
      </c>
      <c r="D588" s="51" t="s">
        <v>13</v>
      </c>
      <c r="E588" s="52">
        <v>2498</v>
      </c>
      <c r="F588" s="52">
        <v>8000</v>
      </c>
      <c r="G588" s="52">
        <v>8960</v>
      </c>
      <c r="H588" s="52">
        <v>1600</v>
      </c>
      <c r="I588" s="53" t="s">
        <v>33</v>
      </c>
    </row>
    <row r="589" spans="1:9" x14ac:dyDescent="0.25">
      <c r="A589" s="49">
        <v>2023</v>
      </c>
      <c r="B589" s="50" t="s">
        <v>34</v>
      </c>
      <c r="C589" s="50" t="s">
        <v>14</v>
      </c>
      <c r="D589" s="51" t="s">
        <v>15</v>
      </c>
      <c r="E589" s="52">
        <v>1245</v>
      </c>
      <c r="F589" s="52">
        <v>4577.2</v>
      </c>
      <c r="G589" s="52">
        <v>5126.4639999999999</v>
      </c>
      <c r="H589" s="52">
        <v>915.44</v>
      </c>
      <c r="I589" s="53" t="s">
        <v>33</v>
      </c>
    </row>
    <row r="590" spans="1:9" x14ac:dyDescent="0.25">
      <c r="A590" s="49">
        <v>2023</v>
      </c>
      <c r="B590" s="50" t="s">
        <v>34</v>
      </c>
      <c r="C590" s="50" t="s">
        <v>16</v>
      </c>
      <c r="D590" s="54" t="s">
        <v>17</v>
      </c>
      <c r="E590" s="55">
        <v>644</v>
      </c>
      <c r="F590" s="55">
        <v>15000</v>
      </c>
      <c r="G590" s="55">
        <v>6432.72</v>
      </c>
      <c r="H590" s="52">
        <v>3000</v>
      </c>
      <c r="I590" s="53" t="s">
        <v>33</v>
      </c>
    </row>
    <row r="591" spans="1:9" x14ac:dyDescent="0.25">
      <c r="A591" s="49">
        <v>2023</v>
      </c>
      <c r="B591" s="50" t="s">
        <v>34</v>
      </c>
      <c r="C591" s="50" t="s">
        <v>18</v>
      </c>
      <c r="D591" s="54" t="s">
        <v>19</v>
      </c>
      <c r="E591" s="55">
        <v>643</v>
      </c>
      <c r="F591" s="55">
        <v>7000</v>
      </c>
      <c r="G591" s="55">
        <v>7840</v>
      </c>
      <c r="H591" s="52">
        <v>1400</v>
      </c>
      <c r="I591" s="53" t="s">
        <v>33</v>
      </c>
    </row>
    <row r="592" spans="1:9" x14ac:dyDescent="0.25">
      <c r="A592" s="49">
        <v>2023</v>
      </c>
      <c r="B592" s="50" t="s">
        <v>34</v>
      </c>
      <c r="C592" s="50" t="s">
        <v>16</v>
      </c>
      <c r="D592" s="54" t="s">
        <v>20</v>
      </c>
      <c r="E592" s="55">
        <v>455</v>
      </c>
      <c r="F592" s="55">
        <v>14000</v>
      </c>
      <c r="G592" s="55">
        <v>5128.0320000000002</v>
      </c>
      <c r="H592" s="52">
        <v>2800</v>
      </c>
      <c r="I592" s="53" t="s">
        <v>33</v>
      </c>
    </row>
    <row r="593" spans="1:9" x14ac:dyDescent="0.25">
      <c r="A593" s="49">
        <v>2023</v>
      </c>
      <c r="B593" s="50" t="s">
        <v>34</v>
      </c>
      <c r="C593" s="50" t="s">
        <v>18</v>
      </c>
      <c r="D593" s="54" t="s">
        <v>21</v>
      </c>
      <c r="E593" s="56">
        <v>345</v>
      </c>
      <c r="F593" s="56">
        <v>7000</v>
      </c>
      <c r="G593" s="56">
        <v>7840</v>
      </c>
      <c r="H593" s="52">
        <v>1400</v>
      </c>
      <c r="I593" s="53" t="s">
        <v>33</v>
      </c>
    </row>
    <row r="594" spans="1:9" x14ac:dyDescent="0.25">
      <c r="A594" s="49">
        <v>2023</v>
      </c>
      <c r="B594" s="50" t="s">
        <v>34</v>
      </c>
      <c r="C594" s="50" t="s">
        <v>14</v>
      </c>
      <c r="D594" s="51" t="s">
        <v>22</v>
      </c>
      <c r="E594" s="52">
        <v>122</v>
      </c>
      <c r="F594" s="52">
        <v>100</v>
      </c>
      <c r="G594" s="52">
        <v>112</v>
      </c>
      <c r="H594" s="52">
        <v>20</v>
      </c>
      <c r="I594" s="53" t="s">
        <v>33</v>
      </c>
    </row>
    <row r="595" spans="1:9" x14ac:dyDescent="0.25">
      <c r="A595" s="49">
        <v>2023</v>
      </c>
      <c r="B595" s="50" t="s">
        <v>34</v>
      </c>
      <c r="C595" s="50" t="s">
        <v>23</v>
      </c>
      <c r="D595" s="54" t="s">
        <v>24</v>
      </c>
      <c r="E595" s="55">
        <v>78</v>
      </c>
      <c r="F595" s="55">
        <v>2288.6</v>
      </c>
      <c r="G595" s="55">
        <v>5126.4639999999999</v>
      </c>
      <c r="H595" s="52">
        <v>457.72</v>
      </c>
      <c r="I595" s="53" t="s">
        <v>33</v>
      </c>
    </row>
    <row r="596" spans="1:9" x14ac:dyDescent="0.25">
      <c r="A596" s="49">
        <v>2023</v>
      </c>
      <c r="B596" s="50" t="s">
        <v>34</v>
      </c>
      <c r="C596" s="50" t="s">
        <v>23</v>
      </c>
      <c r="D596" s="54" t="s">
        <v>25</v>
      </c>
      <c r="E596" s="55">
        <v>76</v>
      </c>
      <c r="F596" s="55">
        <v>2288.4499999999998</v>
      </c>
      <c r="G596" s="55">
        <v>5126.1279999999997</v>
      </c>
      <c r="H596" s="52">
        <v>457.69</v>
      </c>
      <c r="I596" s="53" t="s">
        <v>33</v>
      </c>
    </row>
    <row r="597" spans="1:9" x14ac:dyDescent="0.25">
      <c r="A597" s="49">
        <v>2023</v>
      </c>
      <c r="B597" s="50" t="s">
        <v>34</v>
      </c>
      <c r="C597" s="50" t="s">
        <v>23</v>
      </c>
      <c r="D597" s="54" t="s">
        <v>26</v>
      </c>
      <c r="E597" s="55">
        <v>46</v>
      </c>
      <c r="F597" s="55">
        <v>100</v>
      </c>
      <c r="G597" s="55">
        <v>224</v>
      </c>
      <c r="H597" s="52">
        <v>20</v>
      </c>
      <c r="I597" s="53" t="s">
        <v>33</v>
      </c>
    </row>
    <row r="598" spans="1:9" x14ac:dyDescent="0.25">
      <c r="A598" s="49">
        <v>2023</v>
      </c>
      <c r="B598" s="50" t="s">
        <v>34</v>
      </c>
      <c r="C598" s="50" t="s">
        <v>23</v>
      </c>
      <c r="D598" s="54" t="s">
        <v>27</v>
      </c>
      <c r="E598" s="55">
        <v>34</v>
      </c>
      <c r="F598" s="55">
        <v>2288.4</v>
      </c>
      <c r="G598" s="55">
        <v>5126.0160000000005</v>
      </c>
      <c r="H598" s="52">
        <v>457.68000000000006</v>
      </c>
      <c r="I598" s="53" t="s">
        <v>33</v>
      </c>
    </row>
    <row r="599" spans="1:9" x14ac:dyDescent="0.25">
      <c r="A599" s="49">
        <v>2023</v>
      </c>
      <c r="B599" s="50" t="s">
        <v>34</v>
      </c>
      <c r="C599" s="50" t="s">
        <v>14</v>
      </c>
      <c r="D599" s="51" t="s">
        <v>28</v>
      </c>
      <c r="E599" s="52">
        <v>7</v>
      </c>
      <c r="F599" s="52">
        <v>200</v>
      </c>
      <c r="G599" s="52">
        <v>224</v>
      </c>
      <c r="H599" s="52">
        <v>40</v>
      </c>
      <c r="I599" s="53" t="s">
        <v>33</v>
      </c>
    </row>
    <row r="600" spans="1:9" x14ac:dyDescent="0.25">
      <c r="A600" s="49">
        <v>2023</v>
      </c>
      <c r="B600" s="50" t="s">
        <v>34</v>
      </c>
      <c r="C600" s="50" t="s">
        <v>23</v>
      </c>
      <c r="D600" s="54" t="s">
        <v>30</v>
      </c>
      <c r="E600" s="55">
        <v>3</v>
      </c>
      <c r="F600" s="55">
        <v>2288.65</v>
      </c>
      <c r="G600" s="55">
        <v>5126.576</v>
      </c>
      <c r="H600" s="52">
        <v>457.73</v>
      </c>
      <c r="I600" s="53" t="s">
        <v>33</v>
      </c>
    </row>
    <row r="601" spans="1:9" x14ac:dyDescent="0.25">
      <c r="A601" s="49">
        <v>2023</v>
      </c>
      <c r="B601" s="50" t="s">
        <v>34</v>
      </c>
      <c r="C601" s="50" t="s">
        <v>29</v>
      </c>
      <c r="D601" s="54" t="s">
        <v>29</v>
      </c>
      <c r="E601" s="55">
        <v>2</v>
      </c>
      <c r="F601" s="55">
        <v>7920</v>
      </c>
      <c r="G601" s="55">
        <v>7392</v>
      </c>
      <c r="H601" s="52">
        <v>1584</v>
      </c>
      <c r="I601" s="53" t="s">
        <v>33</v>
      </c>
    </row>
    <row r="602" spans="1:9" x14ac:dyDescent="0.25">
      <c r="A602" s="49">
        <v>2023</v>
      </c>
      <c r="B602" s="50" t="s">
        <v>35</v>
      </c>
      <c r="C602" s="50" t="s">
        <v>10</v>
      </c>
      <c r="D602" s="51" t="s">
        <v>11</v>
      </c>
      <c r="E602" s="52">
        <v>3566</v>
      </c>
      <c r="F602" s="52">
        <v>4577.3</v>
      </c>
      <c r="G602" s="52">
        <v>5126.576</v>
      </c>
      <c r="H602" s="52">
        <v>915.46</v>
      </c>
      <c r="I602" s="53" t="s">
        <v>33</v>
      </c>
    </row>
    <row r="603" spans="1:9" x14ac:dyDescent="0.25">
      <c r="A603" s="49">
        <v>2023</v>
      </c>
      <c r="B603" s="50" t="s">
        <v>35</v>
      </c>
      <c r="C603" s="50" t="s">
        <v>10</v>
      </c>
      <c r="D603" s="51" t="s">
        <v>13</v>
      </c>
      <c r="E603" s="52">
        <v>2498</v>
      </c>
      <c r="F603" s="52">
        <v>8800</v>
      </c>
      <c r="G603" s="52">
        <v>8960</v>
      </c>
      <c r="H603" s="52">
        <v>1760</v>
      </c>
      <c r="I603" s="53" t="s">
        <v>33</v>
      </c>
    </row>
    <row r="604" spans="1:9" x14ac:dyDescent="0.25">
      <c r="A604" s="49">
        <v>2023</v>
      </c>
      <c r="B604" s="50" t="s">
        <v>35</v>
      </c>
      <c r="C604" s="50" t="s">
        <v>14</v>
      </c>
      <c r="D604" s="51" t="s">
        <v>15</v>
      </c>
      <c r="E604" s="52">
        <v>1245</v>
      </c>
      <c r="F604" s="52">
        <v>5034.92</v>
      </c>
      <c r="G604" s="52">
        <v>5126.4639999999999</v>
      </c>
      <c r="H604" s="52">
        <v>1006.984</v>
      </c>
      <c r="I604" s="53" t="s">
        <v>33</v>
      </c>
    </row>
    <row r="605" spans="1:9" x14ac:dyDescent="0.25">
      <c r="A605" s="49">
        <v>2023</v>
      </c>
      <c r="B605" s="50" t="s">
        <v>35</v>
      </c>
      <c r="C605" s="50" t="s">
        <v>16</v>
      </c>
      <c r="D605" s="54" t="s">
        <v>17</v>
      </c>
      <c r="E605" s="55">
        <v>644</v>
      </c>
      <c r="F605" s="55">
        <v>6317.85</v>
      </c>
      <c r="G605" s="55">
        <v>6432.72</v>
      </c>
      <c r="H605" s="52">
        <v>1263.5700000000002</v>
      </c>
      <c r="I605" s="53" t="s">
        <v>33</v>
      </c>
    </row>
    <row r="606" spans="1:9" x14ac:dyDescent="0.25">
      <c r="A606" s="49">
        <v>2023</v>
      </c>
      <c r="B606" s="50" t="s">
        <v>35</v>
      </c>
      <c r="C606" s="50" t="s">
        <v>18</v>
      </c>
      <c r="D606" s="54" t="s">
        <v>19</v>
      </c>
      <c r="E606" s="55">
        <v>643</v>
      </c>
      <c r="F606" s="55">
        <v>7700</v>
      </c>
      <c r="G606" s="55">
        <v>7840</v>
      </c>
      <c r="H606" s="52">
        <v>1540</v>
      </c>
      <c r="I606" s="53" t="s">
        <v>33</v>
      </c>
    </row>
    <row r="607" spans="1:9" x14ac:dyDescent="0.25">
      <c r="A607" s="49">
        <v>2023</v>
      </c>
      <c r="B607" s="50" t="s">
        <v>35</v>
      </c>
      <c r="C607" s="50" t="s">
        <v>16</v>
      </c>
      <c r="D607" s="54" t="s">
        <v>20</v>
      </c>
      <c r="E607" s="55">
        <v>455</v>
      </c>
      <c r="F607" s="55">
        <v>5036.46</v>
      </c>
      <c r="G607" s="55">
        <v>5128.0320000000002</v>
      </c>
      <c r="H607" s="52">
        <v>1007.292</v>
      </c>
      <c r="I607" s="53" t="s">
        <v>33</v>
      </c>
    </row>
    <row r="608" spans="1:9" x14ac:dyDescent="0.25">
      <c r="A608" s="49">
        <v>2023</v>
      </c>
      <c r="B608" s="50" t="s">
        <v>35</v>
      </c>
      <c r="C608" s="50" t="s">
        <v>18</v>
      </c>
      <c r="D608" s="54" t="s">
        <v>21</v>
      </c>
      <c r="E608" s="56">
        <v>345</v>
      </c>
      <c r="F608" s="56">
        <v>7700</v>
      </c>
      <c r="G608" s="56">
        <v>7840</v>
      </c>
      <c r="H608" s="52">
        <v>1540</v>
      </c>
      <c r="I608" s="53" t="s">
        <v>33</v>
      </c>
    </row>
    <row r="609" spans="1:9" x14ac:dyDescent="0.25">
      <c r="A609" s="49">
        <v>2023</v>
      </c>
      <c r="B609" s="50" t="s">
        <v>35</v>
      </c>
      <c r="C609" s="50" t="s">
        <v>14</v>
      </c>
      <c r="D609" s="51" t="s">
        <v>22</v>
      </c>
      <c r="E609" s="52">
        <v>122</v>
      </c>
      <c r="F609" s="52">
        <v>110</v>
      </c>
      <c r="G609" s="52">
        <v>112</v>
      </c>
      <c r="H609" s="52">
        <v>22</v>
      </c>
      <c r="I609" s="53" t="s">
        <v>33</v>
      </c>
    </row>
    <row r="610" spans="1:9" x14ac:dyDescent="0.25">
      <c r="A610" s="49">
        <v>2023</v>
      </c>
      <c r="B610" s="50" t="s">
        <v>35</v>
      </c>
      <c r="C610" s="50" t="s">
        <v>23</v>
      </c>
      <c r="D610" s="54" t="s">
        <v>24</v>
      </c>
      <c r="E610" s="55">
        <v>78</v>
      </c>
      <c r="F610" s="55">
        <v>2517.46</v>
      </c>
      <c r="G610" s="55">
        <v>5126.4639999999999</v>
      </c>
      <c r="H610" s="52">
        <v>503.49200000000002</v>
      </c>
      <c r="I610" s="53" t="s">
        <v>33</v>
      </c>
    </row>
    <row r="611" spans="1:9" x14ac:dyDescent="0.25">
      <c r="A611" s="49">
        <v>2023</v>
      </c>
      <c r="B611" s="50" t="s">
        <v>35</v>
      </c>
      <c r="C611" s="50" t="s">
        <v>23</v>
      </c>
      <c r="D611" s="54" t="s">
        <v>25</v>
      </c>
      <c r="E611" s="55">
        <v>76</v>
      </c>
      <c r="F611" s="55">
        <v>2288.4499999999998</v>
      </c>
      <c r="G611" s="55">
        <v>5126.1279999999997</v>
      </c>
      <c r="H611" s="52">
        <v>457.69</v>
      </c>
      <c r="I611" s="53" t="s">
        <v>33</v>
      </c>
    </row>
    <row r="612" spans="1:9" x14ac:dyDescent="0.25">
      <c r="A612" s="49">
        <v>2023</v>
      </c>
      <c r="B612" s="50" t="s">
        <v>35</v>
      </c>
      <c r="C612" s="50" t="s">
        <v>23</v>
      </c>
      <c r="D612" s="54" t="s">
        <v>26</v>
      </c>
      <c r="E612" s="55">
        <v>46</v>
      </c>
      <c r="F612" s="55">
        <v>100</v>
      </c>
      <c r="G612" s="55">
        <v>224</v>
      </c>
      <c r="H612" s="52">
        <v>20</v>
      </c>
      <c r="I612" s="53" t="s">
        <v>33</v>
      </c>
    </row>
    <row r="613" spans="1:9" x14ac:dyDescent="0.25">
      <c r="A613" s="49">
        <v>2023</v>
      </c>
      <c r="B613" s="50" t="s">
        <v>35</v>
      </c>
      <c r="C613" s="50" t="s">
        <v>23</v>
      </c>
      <c r="D613" s="54" t="s">
        <v>27</v>
      </c>
      <c r="E613" s="55">
        <v>34</v>
      </c>
      <c r="F613" s="55">
        <v>2288.4</v>
      </c>
      <c r="G613" s="55">
        <v>5126.0160000000005</v>
      </c>
      <c r="H613" s="52">
        <v>457.68000000000006</v>
      </c>
      <c r="I613" s="53" t="s">
        <v>12</v>
      </c>
    </row>
    <row r="614" spans="1:9" x14ac:dyDescent="0.25">
      <c r="A614" s="49">
        <v>2023</v>
      </c>
      <c r="B614" s="50" t="s">
        <v>35</v>
      </c>
      <c r="C614" s="50" t="s">
        <v>14</v>
      </c>
      <c r="D614" s="51" t="s">
        <v>28</v>
      </c>
      <c r="E614" s="52">
        <v>7</v>
      </c>
      <c r="F614" s="52">
        <v>200</v>
      </c>
      <c r="G614" s="52">
        <v>224</v>
      </c>
      <c r="H614" s="52">
        <v>40</v>
      </c>
      <c r="I614" s="53" t="s">
        <v>12</v>
      </c>
    </row>
    <row r="615" spans="1:9" x14ac:dyDescent="0.25">
      <c r="A615" s="49">
        <v>2023</v>
      </c>
      <c r="B615" s="50" t="s">
        <v>35</v>
      </c>
      <c r="C615" s="50" t="s">
        <v>23</v>
      </c>
      <c r="D615" s="54" t="s">
        <v>30</v>
      </c>
      <c r="E615" s="55">
        <v>3</v>
      </c>
      <c r="F615" s="55">
        <v>3300</v>
      </c>
      <c r="G615" s="55">
        <v>5126.576</v>
      </c>
      <c r="H615" s="52">
        <v>660</v>
      </c>
      <c r="I615" s="53" t="s">
        <v>12</v>
      </c>
    </row>
    <row r="616" spans="1:9" x14ac:dyDescent="0.25">
      <c r="A616" s="49">
        <v>2023</v>
      </c>
      <c r="B616" s="50" t="s">
        <v>35</v>
      </c>
      <c r="C616" s="50" t="s">
        <v>29</v>
      </c>
      <c r="D616" s="54" t="s">
        <v>29</v>
      </c>
      <c r="E616" s="55">
        <v>2</v>
      </c>
      <c r="F616" s="55">
        <v>4577.3</v>
      </c>
      <c r="G616" s="55">
        <v>7392</v>
      </c>
      <c r="H616" s="52">
        <v>915.46</v>
      </c>
      <c r="I616" s="53" t="s">
        <v>12</v>
      </c>
    </row>
    <row r="617" spans="1:9" x14ac:dyDescent="0.25">
      <c r="A617" s="49">
        <v>2023</v>
      </c>
      <c r="B617" s="50" t="s">
        <v>36</v>
      </c>
      <c r="C617" s="50" t="s">
        <v>10</v>
      </c>
      <c r="D617" s="51" t="s">
        <v>11</v>
      </c>
      <c r="E617" s="52">
        <v>3566</v>
      </c>
      <c r="F617" s="52">
        <v>4577.3</v>
      </c>
      <c r="G617" s="52">
        <v>5126.576</v>
      </c>
      <c r="H617" s="52">
        <v>915.46</v>
      </c>
      <c r="I617" s="53" t="s">
        <v>12</v>
      </c>
    </row>
    <row r="618" spans="1:9" x14ac:dyDescent="0.25">
      <c r="A618" s="49">
        <v>2023</v>
      </c>
      <c r="B618" s="50" t="s">
        <v>36</v>
      </c>
      <c r="C618" s="50" t="s">
        <v>10</v>
      </c>
      <c r="D618" s="51" t="s">
        <v>13</v>
      </c>
      <c r="E618" s="52">
        <v>2498</v>
      </c>
      <c r="F618" s="52">
        <v>8000</v>
      </c>
      <c r="G618" s="52">
        <v>8960</v>
      </c>
      <c r="H618" s="52">
        <v>1600</v>
      </c>
      <c r="I618" s="53" t="s">
        <v>12</v>
      </c>
    </row>
    <row r="619" spans="1:9" x14ac:dyDescent="0.25">
      <c r="A619" s="49">
        <v>2023</v>
      </c>
      <c r="B619" s="50" t="s">
        <v>36</v>
      </c>
      <c r="C619" s="50" t="s">
        <v>14</v>
      </c>
      <c r="D619" s="51" t="s">
        <v>15</v>
      </c>
      <c r="E619" s="52">
        <v>1245</v>
      </c>
      <c r="F619" s="52">
        <v>4577.2</v>
      </c>
      <c r="G619" s="52">
        <v>5126.4639999999999</v>
      </c>
      <c r="H619" s="52">
        <v>915.44</v>
      </c>
      <c r="I619" s="53" t="s">
        <v>12</v>
      </c>
    </row>
    <row r="620" spans="1:9" x14ac:dyDescent="0.25">
      <c r="A620" s="49">
        <v>2023</v>
      </c>
      <c r="B620" s="50" t="s">
        <v>36</v>
      </c>
      <c r="C620" s="50" t="s">
        <v>16</v>
      </c>
      <c r="D620" s="54" t="s">
        <v>17</v>
      </c>
      <c r="E620" s="55">
        <v>644</v>
      </c>
      <c r="F620" s="55">
        <v>10000</v>
      </c>
      <c r="G620" s="55">
        <v>6432.72</v>
      </c>
      <c r="H620" s="52">
        <v>2000</v>
      </c>
      <c r="I620" s="53" t="s">
        <v>12</v>
      </c>
    </row>
    <row r="621" spans="1:9" x14ac:dyDescent="0.25">
      <c r="A621" s="49">
        <v>2023</v>
      </c>
      <c r="B621" s="50" t="s">
        <v>36</v>
      </c>
      <c r="C621" s="50" t="s">
        <v>18</v>
      </c>
      <c r="D621" s="54" t="s">
        <v>19</v>
      </c>
      <c r="E621" s="55">
        <v>643</v>
      </c>
      <c r="F621" s="55">
        <v>7000</v>
      </c>
      <c r="G621" s="55">
        <v>7840</v>
      </c>
      <c r="H621" s="52">
        <v>1400</v>
      </c>
      <c r="I621" s="53" t="s">
        <v>12</v>
      </c>
    </row>
    <row r="622" spans="1:9" x14ac:dyDescent="0.25">
      <c r="A622" s="49">
        <v>2023</v>
      </c>
      <c r="B622" s="50" t="s">
        <v>36</v>
      </c>
      <c r="C622" s="50" t="s">
        <v>16</v>
      </c>
      <c r="D622" s="54" t="s">
        <v>20</v>
      </c>
      <c r="E622" s="55">
        <v>455</v>
      </c>
      <c r="F622" s="55">
        <v>8000</v>
      </c>
      <c r="G622" s="55">
        <v>5128.0320000000002</v>
      </c>
      <c r="H622" s="52">
        <v>1600</v>
      </c>
      <c r="I622" s="53" t="s">
        <v>12</v>
      </c>
    </row>
    <row r="623" spans="1:9" x14ac:dyDescent="0.25">
      <c r="A623" s="49">
        <v>2023</v>
      </c>
      <c r="B623" s="50" t="s">
        <v>36</v>
      </c>
      <c r="C623" s="50" t="s">
        <v>18</v>
      </c>
      <c r="D623" s="54" t="s">
        <v>21</v>
      </c>
      <c r="E623" s="56">
        <v>345</v>
      </c>
      <c r="F623" s="56">
        <v>7000</v>
      </c>
      <c r="G623" s="56">
        <v>7840</v>
      </c>
      <c r="H623" s="52">
        <v>1400</v>
      </c>
      <c r="I623" s="53" t="s">
        <v>12</v>
      </c>
    </row>
    <row r="624" spans="1:9" x14ac:dyDescent="0.25">
      <c r="A624" s="49">
        <v>2023</v>
      </c>
      <c r="B624" s="50" t="s">
        <v>36</v>
      </c>
      <c r="C624" s="50" t="s">
        <v>14</v>
      </c>
      <c r="D624" s="51" t="s">
        <v>22</v>
      </c>
      <c r="E624" s="52">
        <v>122</v>
      </c>
      <c r="F624" s="52">
        <v>100</v>
      </c>
      <c r="G624" s="52">
        <v>112</v>
      </c>
      <c r="H624" s="52">
        <v>20</v>
      </c>
      <c r="I624" s="53" t="s">
        <v>12</v>
      </c>
    </row>
    <row r="625" spans="1:9" x14ac:dyDescent="0.25">
      <c r="A625" s="49">
        <v>2023</v>
      </c>
      <c r="B625" s="50" t="s">
        <v>36</v>
      </c>
      <c r="C625" s="50" t="s">
        <v>23</v>
      </c>
      <c r="D625" s="54" t="s">
        <v>24</v>
      </c>
      <c r="E625" s="55">
        <v>78</v>
      </c>
      <c r="F625" s="55">
        <v>2288.6</v>
      </c>
      <c r="G625" s="55">
        <v>5126.4639999999999</v>
      </c>
      <c r="H625" s="52">
        <v>457.72</v>
      </c>
      <c r="I625" s="53" t="s">
        <v>12</v>
      </c>
    </row>
    <row r="626" spans="1:9" x14ac:dyDescent="0.25">
      <c r="A626" s="49">
        <v>2023</v>
      </c>
      <c r="B626" s="50" t="s">
        <v>36</v>
      </c>
      <c r="C626" s="50" t="s">
        <v>23</v>
      </c>
      <c r="D626" s="54" t="s">
        <v>25</v>
      </c>
      <c r="E626" s="55">
        <v>76</v>
      </c>
      <c r="F626" s="55">
        <v>2288.4499999999998</v>
      </c>
      <c r="G626" s="55">
        <v>5126.1279999999997</v>
      </c>
      <c r="H626" s="52">
        <v>457.69</v>
      </c>
      <c r="I626" s="53" t="s">
        <v>12</v>
      </c>
    </row>
    <row r="627" spans="1:9" x14ac:dyDescent="0.25">
      <c r="A627" s="49">
        <v>2023</v>
      </c>
      <c r="B627" s="50" t="s">
        <v>36</v>
      </c>
      <c r="C627" s="50" t="s">
        <v>23</v>
      </c>
      <c r="D627" s="54" t="s">
        <v>26</v>
      </c>
      <c r="E627" s="55">
        <v>46</v>
      </c>
      <c r="F627" s="55">
        <v>100</v>
      </c>
      <c r="G627" s="55">
        <v>224</v>
      </c>
      <c r="H627" s="52">
        <v>20</v>
      </c>
      <c r="I627" s="53" t="s">
        <v>12</v>
      </c>
    </row>
    <row r="628" spans="1:9" x14ac:dyDescent="0.25">
      <c r="A628" s="49">
        <v>2023</v>
      </c>
      <c r="B628" s="50" t="s">
        <v>36</v>
      </c>
      <c r="C628" s="50" t="s">
        <v>23</v>
      </c>
      <c r="D628" s="54" t="s">
        <v>27</v>
      </c>
      <c r="E628" s="55">
        <v>34</v>
      </c>
      <c r="F628" s="55">
        <v>2288.4</v>
      </c>
      <c r="G628" s="55">
        <v>5126.0160000000005</v>
      </c>
      <c r="H628" s="52">
        <v>457.68000000000006</v>
      </c>
      <c r="I628" s="53" t="s">
        <v>12</v>
      </c>
    </row>
    <row r="629" spans="1:9" x14ac:dyDescent="0.25">
      <c r="A629" s="49">
        <v>2023</v>
      </c>
      <c r="B629" s="50" t="s">
        <v>36</v>
      </c>
      <c r="C629" s="50" t="s">
        <v>14</v>
      </c>
      <c r="D629" s="51" t="s">
        <v>28</v>
      </c>
      <c r="E629" s="52">
        <v>7</v>
      </c>
      <c r="F629" s="52">
        <v>200</v>
      </c>
      <c r="G629" s="52">
        <v>224</v>
      </c>
      <c r="H629" s="52">
        <v>40</v>
      </c>
      <c r="I629" s="53" t="s">
        <v>12</v>
      </c>
    </row>
    <row r="630" spans="1:9" x14ac:dyDescent="0.25">
      <c r="A630" s="49">
        <v>2023</v>
      </c>
      <c r="B630" s="50" t="s">
        <v>36</v>
      </c>
      <c r="C630" s="50" t="s">
        <v>29</v>
      </c>
      <c r="D630" s="54" t="s">
        <v>29</v>
      </c>
      <c r="E630" s="55">
        <v>3</v>
      </c>
      <c r="F630" s="55">
        <v>4577.3</v>
      </c>
      <c r="G630" s="55">
        <v>7392</v>
      </c>
      <c r="H630" s="52">
        <v>915.46</v>
      </c>
      <c r="I630" s="53" t="s">
        <v>33</v>
      </c>
    </row>
    <row r="631" spans="1:9" x14ac:dyDescent="0.25">
      <c r="A631" s="49">
        <v>2023</v>
      </c>
      <c r="B631" s="50" t="s">
        <v>36</v>
      </c>
      <c r="C631" s="50" t="s">
        <v>23</v>
      </c>
      <c r="D631" s="54" t="s">
        <v>30</v>
      </c>
      <c r="E631" s="55">
        <v>3</v>
      </c>
      <c r="F631" s="55">
        <v>2288.65</v>
      </c>
      <c r="G631" s="55">
        <v>5126.576</v>
      </c>
      <c r="H631" s="52">
        <v>457.73</v>
      </c>
      <c r="I631" s="53" t="s">
        <v>33</v>
      </c>
    </row>
    <row r="632" spans="1:9" x14ac:dyDescent="0.25">
      <c r="A632" s="49">
        <v>2023</v>
      </c>
      <c r="B632" s="50" t="s">
        <v>37</v>
      </c>
      <c r="C632" s="50" t="s">
        <v>10</v>
      </c>
      <c r="D632" s="51" t="s">
        <v>11</v>
      </c>
      <c r="E632" s="52">
        <v>3566</v>
      </c>
      <c r="F632" s="52">
        <v>4577.3</v>
      </c>
      <c r="G632" s="52">
        <v>5126.576</v>
      </c>
      <c r="H632" s="52">
        <v>915.46</v>
      </c>
      <c r="I632" s="53" t="s">
        <v>33</v>
      </c>
    </row>
    <row r="633" spans="1:9" x14ac:dyDescent="0.25">
      <c r="A633" s="49">
        <v>2023</v>
      </c>
      <c r="B633" s="50" t="s">
        <v>37</v>
      </c>
      <c r="C633" s="50" t="s">
        <v>10</v>
      </c>
      <c r="D633" s="51" t="s">
        <v>13</v>
      </c>
      <c r="E633" s="52">
        <v>2498</v>
      </c>
      <c r="F633" s="52">
        <v>8000</v>
      </c>
      <c r="G633" s="52">
        <v>8960</v>
      </c>
      <c r="H633" s="52">
        <v>1600</v>
      </c>
      <c r="I633" s="53" t="s">
        <v>33</v>
      </c>
    </row>
    <row r="634" spans="1:9" x14ac:dyDescent="0.25">
      <c r="A634" s="49">
        <v>2023</v>
      </c>
      <c r="B634" s="50" t="s">
        <v>37</v>
      </c>
      <c r="C634" s="50" t="s">
        <v>14</v>
      </c>
      <c r="D634" s="51" t="s">
        <v>15</v>
      </c>
      <c r="E634" s="52">
        <v>1245</v>
      </c>
      <c r="F634" s="52">
        <v>4577.2</v>
      </c>
      <c r="G634" s="52">
        <v>5126.4639999999999</v>
      </c>
      <c r="H634" s="52">
        <v>915.44</v>
      </c>
      <c r="I634" s="53" t="s">
        <v>33</v>
      </c>
    </row>
    <row r="635" spans="1:9" x14ac:dyDescent="0.25">
      <c r="A635" s="49">
        <v>2023</v>
      </c>
      <c r="B635" s="50" t="s">
        <v>37</v>
      </c>
      <c r="C635" s="50" t="s">
        <v>16</v>
      </c>
      <c r="D635" s="54" t="s">
        <v>17</v>
      </c>
      <c r="E635" s="55">
        <v>644</v>
      </c>
      <c r="F635" s="55">
        <v>5743.5</v>
      </c>
      <c r="G635" s="55">
        <v>6432.72</v>
      </c>
      <c r="H635" s="52">
        <v>1148.7</v>
      </c>
      <c r="I635" s="53" t="s">
        <v>33</v>
      </c>
    </row>
    <row r="636" spans="1:9" x14ac:dyDescent="0.25">
      <c r="A636" s="49">
        <v>2023</v>
      </c>
      <c r="B636" s="50" t="s">
        <v>37</v>
      </c>
      <c r="C636" s="50" t="s">
        <v>18</v>
      </c>
      <c r="D636" s="54" t="s">
        <v>19</v>
      </c>
      <c r="E636" s="55">
        <v>643</v>
      </c>
      <c r="F636" s="55">
        <v>7000</v>
      </c>
      <c r="G636" s="55">
        <v>7840</v>
      </c>
      <c r="H636" s="52">
        <v>1400</v>
      </c>
      <c r="I636" s="53" t="s">
        <v>33</v>
      </c>
    </row>
    <row r="637" spans="1:9" x14ac:dyDescent="0.25">
      <c r="A637" s="49">
        <v>2023</v>
      </c>
      <c r="B637" s="50" t="s">
        <v>37</v>
      </c>
      <c r="C637" s="50" t="s">
        <v>16</v>
      </c>
      <c r="D637" s="54" t="s">
        <v>20</v>
      </c>
      <c r="E637" s="55">
        <v>455</v>
      </c>
      <c r="F637" s="55">
        <v>4578.6000000000004</v>
      </c>
      <c r="G637" s="55">
        <v>5128.0320000000002</v>
      </c>
      <c r="H637" s="52">
        <v>915.72000000000014</v>
      </c>
      <c r="I637" s="53" t="s">
        <v>33</v>
      </c>
    </row>
    <row r="638" spans="1:9" x14ac:dyDescent="0.25">
      <c r="A638" s="49">
        <v>2023</v>
      </c>
      <c r="B638" s="50" t="s">
        <v>37</v>
      </c>
      <c r="C638" s="50" t="s">
        <v>18</v>
      </c>
      <c r="D638" s="54" t="s">
        <v>21</v>
      </c>
      <c r="E638" s="56">
        <v>345</v>
      </c>
      <c r="F638" s="56">
        <v>7000</v>
      </c>
      <c r="G638" s="56">
        <v>7840</v>
      </c>
      <c r="H638" s="52">
        <v>1400</v>
      </c>
      <c r="I638" s="53" t="s">
        <v>33</v>
      </c>
    </row>
    <row r="639" spans="1:9" x14ac:dyDescent="0.25">
      <c r="A639" s="49">
        <v>2023</v>
      </c>
      <c r="B639" s="50" t="s">
        <v>37</v>
      </c>
      <c r="C639" s="50" t="s">
        <v>14</v>
      </c>
      <c r="D639" s="51" t="s">
        <v>22</v>
      </c>
      <c r="E639" s="52">
        <v>122</v>
      </c>
      <c r="F639" s="52">
        <v>100</v>
      </c>
      <c r="G639" s="52">
        <v>112</v>
      </c>
      <c r="H639" s="52">
        <v>20</v>
      </c>
      <c r="I639" s="53" t="s">
        <v>33</v>
      </c>
    </row>
    <row r="640" spans="1:9" x14ac:dyDescent="0.25">
      <c r="A640" s="49">
        <v>2023</v>
      </c>
      <c r="B640" s="50" t="s">
        <v>37</v>
      </c>
      <c r="C640" s="50" t="s">
        <v>23</v>
      </c>
      <c r="D640" s="54" t="s">
        <v>24</v>
      </c>
      <c r="E640" s="55">
        <v>78</v>
      </c>
      <c r="F640" s="55">
        <v>2288.6</v>
      </c>
      <c r="G640" s="55">
        <v>5126.4639999999999</v>
      </c>
      <c r="H640" s="52">
        <v>457.72</v>
      </c>
      <c r="I640" s="53" t="s">
        <v>33</v>
      </c>
    </row>
    <row r="641" spans="1:9" x14ac:dyDescent="0.25">
      <c r="A641" s="49">
        <v>2023</v>
      </c>
      <c r="B641" s="50" t="s">
        <v>37</v>
      </c>
      <c r="C641" s="50" t="s">
        <v>23</v>
      </c>
      <c r="D641" s="54" t="s">
        <v>25</v>
      </c>
      <c r="E641" s="55">
        <v>76</v>
      </c>
      <c r="F641" s="55">
        <v>2288.4499999999998</v>
      </c>
      <c r="G641" s="55">
        <v>5126.1279999999997</v>
      </c>
      <c r="H641" s="52">
        <v>457.69</v>
      </c>
      <c r="I641" s="53" t="s">
        <v>33</v>
      </c>
    </row>
    <row r="642" spans="1:9" x14ac:dyDescent="0.25">
      <c r="A642" s="49">
        <v>2023</v>
      </c>
      <c r="B642" s="50" t="s">
        <v>37</v>
      </c>
      <c r="C642" s="50" t="s">
        <v>23</v>
      </c>
      <c r="D642" s="54" t="s">
        <v>26</v>
      </c>
      <c r="E642" s="55">
        <v>46</v>
      </c>
      <c r="F642" s="55">
        <v>100</v>
      </c>
      <c r="G642" s="55">
        <v>224</v>
      </c>
      <c r="H642" s="52">
        <v>20</v>
      </c>
      <c r="I642" s="53" t="s">
        <v>33</v>
      </c>
    </row>
    <row r="643" spans="1:9" x14ac:dyDescent="0.25">
      <c r="A643" s="49">
        <v>2023</v>
      </c>
      <c r="B643" s="50" t="s">
        <v>37</v>
      </c>
      <c r="C643" s="50" t="s">
        <v>23</v>
      </c>
      <c r="D643" s="54" t="s">
        <v>27</v>
      </c>
      <c r="E643" s="55">
        <v>34</v>
      </c>
      <c r="F643" s="55">
        <v>2288.4</v>
      </c>
      <c r="G643" s="55">
        <v>5126.0160000000005</v>
      </c>
      <c r="H643" s="52">
        <v>457.68000000000006</v>
      </c>
      <c r="I643" s="53" t="s">
        <v>33</v>
      </c>
    </row>
    <row r="644" spans="1:9" x14ac:dyDescent="0.25">
      <c r="A644" s="49">
        <v>2023</v>
      </c>
      <c r="B644" s="50" t="s">
        <v>37</v>
      </c>
      <c r="C644" s="50" t="s">
        <v>14</v>
      </c>
      <c r="D644" s="51" t="s">
        <v>28</v>
      </c>
      <c r="E644" s="52">
        <v>7</v>
      </c>
      <c r="F644" s="52">
        <v>200</v>
      </c>
      <c r="G644" s="52">
        <v>224</v>
      </c>
      <c r="H644" s="52">
        <v>40</v>
      </c>
      <c r="I644" s="53" t="s">
        <v>33</v>
      </c>
    </row>
    <row r="645" spans="1:9" x14ac:dyDescent="0.25">
      <c r="A645" s="49">
        <v>2023</v>
      </c>
      <c r="B645" s="50" t="s">
        <v>37</v>
      </c>
      <c r="C645" s="50" t="s">
        <v>23</v>
      </c>
      <c r="D645" s="54" t="s">
        <v>30</v>
      </c>
      <c r="E645" s="55">
        <v>3</v>
      </c>
      <c r="F645" s="55">
        <v>2288.65</v>
      </c>
      <c r="G645" s="55">
        <v>5126.576</v>
      </c>
      <c r="H645" s="52">
        <v>457.73</v>
      </c>
      <c r="I645" s="53" t="s">
        <v>33</v>
      </c>
    </row>
    <row r="646" spans="1:9" x14ac:dyDescent="0.25">
      <c r="A646" s="49">
        <v>2023</v>
      </c>
      <c r="B646" s="50" t="s">
        <v>37</v>
      </c>
      <c r="C646" s="50" t="s">
        <v>29</v>
      </c>
      <c r="D646" s="54" t="s">
        <v>29</v>
      </c>
      <c r="E646" s="55">
        <v>2</v>
      </c>
      <c r="F646" s="55">
        <v>6600</v>
      </c>
      <c r="G646" s="55">
        <v>7392</v>
      </c>
      <c r="H646" s="52">
        <v>1320</v>
      </c>
      <c r="I646" s="53" t="s">
        <v>12</v>
      </c>
    </row>
    <row r="647" spans="1:9" x14ac:dyDescent="0.25">
      <c r="A647" s="49">
        <v>2023</v>
      </c>
      <c r="B647" s="50" t="s">
        <v>38</v>
      </c>
      <c r="C647" s="50" t="s">
        <v>10</v>
      </c>
      <c r="D647" s="51" t="s">
        <v>11</v>
      </c>
      <c r="E647" s="52">
        <v>3566</v>
      </c>
      <c r="F647" s="52">
        <v>4577.3</v>
      </c>
      <c r="G647" s="52">
        <v>5126.576</v>
      </c>
      <c r="H647" s="52">
        <v>915.46</v>
      </c>
      <c r="I647" s="53" t="s">
        <v>12</v>
      </c>
    </row>
    <row r="648" spans="1:9" x14ac:dyDescent="0.25">
      <c r="A648" s="49">
        <v>2023</v>
      </c>
      <c r="B648" s="50" t="s">
        <v>38</v>
      </c>
      <c r="C648" s="50" t="s">
        <v>10</v>
      </c>
      <c r="D648" s="51" t="s">
        <v>13</v>
      </c>
      <c r="E648" s="52">
        <v>2498</v>
      </c>
      <c r="F648" s="52">
        <v>8000</v>
      </c>
      <c r="G648" s="52">
        <v>8960</v>
      </c>
      <c r="H648" s="52">
        <v>1600</v>
      </c>
      <c r="I648" s="53" t="s">
        <v>12</v>
      </c>
    </row>
    <row r="649" spans="1:9" x14ac:dyDescent="0.25">
      <c r="A649" s="49">
        <v>2023</v>
      </c>
      <c r="B649" s="50" t="s">
        <v>38</v>
      </c>
      <c r="C649" s="50" t="s">
        <v>14</v>
      </c>
      <c r="D649" s="51" t="s">
        <v>15</v>
      </c>
      <c r="E649" s="52">
        <v>1245</v>
      </c>
      <c r="F649" s="52">
        <v>4577.2</v>
      </c>
      <c r="G649" s="52">
        <v>5126.4639999999999</v>
      </c>
      <c r="H649" s="52">
        <v>915.44</v>
      </c>
      <c r="I649" s="53" t="s">
        <v>12</v>
      </c>
    </row>
    <row r="650" spans="1:9" x14ac:dyDescent="0.25">
      <c r="A650" s="49">
        <v>2023</v>
      </c>
      <c r="B650" s="50" t="s">
        <v>38</v>
      </c>
      <c r="C650" s="50" t="s">
        <v>16</v>
      </c>
      <c r="D650" s="54" t="s">
        <v>17</v>
      </c>
      <c r="E650" s="55">
        <v>644</v>
      </c>
      <c r="F650" s="55">
        <v>5743.5</v>
      </c>
      <c r="G650" s="55">
        <v>6432.72</v>
      </c>
      <c r="H650" s="52">
        <v>1148.7</v>
      </c>
      <c r="I650" s="53" t="s">
        <v>12</v>
      </c>
    </row>
    <row r="651" spans="1:9" x14ac:dyDescent="0.25">
      <c r="A651" s="49">
        <v>2023</v>
      </c>
      <c r="B651" s="50" t="s">
        <v>38</v>
      </c>
      <c r="C651" s="50" t="s">
        <v>18</v>
      </c>
      <c r="D651" s="54" t="s">
        <v>19</v>
      </c>
      <c r="E651" s="55">
        <v>643</v>
      </c>
      <c r="F651" s="55">
        <v>7000</v>
      </c>
      <c r="G651" s="55">
        <v>7840</v>
      </c>
      <c r="H651" s="52">
        <v>1400</v>
      </c>
      <c r="I651" s="53" t="s">
        <v>33</v>
      </c>
    </row>
    <row r="652" spans="1:9" x14ac:dyDescent="0.25">
      <c r="A652" s="49">
        <v>2023</v>
      </c>
      <c r="B652" s="50" t="s">
        <v>38</v>
      </c>
      <c r="C652" s="50" t="s">
        <v>16</v>
      </c>
      <c r="D652" s="54" t="s">
        <v>20</v>
      </c>
      <c r="E652" s="55">
        <v>455</v>
      </c>
      <c r="F652" s="55">
        <v>5036.46</v>
      </c>
      <c r="G652" s="55">
        <v>5128.0320000000002</v>
      </c>
      <c r="H652" s="52">
        <v>1007.292</v>
      </c>
      <c r="I652" s="53" t="s">
        <v>33</v>
      </c>
    </row>
    <row r="653" spans="1:9" x14ac:dyDescent="0.25">
      <c r="A653" s="49">
        <v>2023</v>
      </c>
      <c r="B653" s="50" t="s">
        <v>38</v>
      </c>
      <c r="C653" s="50" t="s">
        <v>18</v>
      </c>
      <c r="D653" s="54" t="s">
        <v>21</v>
      </c>
      <c r="E653" s="56">
        <v>345</v>
      </c>
      <c r="F653" s="56">
        <v>7700</v>
      </c>
      <c r="G653" s="56">
        <v>7840</v>
      </c>
      <c r="H653" s="52">
        <v>1540</v>
      </c>
      <c r="I653" s="53" t="s">
        <v>33</v>
      </c>
    </row>
    <row r="654" spans="1:9" x14ac:dyDescent="0.25">
      <c r="A654" s="49">
        <v>2023</v>
      </c>
      <c r="B654" s="50" t="s">
        <v>38</v>
      </c>
      <c r="C654" s="50" t="s">
        <v>14</v>
      </c>
      <c r="D654" s="51" t="s">
        <v>22</v>
      </c>
      <c r="E654" s="52">
        <v>122</v>
      </c>
      <c r="F654" s="52">
        <v>110</v>
      </c>
      <c r="G654" s="52">
        <v>112</v>
      </c>
      <c r="H654" s="52">
        <v>22</v>
      </c>
      <c r="I654" s="53" t="s">
        <v>33</v>
      </c>
    </row>
    <row r="655" spans="1:9" x14ac:dyDescent="0.25">
      <c r="A655" s="49">
        <v>2023</v>
      </c>
      <c r="B655" s="50" t="s">
        <v>38</v>
      </c>
      <c r="C655" s="50" t="s">
        <v>23</v>
      </c>
      <c r="D655" s="54" t="s">
        <v>24</v>
      </c>
      <c r="E655" s="55">
        <v>78</v>
      </c>
      <c r="F655" s="55">
        <v>2517.46</v>
      </c>
      <c r="G655" s="55">
        <v>5126.4639999999999</v>
      </c>
      <c r="H655" s="52">
        <v>503.49200000000002</v>
      </c>
      <c r="I655" s="53" t="s">
        <v>33</v>
      </c>
    </row>
    <row r="656" spans="1:9" x14ac:dyDescent="0.25">
      <c r="A656" s="49">
        <v>2023</v>
      </c>
      <c r="B656" s="50" t="s">
        <v>38</v>
      </c>
      <c r="C656" s="50" t="s">
        <v>23</v>
      </c>
      <c r="D656" s="54" t="s">
        <v>25</v>
      </c>
      <c r="E656" s="55">
        <v>76</v>
      </c>
      <c r="F656" s="55">
        <v>2517.2949999999996</v>
      </c>
      <c r="G656" s="55">
        <v>5126.1279999999997</v>
      </c>
      <c r="H656" s="52">
        <v>503.45899999999995</v>
      </c>
      <c r="I656" s="53" t="s">
        <v>33</v>
      </c>
    </row>
    <row r="657" spans="1:9" x14ac:dyDescent="0.25">
      <c r="A657" s="49">
        <v>2023</v>
      </c>
      <c r="B657" s="50" t="s">
        <v>38</v>
      </c>
      <c r="C657" s="50" t="s">
        <v>23</v>
      </c>
      <c r="D657" s="54" t="s">
        <v>26</v>
      </c>
      <c r="E657" s="55">
        <v>46</v>
      </c>
      <c r="F657" s="55">
        <v>115</v>
      </c>
      <c r="G657" s="55">
        <v>224</v>
      </c>
      <c r="H657" s="52">
        <v>23</v>
      </c>
      <c r="I657" s="53" t="s">
        <v>33</v>
      </c>
    </row>
    <row r="658" spans="1:9" x14ac:dyDescent="0.25">
      <c r="A658" s="49">
        <v>2023</v>
      </c>
      <c r="B658" s="50" t="s">
        <v>38</v>
      </c>
      <c r="C658" s="50" t="s">
        <v>23</v>
      </c>
      <c r="D658" s="54" t="s">
        <v>27</v>
      </c>
      <c r="E658" s="55">
        <v>34</v>
      </c>
      <c r="F658" s="55">
        <v>2631.66</v>
      </c>
      <c r="G658" s="55">
        <v>5126.0160000000005</v>
      </c>
      <c r="H658" s="52">
        <v>526.33199999999999</v>
      </c>
      <c r="I658" s="53" t="s">
        <v>33</v>
      </c>
    </row>
    <row r="659" spans="1:9" x14ac:dyDescent="0.25">
      <c r="A659" s="49">
        <v>2023</v>
      </c>
      <c r="B659" s="50" t="s">
        <v>38</v>
      </c>
      <c r="C659" s="50" t="s">
        <v>14</v>
      </c>
      <c r="D659" s="51" t="s">
        <v>28</v>
      </c>
      <c r="E659" s="52">
        <v>7</v>
      </c>
      <c r="F659" s="52">
        <v>230</v>
      </c>
      <c r="G659" s="52">
        <v>224</v>
      </c>
      <c r="H659" s="52">
        <v>46</v>
      </c>
      <c r="I659" s="53" t="s">
        <v>33</v>
      </c>
    </row>
    <row r="660" spans="1:9" x14ac:dyDescent="0.25">
      <c r="A660" s="49">
        <v>2023</v>
      </c>
      <c r="B660" s="50" t="s">
        <v>38</v>
      </c>
      <c r="C660" s="50" t="s">
        <v>23</v>
      </c>
      <c r="D660" s="54" t="s">
        <v>30</v>
      </c>
      <c r="E660" s="55">
        <v>3</v>
      </c>
      <c r="F660" s="55">
        <v>2631.9475000000002</v>
      </c>
      <c r="G660" s="55">
        <v>5126.576</v>
      </c>
      <c r="H660" s="52">
        <v>526.38950000000011</v>
      </c>
      <c r="I660" s="53" t="s">
        <v>12</v>
      </c>
    </row>
    <row r="661" spans="1:9" x14ac:dyDescent="0.25">
      <c r="A661" s="49">
        <v>2023</v>
      </c>
      <c r="B661" s="50" t="s">
        <v>38</v>
      </c>
      <c r="C661" s="50" t="s">
        <v>29</v>
      </c>
      <c r="D661" s="54" t="s">
        <v>29</v>
      </c>
      <c r="E661" s="55">
        <v>2</v>
      </c>
      <c r="F661" s="55">
        <v>7590</v>
      </c>
      <c r="G661" s="55">
        <v>7392</v>
      </c>
      <c r="H661" s="52">
        <v>1518</v>
      </c>
      <c r="I661" s="53" t="s">
        <v>33</v>
      </c>
    </row>
    <row r="662" spans="1:9" x14ac:dyDescent="0.25">
      <c r="A662" s="49">
        <v>2023</v>
      </c>
      <c r="B662" s="50" t="s">
        <v>39</v>
      </c>
      <c r="C662" s="50" t="s">
        <v>10</v>
      </c>
      <c r="D662" s="51" t="s">
        <v>11</v>
      </c>
      <c r="E662" s="52">
        <v>3566</v>
      </c>
      <c r="F662" s="52">
        <v>4577.3</v>
      </c>
      <c r="G662" s="52">
        <v>5126.576</v>
      </c>
      <c r="H662" s="52">
        <v>915.46</v>
      </c>
      <c r="I662" s="53" t="s">
        <v>33</v>
      </c>
    </row>
    <row r="663" spans="1:9" x14ac:dyDescent="0.25">
      <c r="A663" s="49">
        <v>2023</v>
      </c>
      <c r="B663" s="50" t="s">
        <v>39</v>
      </c>
      <c r="C663" s="50" t="s">
        <v>10</v>
      </c>
      <c r="D663" s="51" t="s">
        <v>13</v>
      </c>
      <c r="E663" s="52">
        <v>2498</v>
      </c>
      <c r="F663" s="52">
        <v>8000</v>
      </c>
      <c r="G663" s="52">
        <v>8960</v>
      </c>
      <c r="H663" s="52">
        <v>1600</v>
      </c>
      <c r="I663" s="53" t="s">
        <v>33</v>
      </c>
    </row>
    <row r="664" spans="1:9" x14ac:dyDescent="0.25">
      <c r="A664" s="49">
        <v>2023</v>
      </c>
      <c r="B664" s="50" t="s">
        <v>39</v>
      </c>
      <c r="C664" s="50" t="s">
        <v>14</v>
      </c>
      <c r="D664" s="51" t="s">
        <v>15</v>
      </c>
      <c r="E664" s="52">
        <v>1245</v>
      </c>
      <c r="F664" s="52">
        <v>4577.2</v>
      </c>
      <c r="G664" s="52">
        <v>5126.4639999999999</v>
      </c>
      <c r="H664" s="52">
        <v>915.44</v>
      </c>
      <c r="I664" s="53" t="s">
        <v>33</v>
      </c>
    </row>
    <row r="665" spans="1:9" x14ac:dyDescent="0.25">
      <c r="A665" s="49">
        <v>2023</v>
      </c>
      <c r="B665" s="50" t="s">
        <v>39</v>
      </c>
      <c r="C665" s="50" t="s">
        <v>16</v>
      </c>
      <c r="D665" s="54" t="s">
        <v>17</v>
      </c>
      <c r="E665" s="55">
        <v>644</v>
      </c>
      <c r="F665" s="55">
        <v>5743.5</v>
      </c>
      <c r="G665" s="55">
        <v>6432.72</v>
      </c>
      <c r="H665" s="52">
        <v>1148.7</v>
      </c>
      <c r="I665" s="53" t="s">
        <v>33</v>
      </c>
    </row>
    <row r="666" spans="1:9" x14ac:dyDescent="0.25">
      <c r="A666" s="49">
        <v>2023</v>
      </c>
      <c r="B666" s="50" t="s">
        <v>39</v>
      </c>
      <c r="C666" s="50" t="s">
        <v>18</v>
      </c>
      <c r="D666" s="54" t="s">
        <v>19</v>
      </c>
      <c r="E666" s="55">
        <v>643</v>
      </c>
      <c r="F666" s="55">
        <v>7000</v>
      </c>
      <c r="G666" s="55">
        <v>7840</v>
      </c>
      <c r="H666" s="52">
        <v>1400</v>
      </c>
      <c r="I666" s="53" t="s">
        <v>33</v>
      </c>
    </row>
    <row r="667" spans="1:9" x14ac:dyDescent="0.25">
      <c r="A667" s="49">
        <v>2023</v>
      </c>
      <c r="B667" s="50" t="s">
        <v>39</v>
      </c>
      <c r="C667" s="50" t="s">
        <v>16</v>
      </c>
      <c r="D667" s="54" t="s">
        <v>20</v>
      </c>
      <c r="E667" s="55">
        <v>455</v>
      </c>
      <c r="F667" s="55">
        <v>4578.6000000000004</v>
      </c>
      <c r="G667" s="55">
        <v>5128.0320000000002</v>
      </c>
      <c r="H667" s="52">
        <v>915.72000000000014</v>
      </c>
      <c r="I667" s="53" t="s">
        <v>33</v>
      </c>
    </row>
    <row r="668" spans="1:9" x14ac:dyDescent="0.25">
      <c r="A668" s="49">
        <v>2023</v>
      </c>
      <c r="B668" s="50" t="s">
        <v>39</v>
      </c>
      <c r="C668" s="50" t="s">
        <v>18</v>
      </c>
      <c r="D668" s="54" t="s">
        <v>21</v>
      </c>
      <c r="E668" s="56">
        <v>345</v>
      </c>
      <c r="F668" s="56">
        <v>7000</v>
      </c>
      <c r="G668" s="56">
        <v>7840</v>
      </c>
      <c r="H668" s="52">
        <v>1400</v>
      </c>
      <c r="I668" s="53" t="s">
        <v>33</v>
      </c>
    </row>
    <row r="669" spans="1:9" x14ac:dyDescent="0.25">
      <c r="A669" s="49">
        <v>2023</v>
      </c>
      <c r="B669" s="50" t="s">
        <v>39</v>
      </c>
      <c r="C669" s="50" t="s">
        <v>14</v>
      </c>
      <c r="D669" s="51" t="s">
        <v>22</v>
      </c>
      <c r="E669" s="52">
        <v>122</v>
      </c>
      <c r="F669" s="52">
        <v>100</v>
      </c>
      <c r="G669" s="52">
        <v>112</v>
      </c>
      <c r="H669" s="52">
        <v>20</v>
      </c>
      <c r="I669" s="53" t="s">
        <v>33</v>
      </c>
    </row>
    <row r="670" spans="1:9" x14ac:dyDescent="0.25">
      <c r="A670" s="49">
        <v>2023</v>
      </c>
      <c r="B670" s="50" t="s">
        <v>39</v>
      </c>
      <c r="C670" s="50" t="s">
        <v>23</v>
      </c>
      <c r="D670" s="54" t="s">
        <v>24</v>
      </c>
      <c r="E670" s="55">
        <v>78</v>
      </c>
      <c r="F670" s="55">
        <v>2288.6</v>
      </c>
      <c r="G670" s="55">
        <v>5126.4639999999999</v>
      </c>
      <c r="H670" s="52">
        <v>457.72</v>
      </c>
      <c r="I670" s="53" t="s">
        <v>33</v>
      </c>
    </row>
    <row r="671" spans="1:9" x14ac:dyDescent="0.25">
      <c r="A671" s="49">
        <v>2023</v>
      </c>
      <c r="B671" s="50" t="s">
        <v>39</v>
      </c>
      <c r="C671" s="50" t="s">
        <v>23</v>
      </c>
      <c r="D671" s="54" t="s">
        <v>25</v>
      </c>
      <c r="E671" s="55">
        <v>76</v>
      </c>
      <c r="F671" s="55">
        <v>2288.4499999999998</v>
      </c>
      <c r="G671" s="55">
        <v>5126.1279999999997</v>
      </c>
      <c r="H671" s="52">
        <v>457.69</v>
      </c>
      <c r="I671" s="53" t="s">
        <v>33</v>
      </c>
    </row>
    <row r="672" spans="1:9" x14ac:dyDescent="0.25">
      <c r="A672" s="49">
        <v>2023</v>
      </c>
      <c r="B672" s="50" t="s">
        <v>39</v>
      </c>
      <c r="C672" s="50" t="s">
        <v>23</v>
      </c>
      <c r="D672" s="54" t="s">
        <v>26</v>
      </c>
      <c r="E672" s="55">
        <v>46</v>
      </c>
      <c r="F672" s="55">
        <v>100</v>
      </c>
      <c r="G672" s="55">
        <v>224</v>
      </c>
      <c r="H672" s="52">
        <v>20</v>
      </c>
      <c r="I672" s="53" t="s">
        <v>33</v>
      </c>
    </row>
    <row r="673" spans="1:9" x14ac:dyDescent="0.25">
      <c r="A673" s="49">
        <v>2023</v>
      </c>
      <c r="B673" s="50" t="s">
        <v>39</v>
      </c>
      <c r="C673" s="50" t="s">
        <v>23</v>
      </c>
      <c r="D673" s="54" t="s">
        <v>27</v>
      </c>
      <c r="E673" s="55">
        <v>34</v>
      </c>
      <c r="F673" s="55">
        <v>2746.08</v>
      </c>
      <c r="G673" s="55">
        <v>5126.0160000000005</v>
      </c>
      <c r="H673" s="52">
        <v>549.21600000000001</v>
      </c>
      <c r="I673" s="53" t="s">
        <v>33</v>
      </c>
    </row>
    <row r="674" spans="1:9" x14ac:dyDescent="0.25">
      <c r="A674" s="49">
        <v>2023</v>
      </c>
      <c r="B674" s="50" t="s">
        <v>39</v>
      </c>
      <c r="C674" s="50" t="s">
        <v>14</v>
      </c>
      <c r="D674" s="51" t="s">
        <v>28</v>
      </c>
      <c r="E674" s="52">
        <v>7</v>
      </c>
      <c r="F674" s="52">
        <v>240</v>
      </c>
      <c r="G674" s="52">
        <v>224</v>
      </c>
      <c r="H674" s="52">
        <v>48</v>
      </c>
      <c r="I674" s="53" t="s">
        <v>33</v>
      </c>
    </row>
    <row r="675" spans="1:9" x14ac:dyDescent="0.25">
      <c r="A675" s="49">
        <v>2023</v>
      </c>
      <c r="B675" s="50" t="s">
        <v>39</v>
      </c>
      <c r="C675" s="50" t="s">
        <v>23</v>
      </c>
      <c r="D675" s="54" t="s">
        <v>30</v>
      </c>
      <c r="E675" s="55">
        <v>3</v>
      </c>
      <c r="F675" s="55">
        <v>2746.38</v>
      </c>
      <c r="G675" s="55">
        <v>5126.576</v>
      </c>
      <c r="H675" s="52">
        <v>549.27600000000007</v>
      </c>
      <c r="I675" s="53" t="s">
        <v>33</v>
      </c>
    </row>
    <row r="676" spans="1:9" x14ac:dyDescent="0.25">
      <c r="A676" s="49">
        <v>2023</v>
      </c>
      <c r="B676" s="50" t="s">
        <v>39</v>
      </c>
      <c r="C676" s="50" t="s">
        <v>29</v>
      </c>
      <c r="D676" s="54" t="s">
        <v>29</v>
      </c>
      <c r="E676" s="55">
        <v>2</v>
      </c>
      <c r="F676" s="55">
        <v>7920</v>
      </c>
      <c r="G676" s="55">
        <v>7392</v>
      </c>
      <c r="H676" s="52">
        <v>1584</v>
      </c>
      <c r="I676" s="53" t="s">
        <v>33</v>
      </c>
    </row>
    <row r="677" spans="1:9" x14ac:dyDescent="0.25">
      <c r="A677" s="49">
        <v>2023</v>
      </c>
      <c r="B677" s="50" t="s">
        <v>40</v>
      </c>
      <c r="C677" s="50" t="s">
        <v>10</v>
      </c>
      <c r="D677" s="51" t="s">
        <v>11</v>
      </c>
      <c r="E677" s="52">
        <v>3566</v>
      </c>
      <c r="F677" s="52">
        <v>5035.0300000000007</v>
      </c>
      <c r="G677" s="52">
        <v>5126.576</v>
      </c>
      <c r="H677" s="52">
        <v>1007.0060000000002</v>
      </c>
      <c r="I677" s="53" t="s">
        <v>33</v>
      </c>
    </row>
    <row r="678" spans="1:9" x14ac:dyDescent="0.25">
      <c r="A678" s="49">
        <v>2023</v>
      </c>
      <c r="B678" s="50" t="s">
        <v>40</v>
      </c>
      <c r="C678" s="50" t="s">
        <v>10</v>
      </c>
      <c r="D678" s="51" t="s">
        <v>13</v>
      </c>
      <c r="E678" s="52">
        <v>2498</v>
      </c>
      <c r="F678" s="52">
        <v>9200</v>
      </c>
      <c r="G678" s="52">
        <v>8960</v>
      </c>
      <c r="H678" s="52">
        <v>1840</v>
      </c>
      <c r="I678" s="53" t="s">
        <v>33</v>
      </c>
    </row>
    <row r="679" spans="1:9" x14ac:dyDescent="0.25">
      <c r="A679" s="49">
        <v>2023</v>
      </c>
      <c r="B679" s="50" t="s">
        <v>40</v>
      </c>
      <c r="C679" s="50" t="s">
        <v>14</v>
      </c>
      <c r="D679" s="51" t="s">
        <v>15</v>
      </c>
      <c r="E679" s="52">
        <v>1245</v>
      </c>
      <c r="F679" s="52">
        <v>5263.78</v>
      </c>
      <c r="G679" s="52">
        <v>5126.4639999999999</v>
      </c>
      <c r="H679" s="52">
        <v>1052.7560000000001</v>
      </c>
      <c r="I679" s="53" t="s">
        <v>33</v>
      </c>
    </row>
    <row r="680" spans="1:9" x14ac:dyDescent="0.25">
      <c r="A680" s="49">
        <v>2023</v>
      </c>
      <c r="B680" s="50" t="s">
        <v>40</v>
      </c>
      <c r="C680" s="50" t="s">
        <v>16</v>
      </c>
      <c r="D680" s="54" t="s">
        <v>17</v>
      </c>
      <c r="E680" s="55">
        <v>644</v>
      </c>
      <c r="F680" s="55">
        <v>6605.0249999999996</v>
      </c>
      <c r="G680" s="55">
        <v>6432.72</v>
      </c>
      <c r="H680" s="52">
        <v>1321.0050000000001</v>
      </c>
      <c r="I680" s="53" t="s">
        <v>33</v>
      </c>
    </row>
    <row r="681" spans="1:9" x14ac:dyDescent="0.25">
      <c r="A681" s="49">
        <v>2023</v>
      </c>
      <c r="B681" s="50" t="s">
        <v>40</v>
      </c>
      <c r="C681" s="50" t="s">
        <v>18</v>
      </c>
      <c r="D681" s="54" t="s">
        <v>19</v>
      </c>
      <c r="E681" s="55">
        <v>643</v>
      </c>
      <c r="F681" s="55">
        <v>8400</v>
      </c>
      <c r="G681" s="55">
        <v>7840</v>
      </c>
      <c r="H681" s="52">
        <v>1680</v>
      </c>
      <c r="I681" s="53" t="s">
        <v>33</v>
      </c>
    </row>
    <row r="682" spans="1:9" x14ac:dyDescent="0.25">
      <c r="A682" s="49">
        <v>2023</v>
      </c>
      <c r="B682" s="50" t="s">
        <v>40</v>
      </c>
      <c r="C682" s="50" t="s">
        <v>16</v>
      </c>
      <c r="D682" s="54" t="s">
        <v>20</v>
      </c>
      <c r="E682" s="55">
        <v>455</v>
      </c>
      <c r="F682" s="55">
        <v>5494.3200000000006</v>
      </c>
      <c r="G682" s="55">
        <v>5128.0320000000002</v>
      </c>
      <c r="H682" s="52">
        <v>1098.8640000000003</v>
      </c>
      <c r="I682" s="53" t="s">
        <v>33</v>
      </c>
    </row>
    <row r="683" spans="1:9" x14ac:dyDescent="0.25">
      <c r="A683" s="49">
        <v>2023</v>
      </c>
      <c r="B683" s="50" t="s">
        <v>40</v>
      </c>
      <c r="C683" s="50" t="s">
        <v>18</v>
      </c>
      <c r="D683" s="54" t="s">
        <v>21</v>
      </c>
      <c r="E683" s="56">
        <v>345</v>
      </c>
      <c r="F683" s="56">
        <v>8400</v>
      </c>
      <c r="G683" s="56">
        <v>7840</v>
      </c>
      <c r="H683" s="52">
        <v>1680</v>
      </c>
      <c r="I683" s="53" t="s">
        <v>33</v>
      </c>
    </row>
    <row r="684" spans="1:9" x14ac:dyDescent="0.25">
      <c r="A684" s="49">
        <v>2023</v>
      </c>
      <c r="B684" s="50" t="s">
        <v>40</v>
      </c>
      <c r="C684" s="50" t="s">
        <v>14</v>
      </c>
      <c r="D684" s="51" t="s">
        <v>22</v>
      </c>
      <c r="E684" s="52">
        <v>122</v>
      </c>
      <c r="F684" s="52">
        <v>120</v>
      </c>
      <c r="G684" s="52">
        <v>112</v>
      </c>
      <c r="H684" s="52">
        <v>24</v>
      </c>
      <c r="I684" s="53" t="s">
        <v>33</v>
      </c>
    </row>
    <row r="685" spans="1:9" x14ac:dyDescent="0.25">
      <c r="A685" s="49">
        <v>2023</v>
      </c>
      <c r="B685" s="50" t="s">
        <v>40</v>
      </c>
      <c r="C685" s="50" t="s">
        <v>23</v>
      </c>
      <c r="D685" s="54" t="s">
        <v>24</v>
      </c>
      <c r="E685" s="55">
        <v>78</v>
      </c>
      <c r="F685" s="55">
        <v>2517.46</v>
      </c>
      <c r="G685" s="55">
        <v>5126.4639999999999</v>
      </c>
      <c r="H685" s="52">
        <v>503.49200000000002</v>
      </c>
      <c r="I685" s="53" t="s">
        <v>33</v>
      </c>
    </row>
    <row r="686" spans="1:9" x14ac:dyDescent="0.25">
      <c r="A686" s="49">
        <v>2023</v>
      </c>
      <c r="B686" s="50" t="s">
        <v>40</v>
      </c>
      <c r="C686" s="50" t="s">
        <v>23</v>
      </c>
      <c r="D686" s="54" t="s">
        <v>25</v>
      </c>
      <c r="E686" s="55">
        <v>76</v>
      </c>
      <c r="F686" s="55">
        <v>2517.2949999999996</v>
      </c>
      <c r="G686" s="55">
        <v>5126.1279999999997</v>
      </c>
      <c r="H686" s="52">
        <v>503.45899999999995</v>
      </c>
      <c r="I686" s="53" t="s">
        <v>33</v>
      </c>
    </row>
    <row r="687" spans="1:9" x14ac:dyDescent="0.25">
      <c r="A687" s="49">
        <v>2023</v>
      </c>
      <c r="B687" s="50" t="s">
        <v>40</v>
      </c>
      <c r="C687" s="50" t="s">
        <v>23</v>
      </c>
      <c r="D687" s="54" t="s">
        <v>26</v>
      </c>
      <c r="E687" s="55">
        <v>46</v>
      </c>
      <c r="F687" s="55">
        <v>110</v>
      </c>
      <c r="G687" s="55">
        <v>224</v>
      </c>
      <c r="H687" s="52">
        <v>22</v>
      </c>
      <c r="I687" s="53" t="s">
        <v>33</v>
      </c>
    </row>
    <row r="688" spans="1:9" x14ac:dyDescent="0.25">
      <c r="A688" s="49">
        <v>2023</v>
      </c>
      <c r="B688" s="50" t="s">
        <v>40</v>
      </c>
      <c r="C688" s="50" t="s">
        <v>23</v>
      </c>
      <c r="D688" s="54" t="s">
        <v>27</v>
      </c>
      <c r="E688" s="55">
        <v>34</v>
      </c>
      <c r="F688" s="55">
        <v>2517.2400000000002</v>
      </c>
      <c r="G688" s="55">
        <v>5126.0160000000005</v>
      </c>
      <c r="H688" s="52">
        <v>503.44800000000009</v>
      </c>
      <c r="I688" s="53" t="s">
        <v>33</v>
      </c>
    </row>
    <row r="689" spans="1:9" x14ac:dyDescent="0.25">
      <c r="A689" s="49">
        <v>2023</v>
      </c>
      <c r="B689" s="50" t="s">
        <v>40</v>
      </c>
      <c r="C689" s="50" t="s">
        <v>14</v>
      </c>
      <c r="D689" s="51" t="s">
        <v>28</v>
      </c>
      <c r="E689" s="52">
        <v>7</v>
      </c>
      <c r="F689" s="52">
        <v>220</v>
      </c>
      <c r="G689" s="52">
        <v>224</v>
      </c>
      <c r="H689" s="52">
        <v>44</v>
      </c>
      <c r="I689" s="53" t="s">
        <v>33</v>
      </c>
    </row>
    <row r="690" spans="1:9" x14ac:dyDescent="0.25">
      <c r="A690" s="49">
        <v>2023</v>
      </c>
      <c r="B690" s="50" t="s">
        <v>40</v>
      </c>
      <c r="C690" s="50" t="s">
        <v>23</v>
      </c>
      <c r="D690" s="54" t="s">
        <v>30</v>
      </c>
      <c r="E690" s="55">
        <v>3</v>
      </c>
      <c r="F690" s="55">
        <v>2517.5150000000003</v>
      </c>
      <c r="G690" s="55">
        <v>5126.576</v>
      </c>
      <c r="H690" s="52">
        <v>503.5030000000001</v>
      </c>
      <c r="I690" s="53" t="s">
        <v>33</v>
      </c>
    </row>
    <row r="691" spans="1:9" x14ac:dyDescent="0.25">
      <c r="A691" s="49">
        <v>2023</v>
      </c>
      <c r="B691" s="50" t="s">
        <v>40</v>
      </c>
      <c r="C691" s="50" t="s">
        <v>29</v>
      </c>
      <c r="D691" s="54" t="s">
        <v>29</v>
      </c>
      <c r="E691" s="55">
        <v>2</v>
      </c>
      <c r="F691" s="55">
        <v>7260</v>
      </c>
      <c r="G691" s="55">
        <v>7392</v>
      </c>
      <c r="H691" s="52">
        <v>1452</v>
      </c>
      <c r="I691" s="53" t="s">
        <v>33</v>
      </c>
    </row>
    <row r="692" spans="1:9" x14ac:dyDescent="0.25">
      <c r="A692" s="49">
        <v>2023</v>
      </c>
      <c r="B692" s="50" t="s">
        <v>41</v>
      </c>
      <c r="C692" s="50" t="s">
        <v>10</v>
      </c>
      <c r="D692" s="51" t="s">
        <v>11</v>
      </c>
      <c r="E692" s="52">
        <v>3566</v>
      </c>
      <c r="F692" s="52">
        <v>5263.8950000000004</v>
      </c>
      <c r="G692" s="52">
        <v>5126.576</v>
      </c>
      <c r="H692" s="52">
        <v>1052.7790000000002</v>
      </c>
      <c r="I692" s="53" t="s">
        <v>33</v>
      </c>
    </row>
    <row r="693" spans="1:9" x14ac:dyDescent="0.25">
      <c r="A693" s="49">
        <v>2023</v>
      </c>
      <c r="B693" s="50" t="s">
        <v>41</v>
      </c>
      <c r="C693" s="50" t="s">
        <v>10</v>
      </c>
      <c r="D693" s="51" t="s">
        <v>13</v>
      </c>
      <c r="E693" s="52">
        <v>2498</v>
      </c>
      <c r="F693" s="52">
        <v>8800</v>
      </c>
      <c r="G693" s="52">
        <v>8960</v>
      </c>
      <c r="H693" s="52">
        <v>1760</v>
      </c>
      <c r="I693" s="53" t="s">
        <v>33</v>
      </c>
    </row>
    <row r="694" spans="1:9" x14ac:dyDescent="0.25">
      <c r="A694" s="49">
        <v>2023</v>
      </c>
      <c r="B694" s="50" t="s">
        <v>41</v>
      </c>
      <c r="C694" s="50" t="s">
        <v>14</v>
      </c>
      <c r="D694" s="51" t="s">
        <v>15</v>
      </c>
      <c r="E694" s="52">
        <v>1245</v>
      </c>
      <c r="F694" s="52">
        <v>5034.92</v>
      </c>
      <c r="G694" s="52">
        <v>5126.4639999999999</v>
      </c>
      <c r="H694" s="52">
        <v>1006.984</v>
      </c>
      <c r="I694" s="53" t="s">
        <v>33</v>
      </c>
    </row>
    <row r="695" spans="1:9" x14ac:dyDescent="0.25">
      <c r="A695" s="49">
        <v>2023</v>
      </c>
      <c r="B695" s="50" t="s">
        <v>41</v>
      </c>
      <c r="C695" s="50" t="s">
        <v>16</v>
      </c>
      <c r="D695" s="54" t="s">
        <v>17</v>
      </c>
      <c r="E695" s="55">
        <v>644</v>
      </c>
      <c r="F695" s="55">
        <v>22000</v>
      </c>
      <c r="G695" s="55">
        <v>6432.72</v>
      </c>
      <c r="H695" s="52">
        <v>4400</v>
      </c>
      <c r="I695" s="53" t="s">
        <v>33</v>
      </c>
    </row>
    <row r="696" spans="1:9" x14ac:dyDescent="0.25">
      <c r="A696" s="49">
        <v>2023</v>
      </c>
      <c r="B696" s="50" t="s">
        <v>41</v>
      </c>
      <c r="C696" s="50" t="s">
        <v>18</v>
      </c>
      <c r="D696" s="54" t="s">
        <v>19</v>
      </c>
      <c r="E696" s="55">
        <v>643</v>
      </c>
      <c r="F696" s="55">
        <v>7700</v>
      </c>
      <c r="G696" s="55">
        <v>7840</v>
      </c>
      <c r="H696" s="52">
        <v>1540</v>
      </c>
      <c r="I696" s="53" t="s">
        <v>33</v>
      </c>
    </row>
    <row r="697" spans="1:9" x14ac:dyDescent="0.25">
      <c r="A697" s="49">
        <v>2023</v>
      </c>
      <c r="B697" s="50" t="s">
        <v>41</v>
      </c>
      <c r="C697" s="50" t="s">
        <v>16</v>
      </c>
      <c r="D697" s="54" t="s">
        <v>20</v>
      </c>
      <c r="E697" s="55">
        <v>455</v>
      </c>
      <c r="F697" s="55">
        <v>11111</v>
      </c>
      <c r="G697" s="55">
        <v>5128.0320000000002</v>
      </c>
      <c r="H697" s="52">
        <v>2222.2000000000003</v>
      </c>
      <c r="I697" s="53" t="s">
        <v>33</v>
      </c>
    </row>
    <row r="698" spans="1:9" x14ac:dyDescent="0.25">
      <c r="A698" s="49">
        <v>2023</v>
      </c>
      <c r="B698" s="50" t="s">
        <v>41</v>
      </c>
      <c r="C698" s="50" t="s">
        <v>18</v>
      </c>
      <c r="D698" s="54" t="s">
        <v>21</v>
      </c>
      <c r="E698" s="56">
        <v>345</v>
      </c>
      <c r="F698" s="56">
        <v>7700</v>
      </c>
      <c r="G698" s="56">
        <v>7840</v>
      </c>
      <c r="H698" s="52">
        <v>1540</v>
      </c>
      <c r="I698" s="53" t="s">
        <v>33</v>
      </c>
    </row>
    <row r="699" spans="1:9" x14ac:dyDescent="0.25">
      <c r="A699" s="49">
        <v>2023</v>
      </c>
      <c r="B699" s="50" t="s">
        <v>41</v>
      </c>
      <c r="C699" s="50" t="s">
        <v>14</v>
      </c>
      <c r="D699" s="51" t="s">
        <v>22</v>
      </c>
      <c r="E699" s="52">
        <v>122</v>
      </c>
      <c r="F699" s="52">
        <v>110</v>
      </c>
      <c r="G699" s="52">
        <v>112</v>
      </c>
      <c r="H699" s="52">
        <v>22</v>
      </c>
      <c r="I699" s="53" t="s">
        <v>33</v>
      </c>
    </row>
    <row r="700" spans="1:9" x14ac:dyDescent="0.25">
      <c r="A700" s="49">
        <v>2023</v>
      </c>
      <c r="B700" s="50" t="s">
        <v>41</v>
      </c>
      <c r="C700" s="50" t="s">
        <v>23</v>
      </c>
      <c r="D700" s="54" t="s">
        <v>24</v>
      </c>
      <c r="E700" s="55">
        <v>78</v>
      </c>
      <c r="F700" s="55">
        <v>2517.46</v>
      </c>
      <c r="G700" s="55">
        <v>5126.4639999999999</v>
      </c>
      <c r="H700" s="52">
        <v>503.49200000000002</v>
      </c>
      <c r="I700" s="53" t="s">
        <v>33</v>
      </c>
    </row>
    <row r="701" spans="1:9" x14ac:dyDescent="0.25">
      <c r="A701" s="49">
        <v>2023</v>
      </c>
      <c r="B701" s="50" t="s">
        <v>41</v>
      </c>
      <c r="C701" s="50" t="s">
        <v>23</v>
      </c>
      <c r="D701" s="54" t="s">
        <v>25</v>
      </c>
      <c r="E701" s="55">
        <v>76</v>
      </c>
      <c r="F701" s="55">
        <v>2288.4499999999998</v>
      </c>
      <c r="G701" s="55">
        <v>5126.1279999999997</v>
      </c>
      <c r="H701" s="52">
        <v>457.69</v>
      </c>
      <c r="I701" s="53" t="s">
        <v>33</v>
      </c>
    </row>
    <row r="702" spans="1:9" x14ac:dyDescent="0.25">
      <c r="A702" s="49">
        <v>2023</v>
      </c>
      <c r="B702" s="50" t="s">
        <v>41</v>
      </c>
      <c r="C702" s="50" t="s">
        <v>23</v>
      </c>
      <c r="D702" s="54" t="s">
        <v>26</v>
      </c>
      <c r="E702" s="55">
        <v>46</v>
      </c>
      <c r="F702" s="55">
        <v>100</v>
      </c>
      <c r="G702" s="55">
        <v>224</v>
      </c>
      <c r="H702" s="52">
        <v>20</v>
      </c>
      <c r="I702" s="53" t="s">
        <v>33</v>
      </c>
    </row>
    <row r="703" spans="1:9" x14ac:dyDescent="0.25">
      <c r="A703" s="49">
        <v>2023</v>
      </c>
      <c r="B703" s="50" t="s">
        <v>41</v>
      </c>
      <c r="C703" s="50" t="s">
        <v>23</v>
      </c>
      <c r="D703" s="54" t="s">
        <v>27</v>
      </c>
      <c r="E703" s="55">
        <v>34</v>
      </c>
      <c r="F703" s="55">
        <v>2288.4</v>
      </c>
      <c r="G703" s="55">
        <v>5126.0160000000005</v>
      </c>
      <c r="H703" s="52">
        <v>457.68000000000006</v>
      </c>
      <c r="I703" s="53" t="s">
        <v>33</v>
      </c>
    </row>
    <row r="704" spans="1:9" x14ac:dyDescent="0.25">
      <c r="A704" s="49">
        <v>2023</v>
      </c>
      <c r="B704" s="50" t="s">
        <v>41</v>
      </c>
      <c r="C704" s="50" t="s">
        <v>14</v>
      </c>
      <c r="D704" s="51" t="s">
        <v>28</v>
      </c>
      <c r="E704" s="52">
        <v>7</v>
      </c>
      <c r="F704" s="52">
        <v>200</v>
      </c>
      <c r="G704" s="52">
        <v>224</v>
      </c>
      <c r="H704" s="52">
        <v>40</v>
      </c>
      <c r="I704" s="53" t="s">
        <v>33</v>
      </c>
    </row>
    <row r="705" spans="1:9" x14ac:dyDescent="0.25">
      <c r="A705" s="49">
        <v>2023</v>
      </c>
      <c r="B705" s="50" t="s">
        <v>41</v>
      </c>
      <c r="C705" s="50" t="s">
        <v>23</v>
      </c>
      <c r="D705" s="54" t="s">
        <v>30</v>
      </c>
      <c r="E705" s="55">
        <v>3</v>
      </c>
      <c r="F705" s="55">
        <v>2288.65</v>
      </c>
      <c r="G705" s="55">
        <v>5126.576</v>
      </c>
      <c r="H705" s="52">
        <v>457.73</v>
      </c>
      <c r="I705" s="53" t="s">
        <v>33</v>
      </c>
    </row>
    <row r="706" spans="1:9" x14ac:dyDescent="0.25">
      <c r="A706" s="49">
        <v>2023</v>
      </c>
      <c r="B706" s="50" t="s">
        <v>41</v>
      </c>
      <c r="C706" s="50" t="s">
        <v>29</v>
      </c>
      <c r="D706" s="54" t="s">
        <v>29</v>
      </c>
      <c r="E706" s="55">
        <v>2</v>
      </c>
      <c r="F706" s="55">
        <v>6600</v>
      </c>
      <c r="G706" s="55">
        <v>7392</v>
      </c>
      <c r="H706" s="52">
        <v>1320</v>
      </c>
      <c r="I706" s="53" t="s">
        <v>33</v>
      </c>
    </row>
    <row r="707" spans="1:9" x14ac:dyDescent="0.25">
      <c r="A707" s="49">
        <v>2023</v>
      </c>
      <c r="B707" s="50" t="s">
        <v>42</v>
      </c>
      <c r="C707" s="50" t="s">
        <v>10</v>
      </c>
      <c r="D707" s="51" t="s">
        <v>11</v>
      </c>
      <c r="E707" s="52">
        <v>3566</v>
      </c>
      <c r="F707" s="52">
        <v>4577.3</v>
      </c>
      <c r="G707" s="52">
        <v>5126.576</v>
      </c>
      <c r="H707" s="52">
        <v>915.46</v>
      </c>
      <c r="I707" s="53" t="s">
        <v>33</v>
      </c>
    </row>
    <row r="708" spans="1:9" x14ac:dyDescent="0.25">
      <c r="A708" s="49">
        <v>2023</v>
      </c>
      <c r="B708" s="50" t="s">
        <v>42</v>
      </c>
      <c r="C708" s="50" t="s">
        <v>10</v>
      </c>
      <c r="D708" s="51" t="s">
        <v>13</v>
      </c>
      <c r="E708" s="52">
        <v>2498</v>
      </c>
      <c r="F708" s="52">
        <v>8000</v>
      </c>
      <c r="G708" s="52">
        <v>8960</v>
      </c>
      <c r="H708" s="52">
        <v>1600</v>
      </c>
      <c r="I708" s="53" t="s">
        <v>33</v>
      </c>
    </row>
    <row r="709" spans="1:9" x14ac:dyDescent="0.25">
      <c r="A709" s="49">
        <v>2023</v>
      </c>
      <c r="B709" s="50" t="s">
        <v>42</v>
      </c>
      <c r="C709" s="50" t="s">
        <v>14</v>
      </c>
      <c r="D709" s="51" t="s">
        <v>15</v>
      </c>
      <c r="E709" s="52">
        <v>1245</v>
      </c>
      <c r="F709" s="52">
        <v>4577.2</v>
      </c>
      <c r="G709" s="52">
        <v>5126.4639999999999</v>
      </c>
      <c r="H709" s="52">
        <v>915.44</v>
      </c>
      <c r="I709" s="53" t="s">
        <v>33</v>
      </c>
    </row>
    <row r="710" spans="1:9" x14ac:dyDescent="0.25">
      <c r="A710" s="49">
        <v>2023</v>
      </c>
      <c r="B710" s="50" t="s">
        <v>42</v>
      </c>
      <c r="C710" s="50" t="s">
        <v>16</v>
      </c>
      <c r="D710" s="54" t="s">
        <v>17</v>
      </c>
      <c r="E710" s="55">
        <v>644</v>
      </c>
      <c r="F710" s="55">
        <v>5743.5</v>
      </c>
      <c r="G710" s="55">
        <v>6432.72</v>
      </c>
      <c r="H710" s="52">
        <v>1148.7</v>
      </c>
      <c r="I710" s="53" t="s">
        <v>33</v>
      </c>
    </row>
    <row r="711" spans="1:9" x14ac:dyDescent="0.25">
      <c r="A711" s="49">
        <v>2023</v>
      </c>
      <c r="B711" s="50" t="s">
        <v>42</v>
      </c>
      <c r="C711" s="50" t="s">
        <v>18</v>
      </c>
      <c r="D711" s="54" t="s">
        <v>19</v>
      </c>
      <c r="E711" s="55">
        <v>643</v>
      </c>
      <c r="F711" s="55">
        <v>7000</v>
      </c>
      <c r="G711" s="55">
        <v>7840</v>
      </c>
      <c r="H711" s="52">
        <v>1400</v>
      </c>
      <c r="I711" s="53" t="s">
        <v>33</v>
      </c>
    </row>
    <row r="712" spans="1:9" x14ac:dyDescent="0.25">
      <c r="A712" s="49">
        <v>2023</v>
      </c>
      <c r="B712" s="50" t="s">
        <v>42</v>
      </c>
      <c r="C712" s="50" t="s">
        <v>16</v>
      </c>
      <c r="D712" s="54" t="s">
        <v>20</v>
      </c>
      <c r="E712" s="55">
        <v>455</v>
      </c>
      <c r="F712" s="55">
        <v>4578.6000000000004</v>
      </c>
      <c r="G712" s="55">
        <v>5128.0320000000002</v>
      </c>
      <c r="H712" s="52">
        <v>915.72000000000014</v>
      </c>
      <c r="I712" s="53" t="s">
        <v>33</v>
      </c>
    </row>
    <row r="713" spans="1:9" x14ac:dyDescent="0.25">
      <c r="A713" s="49">
        <v>2023</v>
      </c>
      <c r="B713" s="50" t="s">
        <v>42</v>
      </c>
      <c r="C713" s="50" t="s">
        <v>18</v>
      </c>
      <c r="D713" s="54" t="s">
        <v>21</v>
      </c>
      <c r="E713" s="56">
        <v>345</v>
      </c>
      <c r="F713" s="56">
        <v>7000</v>
      </c>
      <c r="G713" s="56">
        <v>7840</v>
      </c>
      <c r="H713" s="52">
        <v>1400</v>
      </c>
      <c r="I713" s="53" t="s">
        <v>33</v>
      </c>
    </row>
    <row r="714" spans="1:9" x14ac:dyDescent="0.25">
      <c r="A714" s="49">
        <v>2023</v>
      </c>
      <c r="B714" s="50" t="s">
        <v>42</v>
      </c>
      <c r="C714" s="50" t="s">
        <v>14</v>
      </c>
      <c r="D714" s="51" t="s">
        <v>22</v>
      </c>
      <c r="E714" s="52">
        <v>122</v>
      </c>
      <c r="F714" s="52">
        <v>100</v>
      </c>
      <c r="G714" s="52">
        <v>112</v>
      </c>
      <c r="H714" s="52">
        <v>20</v>
      </c>
      <c r="I714" s="53" t="s">
        <v>33</v>
      </c>
    </row>
    <row r="715" spans="1:9" x14ac:dyDescent="0.25">
      <c r="A715" s="49">
        <v>2023</v>
      </c>
      <c r="B715" s="50" t="s">
        <v>42</v>
      </c>
      <c r="C715" s="50" t="s">
        <v>23</v>
      </c>
      <c r="D715" s="54" t="s">
        <v>24</v>
      </c>
      <c r="E715" s="55">
        <v>78</v>
      </c>
      <c r="F715" s="55">
        <v>2288.6</v>
      </c>
      <c r="G715" s="55">
        <v>5126.4639999999999</v>
      </c>
      <c r="H715" s="52">
        <v>457.72</v>
      </c>
      <c r="I715" s="53" t="s">
        <v>33</v>
      </c>
    </row>
    <row r="716" spans="1:9" x14ac:dyDescent="0.25">
      <c r="A716" s="49">
        <v>2023</v>
      </c>
      <c r="B716" s="50" t="s">
        <v>42</v>
      </c>
      <c r="C716" s="50" t="s">
        <v>23</v>
      </c>
      <c r="D716" s="54" t="s">
        <v>25</v>
      </c>
      <c r="E716" s="55">
        <v>76</v>
      </c>
      <c r="F716" s="55">
        <v>2288.4499999999998</v>
      </c>
      <c r="G716" s="55">
        <v>5126.1279999999997</v>
      </c>
      <c r="H716" s="52">
        <v>457.69</v>
      </c>
      <c r="I716" s="53" t="s">
        <v>33</v>
      </c>
    </row>
    <row r="717" spans="1:9" x14ac:dyDescent="0.25">
      <c r="A717" s="49">
        <v>2023</v>
      </c>
      <c r="B717" s="50" t="s">
        <v>42</v>
      </c>
      <c r="C717" s="50" t="s">
        <v>23</v>
      </c>
      <c r="D717" s="54" t="s">
        <v>26</v>
      </c>
      <c r="E717" s="55">
        <v>46</v>
      </c>
      <c r="F717" s="55">
        <v>100</v>
      </c>
      <c r="G717" s="55">
        <v>224</v>
      </c>
      <c r="H717" s="52">
        <v>20</v>
      </c>
      <c r="I717" s="53" t="s">
        <v>33</v>
      </c>
    </row>
    <row r="718" spans="1:9" x14ac:dyDescent="0.25">
      <c r="A718" s="49">
        <v>2023</v>
      </c>
      <c r="B718" s="50" t="s">
        <v>42</v>
      </c>
      <c r="C718" s="50" t="s">
        <v>23</v>
      </c>
      <c r="D718" s="54" t="s">
        <v>27</v>
      </c>
      <c r="E718" s="55">
        <v>34</v>
      </c>
      <c r="F718" s="55">
        <v>2288.4</v>
      </c>
      <c r="G718" s="55">
        <v>5126.0160000000005</v>
      </c>
      <c r="H718" s="52">
        <v>457.68000000000006</v>
      </c>
      <c r="I718" s="53" t="s">
        <v>33</v>
      </c>
    </row>
    <row r="719" spans="1:9" x14ac:dyDescent="0.25">
      <c r="A719" s="49">
        <v>2023</v>
      </c>
      <c r="B719" s="50" t="s">
        <v>42</v>
      </c>
      <c r="C719" s="50" t="s">
        <v>14</v>
      </c>
      <c r="D719" s="51" t="s">
        <v>28</v>
      </c>
      <c r="E719" s="52">
        <v>7</v>
      </c>
      <c r="F719" s="52">
        <v>200</v>
      </c>
      <c r="G719" s="52">
        <v>224</v>
      </c>
      <c r="H719" s="52">
        <v>40</v>
      </c>
      <c r="I719" s="53" t="s">
        <v>33</v>
      </c>
    </row>
    <row r="720" spans="1:9" x14ac:dyDescent="0.25">
      <c r="A720" s="49">
        <v>2023</v>
      </c>
      <c r="B720" s="50" t="s">
        <v>42</v>
      </c>
      <c r="C720" s="50" t="s">
        <v>23</v>
      </c>
      <c r="D720" s="54" t="s">
        <v>30</v>
      </c>
      <c r="E720" s="55">
        <v>3</v>
      </c>
      <c r="F720" s="55">
        <v>2288.65</v>
      </c>
      <c r="G720" s="55">
        <v>5126.576</v>
      </c>
      <c r="H720" s="52">
        <v>457.73</v>
      </c>
      <c r="I720" s="53" t="s">
        <v>33</v>
      </c>
    </row>
    <row r="721" spans="1:9" x14ac:dyDescent="0.25">
      <c r="A721" s="49">
        <v>2023</v>
      </c>
      <c r="B721" s="50" t="s">
        <v>42</v>
      </c>
      <c r="C721" s="50" t="s">
        <v>29</v>
      </c>
      <c r="D721" s="54" t="s">
        <v>29</v>
      </c>
      <c r="E721" s="55">
        <v>2</v>
      </c>
      <c r="F721" s="55">
        <v>6600</v>
      </c>
      <c r="G721" s="55">
        <v>7392</v>
      </c>
      <c r="H721" s="52">
        <v>1320</v>
      </c>
      <c r="I721" s="53" t="s">
        <v>33</v>
      </c>
    </row>
    <row r="722" spans="1:9" x14ac:dyDescent="0.25">
      <c r="A722" s="49">
        <v>2024</v>
      </c>
      <c r="B722" s="50" t="s">
        <v>9</v>
      </c>
      <c r="C722" s="50" t="s">
        <v>10</v>
      </c>
      <c r="D722" s="51" t="s">
        <v>11</v>
      </c>
      <c r="E722" s="52">
        <v>3566</v>
      </c>
      <c r="F722" s="52">
        <v>4577.3</v>
      </c>
      <c r="G722" s="52">
        <v>5126.576</v>
      </c>
      <c r="H722" s="52">
        <v>915.46</v>
      </c>
      <c r="I722" s="53" t="s">
        <v>33</v>
      </c>
    </row>
    <row r="723" spans="1:9" x14ac:dyDescent="0.25">
      <c r="A723" s="49">
        <v>2024</v>
      </c>
      <c r="B723" s="50" t="s">
        <v>9</v>
      </c>
      <c r="C723" s="50" t="s">
        <v>10</v>
      </c>
      <c r="D723" s="51" t="s">
        <v>13</v>
      </c>
      <c r="E723" s="52">
        <v>2498</v>
      </c>
      <c r="F723" s="52">
        <v>8000</v>
      </c>
      <c r="G723" s="52">
        <v>8960</v>
      </c>
      <c r="H723" s="52">
        <v>1600</v>
      </c>
      <c r="I723" s="53" t="s">
        <v>33</v>
      </c>
    </row>
    <row r="724" spans="1:9" x14ac:dyDescent="0.25">
      <c r="A724" s="49">
        <v>2024</v>
      </c>
      <c r="B724" s="50" t="s">
        <v>9</v>
      </c>
      <c r="C724" s="50" t="s">
        <v>14</v>
      </c>
      <c r="D724" s="51" t="s">
        <v>15</v>
      </c>
      <c r="E724" s="52">
        <v>1245</v>
      </c>
      <c r="F724" s="52">
        <v>4577.2</v>
      </c>
      <c r="G724" s="52">
        <v>5126.4639999999999</v>
      </c>
      <c r="H724" s="52">
        <v>915.44</v>
      </c>
      <c r="I724" s="53" t="s">
        <v>33</v>
      </c>
    </row>
    <row r="725" spans="1:9" x14ac:dyDescent="0.25">
      <c r="A725" s="49">
        <v>2024</v>
      </c>
      <c r="B725" s="50" t="s">
        <v>9</v>
      </c>
      <c r="C725" s="50" t="s">
        <v>16</v>
      </c>
      <c r="D725" s="54" t="s">
        <v>17</v>
      </c>
      <c r="E725" s="55">
        <v>644</v>
      </c>
      <c r="F725" s="55">
        <v>5743.5</v>
      </c>
      <c r="G725" s="55">
        <v>6432.72</v>
      </c>
      <c r="H725" s="52">
        <v>1148.7</v>
      </c>
      <c r="I725" s="53" t="s">
        <v>33</v>
      </c>
    </row>
    <row r="726" spans="1:9" x14ac:dyDescent="0.25">
      <c r="A726" s="49">
        <v>2024</v>
      </c>
      <c r="B726" s="50" t="s">
        <v>9</v>
      </c>
      <c r="C726" s="50" t="s">
        <v>18</v>
      </c>
      <c r="D726" s="54" t="s">
        <v>19</v>
      </c>
      <c r="E726" s="55">
        <v>643</v>
      </c>
      <c r="F726" s="55">
        <v>7000</v>
      </c>
      <c r="G726" s="55">
        <v>7840</v>
      </c>
      <c r="H726" s="52">
        <v>1400</v>
      </c>
      <c r="I726" s="53" t="s">
        <v>33</v>
      </c>
    </row>
    <row r="727" spans="1:9" x14ac:dyDescent="0.25">
      <c r="A727" s="49">
        <v>2024</v>
      </c>
      <c r="B727" s="50" t="s">
        <v>9</v>
      </c>
      <c r="C727" s="50" t="s">
        <v>16</v>
      </c>
      <c r="D727" s="54" t="s">
        <v>20</v>
      </c>
      <c r="E727" s="55">
        <v>455</v>
      </c>
      <c r="F727" s="55">
        <v>4578.6000000000004</v>
      </c>
      <c r="G727" s="55">
        <v>5128.0320000000002</v>
      </c>
      <c r="H727" s="52">
        <v>915.72000000000014</v>
      </c>
      <c r="I727" s="53" t="s">
        <v>33</v>
      </c>
    </row>
    <row r="728" spans="1:9" x14ac:dyDescent="0.25">
      <c r="A728" s="49">
        <v>2024</v>
      </c>
      <c r="B728" s="50" t="s">
        <v>9</v>
      </c>
      <c r="C728" s="50" t="s">
        <v>18</v>
      </c>
      <c r="D728" s="54" t="s">
        <v>21</v>
      </c>
      <c r="E728" s="56">
        <v>345</v>
      </c>
      <c r="F728" s="56">
        <v>7000</v>
      </c>
      <c r="G728" s="56">
        <v>7840</v>
      </c>
      <c r="H728" s="52">
        <v>1400</v>
      </c>
      <c r="I728" s="53" t="s">
        <v>33</v>
      </c>
    </row>
    <row r="729" spans="1:9" x14ac:dyDescent="0.25">
      <c r="A729" s="49">
        <v>2024</v>
      </c>
      <c r="B729" s="50" t="s">
        <v>9</v>
      </c>
      <c r="C729" s="50" t="s">
        <v>14</v>
      </c>
      <c r="D729" s="51" t="s">
        <v>22</v>
      </c>
      <c r="E729" s="52">
        <v>122</v>
      </c>
      <c r="F729" s="52">
        <v>100</v>
      </c>
      <c r="G729" s="52">
        <v>112</v>
      </c>
      <c r="H729" s="52">
        <v>20</v>
      </c>
      <c r="I729" s="53" t="s">
        <v>33</v>
      </c>
    </row>
    <row r="730" spans="1:9" x14ac:dyDescent="0.25">
      <c r="A730" s="49">
        <v>2024</v>
      </c>
      <c r="B730" s="50" t="s">
        <v>9</v>
      </c>
      <c r="C730" s="50" t="s">
        <v>23</v>
      </c>
      <c r="D730" s="54" t="s">
        <v>24</v>
      </c>
      <c r="E730" s="55">
        <v>78</v>
      </c>
      <c r="F730" s="55">
        <v>4577.2</v>
      </c>
      <c r="G730" s="55">
        <v>5126.4639999999999</v>
      </c>
      <c r="H730" s="52">
        <v>915.44</v>
      </c>
      <c r="I730" s="53" t="s">
        <v>33</v>
      </c>
    </row>
    <row r="731" spans="1:9" x14ac:dyDescent="0.25">
      <c r="A731" s="49">
        <v>2024</v>
      </c>
      <c r="B731" s="50" t="s">
        <v>9</v>
      </c>
      <c r="C731" s="50" t="s">
        <v>23</v>
      </c>
      <c r="D731" s="54" t="s">
        <v>25</v>
      </c>
      <c r="E731" s="55">
        <v>76</v>
      </c>
      <c r="F731" s="55">
        <v>4576.8999999999996</v>
      </c>
      <c r="G731" s="55">
        <v>5126.1279999999997</v>
      </c>
      <c r="H731" s="52">
        <v>915.38</v>
      </c>
      <c r="I731" s="53" t="s">
        <v>33</v>
      </c>
    </row>
    <row r="732" spans="1:9" x14ac:dyDescent="0.25">
      <c r="A732" s="49">
        <v>2024</v>
      </c>
      <c r="B732" s="50" t="s">
        <v>9</v>
      </c>
      <c r="C732" s="50" t="s">
        <v>23</v>
      </c>
      <c r="D732" s="54" t="s">
        <v>26</v>
      </c>
      <c r="E732" s="55">
        <v>46</v>
      </c>
      <c r="F732" s="55">
        <v>200</v>
      </c>
      <c r="G732" s="55">
        <v>224</v>
      </c>
      <c r="H732" s="52">
        <v>40</v>
      </c>
      <c r="I732" s="53" t="s">
        <v>33</v>
      </c>
    </row>
    <row r="733" spans="1:9" x14ac:dyDescent="0.25">
      <c r="A733" s="49">
        <v>2024</v>
      </c>
      <c r="B733" s="50" t="s">
        <v>9</v>
      </c>
      <c r="C733" s="50" t="s">
        <v>23</v>
      </c>
      <c r="D733" s="54" t="s">
        <v>27</v>
      </c>
      <c r="E733" s="55">
        <v>34</v>
      </c>
      <c r="F733" s="55">
        <v>4576.8</v>
      </c>
      <c r="G733" s="55">
        <v>5126.0160000000005</v>
      </c>
      <c r="H733" s="52">
        <v>915.36000000000013</v>
      </c>
      <c r="I733" s="53" t="s">
        <v>33</v>
      </c>
    </row>
    <row r="734" spans="1:9" x14ac:dyDescent="0.25">
      <c r="A734" s="49">
        <v>2024</v>
      </c>
      <c r="B734" s="50" t="s">
        <v>9</v>
      </c>
      <c r="C734" s="50" t="s">
        <v>14</v>
      </c>
      <c r="D734" s="51" t="s">
        <v>28</v>
      </c>
      <c r="E734" s="52">
        <v>7</v>
      </c>
      <c r="F734" s="52">
        <v>200</v>
      </c>
      <c r="G734" s="52">
        <v>224</v>
      </c>
      <c r="H734" s="52">
        <v>40</v>
      </c>
      <c r="I734" s="53" t="s">
        <v>33</v>
      </c>
    </row>
    <row r="735" spans="1:9" x14ac:dyDescent="0.25">
      <c r="A735" s="49">
        <v>2024</v>
      </c>
      <c r="B735" s="50" t="s">
        <v>9</v>
      </c>
      <c r="C735" s="50" t="s">
        <v>29</v>
      </c>
      <c r="D735" s="54" t="s">
        <v>29</v>
      </c>
      <c r="E735" s="55">
        <v>3</v>
      </c>
      <c r="F735" s="55">
        <v>6600</v>
      </c>
      <c r="G735" s="55">
        <v>7392</v>
      </c>
      <c r="H735" s="52">
        <v>1320</v>
      </c>
      <c r="I735" s="53" t="s">
        <v>33</v>
      </c>
    </row>
    <row r="736" spans="1:9" x14ac:dyDescent="0.25">
      <c r="A736" s="49">
        <v>2024</v>
      </c>
      <c r="B736" s="50" t="s">
        <v>9</v>
      </c>
      <c r="C736" s="50" t="s">
        <v>23</v>
      </c>
      <c r="D736" s="54" t="s">
        <v>30</v>
      </c>
      <c r="E736" s="55">
        <v>3</v>
      </c>
      <c r="F736" s="55">
        <v>4577.3</v>
      </c>
      <c r="G736" s="55">
        <v>5126.576</v>
      </c>
      <c r="H736" s="52">
        <v>915.46</v>
      </c>
      <c r="I736" s="53" t="s">
        <v>33</v>
      </c>
    </row>
    <row r="737" spans="1:9" x14ac:dyDescent="0.25">
      <c r="A737" s="49">
        <v>2024</v>
      </c>
      <c r="B737" s="50" t="s">
        <v>31</v>
      </c>
      <c r="C737" s="50" t="s">
        <v>10</v>
      </c>
      <c r="D737" s="51" t="s">
        <v>11</v>
      </c>
      <c r="E737" s="52">
        <v>3566</v>
      </c>
      <c r="F737" s="52">
        <v>4577.3</v>
      </c>
      <c r="G737" s="52">
        <v>5126.576</v>
      </c>
      <c r="H737" s="52">
        <v>915.46</v>
      </c>
      <c r="I737" s="53" t="s">
        <v>33</v>
      </c>
    </row>
    <row r="738" spans="1:9" x14ac:dyDescent="0.25">
      <c r="A738" s="49">
        <v>2024</v>
      </c>
      <c r="B738" s="50" t="s">
        <v>31</v>
      </c>
      <c r="C738" s="50" t="s">
        <v>10</v>
      </c>
      <c r="D738" s="51" t="s">
        <v>13</v>
      </c>
      <c r="E738" s="52">
        <v>2498</v>
      </c>
      <c r="F738" s="52">
        <v>8000</v>
      </c>
      <c r="G738" s="52">
        <v>8960</v>
      </c>
      <c r="H738" s="52">
        <v>1600</v>
      </c>
      <c r="I738" s="53" t="s">
        <v>33</v>
      </c>
    </row>
    <row r="739" spans="1:9" x14ac:dyDescent="0.25">
      <c r="A739" s="49">
        <v>2024</v>
      </c>
      <c r="B739" s="50" t="s">
        <v>31</v>
      </c>
      <c r="C739" s="50" t="s">
        <v>14</v>
      </c>
      <c r="D739" s="51" t="s">
        <v>15</v>
      </c>
      <c r="E739" s="52">
        <v>1245</v>
      </c>
      <c r="F739" s="52">
        <v>4577.2</v>
      </c>
      <c r="G739" s="52">
        <v>5126.4639999999999</v>
      </c>
      <c r="H739" s="52">
        <v>915.44</v>
      </c>
      <c r="I739" s="53" t="s">
        <v>33</v>
      </c>
    </row>
    <row r="740" spans="1:9" x14ac:dyDescent="0.25">
      <c r="A740" s="49">
        <v>2024</v>
      </c>
      <c r="B740" s="50" t="s">
        <v>31</v>
      </c>
      <c r="C740" s="50" t="s">
        <v>16</v>
      </c>
      <c r="D740" s="54" t="s">
        <v>17</v>
      </c>
      <c r="E740" s="55">
        <v>644</v>
      </c>
      <c r="F740" s="55">
        <v>5743.5</v>
      </c>
      <c r="G740" s="55">
        <v>6432.72</v>
      </c>
      <c r="H740" s="52">
        <v>1148.7</v>
      </c>
      <c r="I740" s="53" t="s">
        <v>33</v>
      </c>
    </row>
    <row r="741" spans="1:9" x14ac:dyDescent="0.25">
      <c r="A741" s="49">
        <v>2024</v>
      </c>
      <c r="B741" s="50" t="s">
        <v>31</v>
      </c>
      <c r="C741" s="50" t="s">
        <v>18</v>
      </c>
      <c r="D741" s="54" t="s">
        <v>19</v>
      </c>
      <c r="E741" s="55">
        <v>643</v>
      </c>
      <c r="F741" s="55">
        <v>7000</v>
      </c>
      <c r="G741" s="55">
        <v>7840</v>
      </c>
      <c r="H741" s="52">
        <v>1400</v>
      </c>
      <c r="I741" s="53" t="s">
        <v>33</v>
      </c>
    </row>
    <row r="742" spans="1:9" x14ac:dyDescent="0.25">
      <c r="A742" s="49">
        <v>2024</v>
      </c>
      <c r="B742" s="50" t="s">
        <v>31</v>
      </c>
      <c r="C742" s="50" t="s">
        <v>16</v>
      </c>
      <c r="D742" s="54" t="s">
        <v>20</v>
      </c>
      <c r="E742" s="55">
        <v>455</v>
      </c>
      <c r="F742" s="55">
        <v>4578.6000000000004</v>
      </c>
      <c r="G742" s="55">
        <v>5128.0320000000002</v>
      </c>
      <c r="H742" s="52">
        <v>915.72000000000014</v>
      </c>
      <c r="I742" s="53" t="s">
        <v>33</v>
      </c>
    </row>
    <row r="743" spans="1:9" x14ac:dyDescent="0.25">
      <c r="A743" s="49">
        <v>2024</v>
      </c>
      <c r="B743" s="50" t="s">
        <v>31</v>
      </c>
      <c r="C743" s="50" t="s">
        <v>18</v>
      </c>
      <c r="D743" s="54" t="s">
        <v>21</v>
      </c>
      <c r="E743" s="56">
        <v>345</v>
      </c>
      <c r="F743" s="56">
        <v>7000</v>
      </c>
      <c r="G743" s="56">
        <v>7840</v>
      </c>
      <c r="H743" s="52">
        <v>1400</v>
      </c>
      <c r="I743" s="53" t="s">
        <v>33</v>
      </c>
    </row>
    <row r="744" spans="1:9" x14ac:dyDescent="0.25">
      <c r="A744" s="49">
        <v>2024</v>
      </c>
      <c r="B744" s="50" t="s">
        <v>31</v>
      </c>
      <c r="C744" s="50" t="s">
        <v>14</v>
      </c>
      <c r="D744" s="51" t="s">
        <v>22</v>
      </c>
      <c r="E744" s="52">
        <v>122</v>
      </c>
      <c r="F744" s="52">
        <v>100</v>
      </c>
      <c r="G744" s="52">
        <v>112</v>
      </c>
      <c r="H744" s="52">
        <v>20</v>
      </c>
      <c r="I744" s="53" t="s">
        <v>33</v>
      </c>
    </row>
    <row r="745" spans="1:9" x14ac:dyDescent="0.25">
      <c r="A745" s="49">
        <v>2024</v>
      </c>
      <c r="B745" s="50" t="s">
        <v>31</v>
      </c>
      <c r="C745" s="50" t="s">
        <v>23</v>
      </c>
      <c r="D745" s="54" t="s">
        <v>24</v>
      </c>
      <c r="E745" s="55">
        <v>78</v>
      </c>
      <c r="F745" s="55">
        <v>4577.2</v>
      </c>
      <c r="G745" s="55">
        <v>5126.4639999999999</v>
      </c>
      <c r="H745" s="52">
        <v>915.44</v>
      </c>
      <c r="I745" s="53" t="s">
        <v>33</v>
      </c>
    </row>
    <row r="746" spans="1:9" x14ac:dyDescent="0.25">
      <c r="A746" s="49">
        <v>2024</v>
      </c>
      <c r="B746" s="50" t="s">
        <v>31</v>
      </c>
      <c r="C746" s="50" t="s">
        <v>23</v>
      </c>
      <c r="D746" s="54" t="s">
        <v>25</v>
      </c>
      <c r="E746" s="55">
        <v>76</v>
      </c>
      <c r="F746" s="55">
        <v>4576.8999999999996</v>
      </c>
      <c r="G746" s="55">
        <v>5126.1279999999997</v>
      </c>
      <c r="H746" s="52">
        <v>915.38</v>
      </c>
      <c r="I746" s="53" t="s">
        <v>33</v>
      </c>
    </row>
    <row r="747" spans="1:9" x14ac:dyDescent="0.25">
      <c r="A747" s="49">
        <v>2024</v>
      </c>
      <c r="B747" s="50" t="s">
        <v>31</v>
      </c>
      <c r="C747" s="50" t="s">
        <v>23</v>
      </c>
      <c r="D747" s="54" t="s">
        <v>26</v>
      </c>
      <c r="E747" s="55">
        <v>46</v>
      </c>
      <c r="F747" s="55">
        <v>200</v>
      </c>
      <c r="G747" s="55">
        <v>224</v>
      </c>
      <c r="H747" s="52">
        <v>40</v>
      </c>
      <c r="I747" s="53" t="s">
        <v>33</v>
      </c>
    </row>
    <row r="748" spans="1:9" x14ac:dyDescent="0.25">
      <c r="A748" s="49">
        <v>2024</v>
      </c>
      <c r="B748" s="50" t="s">
        <v>31</v>
      </c>
      <c r="C748" s="50" t="s">
        <v>23</v>
      </c>
      <c r="D748" s="54" t="s">
        <v>27</v>
      </c>
      <c r="E748" s="55">
        <v>34</v>
      </c>
      <c r="F748" s="55">
        <v>4576.8</v>
      </c>
      <c r="G748" s="55">
        <v>5126.0160000000005</v>
      </c>
      <c r="H748" s="52">
        <v>915.36000000000013</v>
      </c>
      <c r="I748" s="53" t="s">
        <v>33</v>
      </c>
    </row>
    <row r="749" spans="1:9" x14ac:dyDescent="0.25">
      <c r="A749" s="49">
        <v>2024</v>
      </c>
      <c r="B749" s="50" t="s">
        <v>31</v>
      </c>
      <c r="C749" s="50" t="s">
        <v>14</v>
      </c>
      <c r="D749" s="51" t="s">
        <v>28</v>
      </c>
      <c r="E749" s="52">
        <v>7</v>
      </c>
      <c r="F749" s="52">
        <v>200</v>
      </c>
      <c r="G749" s="52">
        <v>224</v>
      </c>
      <c r="H749" s="52">
        <v>40</v>
      </c>
      <c r="I749" s="53" t="s">
        <v>33</v>
      </c>
    </row>
    <row r="750" spans="1:9" x14ac:dyDescent="0.25">
      <c r="A750" s="49">
        <v>2024</v>
      </c>
      <c r="B750" s="50" t="s">
        <v>31</v>
      </c>
      <c r="C750" s="50" t="s">
        <v>23</v>
      </c>
      <c r="D750" s="54" t="s">
        <v>30</v>
      </c>
      <c r="E750" s="55">
        <v>3</v>
      </c>
      <c r="F750" s="55">
        <v>4577.3</v>
      </c>
      <c r="G750" s="55">
        <v>5126.576</v>
      </c>
      <c r="H750" s="52">
        <v>915.46</v>
      </c>
      <c r="I750" s="53" t="s">
        <v>33</v>
      </c>
    </row>
    <row r="751" spans="1:9" x14ac:dyDescent="0.25">
      <c r="A751" s="49">
        <v>2024</v>
      </c>
      <c r="B751" s="50" t="s">
        <v>31</v>
      </c>
      <c r="C751" s="50" t="s">
        <v>29</v>
      </c>
      <c r="D751" s="54" t="s">
        <v>29</v>
      </c>
      <c r="E751" s="55">
        <v>2</v>
      </c>
      <c r="F751" s="55">
        <v>6600</v>
      </c>
      <c r="G751" s="55">
        <v>7392</v>
      </c>
      <c r="H751" s="52">
        <v>1320</v>
      </c>
      <c r="I751" s="53" t="s">
        <v>33</v>
      </c>
    </row>
    <row r="752" spans="1:9" x14ac:dyDescent="0.25">
      <c r="A752" s="49">
        <v>2024</v>
      </c>
      <c r="B752" s="50" t="s">
        <v>32</v>
      </c>
      <c r="C752" s="50" t="s">
        <v>10</v>
      </c>
      <c r="D752" s="51" t="s">
        <v>11</v>
      </c>
      <c r="E752" s="52">
        <v>3566</v>
      </c>
      <c r="F752" s="52">
        <v>4577.3</v>
      </c>
      <c r="G752" s="52">
        <v>5126.576</v>
      </c>
      <c r="H752" s="52">
        <v>915.46</v>
      </c>
      <c r="I752" s="53" t="s">
        <v>33</v>
      </c>
    </row>
    <row r="753" spans="1:9" x14ac:dyDescent="0.25">
      <c r="A753" s="49">
        <v>2024</v>
      </c>
      <c r="B753" s="50" t="s">
        <v>32</v>
      </c>
      <c r="C753" s="50" t="s">
        <v>10</v>
      </c>
      <c r="D753" s="51" t="s">
        <v>13</v>
      </c>
      <c r="E753" s="52">
        <v>2498</v>
      </c>
      <c r="F753" s="52">
        <v>8000</v>
      </c>
      <c r="G753" s="52">
        <v>8960</v>
      </c>
      <c r="H753" s="52">
        <v>1600</v>
      </c>
      <c r="I753" s="53" t="s">
        <v>33</v>
      </c>
    </row>
    <row r="754" spans="1:9" x14ac:dyDescent="0.25">
      <c r="A754" s="49">
        <v>2024</v>
      </c>
      <c r="B754" s="50" t="s">
        <v>32</v>
      </c>
      <c r="C754" s="50" t="s">
        <v>14</v>
      </c>
      <c r="D754" s="51" t="s">
        <v>15</v>
      </c>
      <c r="E754" s="52">
        <v>1245</v>
      </c>
      <c r="F754" s="52">
        <v>4577.2</v>
      </c>
      <c r="G754" s="52">
        <v>5126.4639999999999</v>
      </c>
      <c r="H754" s="52">
        <v>915.44</v>
      </c>
      <c r="I754" s="53" t="s">
        <v>33</v>
      </c>
    </row>
    <row r="755" spans="1:9" x14ac:dyDescent="0.25">
      <c r="A755" s="49">
        <v>2024</v>
      </c>
      <c r="B755" s="50" t="s">
        <v>32</v>
      </c>
      <c r="C755" s="50" t="s">
        <v>16</v>
      </c>
      <c r="D755" s="54" t="s">
        <v>17</v>
      </c>
      <c r="E755" s="55">
        <v>644</v>
      </c>
      <c r="F755" s="55">
        <v>5743.5</v>
      </c>
      <c r="G755" s="55">
        <v>6432.72</v>
      </c>
      <c r="H755" s="52">
        <v>1148.7</v>
      </c>
      <c r="I755" s="53" t="s">
        <v>12</v>
      </c>
    </row>
    <row r="756" spans="1:9" x14ac:dyDescent="0.25">
      <c r="A756" s="49">
        <v>2024</v>
      </c>
      <c r="B756" s="50" t="s">
        <v>32</v>
      </c>
      <c r="C756" s="50" t="s">
        <v>18</v>
      </c>
      <c r="D756" s="54" t="s">
        <v>19</v>
      </c>
      <c r="E756" s="55">
        <v>643</v>
      </c>
      <c r="F756" s="55">
        <v>7000</v>
      </c>
      <c r="G756" s="55">
        <v>7840</v>
      </c>
      <c r="H756" s="52">
        <v>1400</v>
      </c>
      <c r="I756" s="53" t="s">
        <v>12</v>
      </c>
    </row>
    <row r="757" spans="1:9" x14ac:dyDescent="0.25">
      <c r="A757" s="49">
        <v>2024</v>
      </c>
      <c r="B757" s="50" t="s">
        <v>32</v>
      </c>
      <c r="C757" s="50" t="s">
        <v>16</v>
      </c>
      <c r="D757" s="54" t="s">
        <v>20</v>
      </c>
      <c r="E757" s="55">
        <v>455</v>
      </c>
      <c r="F757" s="55">
        <v>4578.6000000000004</v>
      </c>
      <c r="G757" s="55">
        <v>5128.0320000000002</v>
      </c>
      <c r="H757" s="52">
        <v>915.72000000000014</v>
      </c>
      <c r="I757" s="53" t="s">
        <v>12</v>
      </c>
    </row>
    <row r="758" spans="1:9" x14ac:dyDescent="0.25">
      <c r="A758" s="49">
        <v>2024</v>
      </c>
      <c r="B758" s="50" t="s">
        <v>32</v>
      </c>
      <c r="C758" s="50" t="s">
        <v>18</v>
      </c>
      <c r="D758" s="54" t="s">
        <v>21</v>
      </c>
      <c r="E758" s="56">
        <v>345</v>
      </c>
      <c r="F758" s="56">
        <v>7000</v>
      </c>
      <c r="G758" s="56">
        <v>7840</v>
      </c>
      <c r="H758" s="52">
        <v>1400</v>
      </c>
      <c r="I758" s="53" t="s">
        <v>12</v>
      </c>
    </row>
    <row r="759" spans="1:9" x14ac:dyDescent="0.25">
      <c r="A759" s="49">
        <v>2024</v>
      </c>
      <c r="B759" s="50" t="s">
        <v>32</v>
      </c>
      <c r="C759" s="50" t="s">
        <v>14</v>
      </c>
      <c r="D759" s="51" t="s">
        <v>22</v>
      </c>
      <c r="E759" s="52">
        <v>122</v>
      </c>
      <c r="F759" s="52">
        <v>100</v>
      </c>
      <c r="G759" s="52">
        <v>112</v>
      </c>
      <c r="H759" s="52">
        <v>20</v>
      </c>
      <c r="I759" s="53" t="s">
        <v>12</v>
      </c>
    </row>
    <row r="760" spans="1:9" x14ac:dyDescent="0.25">
      <c r="A760" s="49">
        <v>2024</v>
      </c>
      <c r="B760" s="50" t="s">
        <v>32</v>
      </c>
      <c r="C760" s="50" t="s">
        <v>23</v>
      </c>
      <c r="D760" s="54" t="s">
        <v>24</v>
      </c>
      <c r="E760" s="55">
        <v>78</v>
      </c>
      <c r="F760" s="55">
        <v>4577.2</v>
      </c>
      <c r="G760" s="55">
        <v>5126.4639999999999</v>
      </c>
      <c r="H760" s="52">
        <v>915.44</v>
      </c>
      <c r="I760" s="53" t="s">
        <v>12</v>
      </c>
    </row>
    <row r="761" spans="1:9" x14ac:dyDescent="0.25">
      <c r="A761" s="49">
        <v>2024</v>
      </c>
      <c r="B761" s="50" t="s">
        <v>32</v>
      </c>
      <c r="C761" s="50" t="s">
        <v>23</v>
      </c>
      <c r="D761" s="54" t="s">
        <v>25</v>
      </c>
      <c r="E761" s="55">
        <v>76</v>
      </c>
      <c r="F761" s="55">
        <v>4576.8999999999996</v>
      </c>
      <c r="G761" s="55">
        <v>5126.1279999999997</v>
      </c>
      <c r="H761" s="52">
        <v>915.38</v>
      </c>
      <c r="I761" s="53" t="s">
        <v>12</v>
      </c>
    </row>
    <row r="762" spans="1:9" x14ac:dyDescent="0.25">
      <c r="A762" s="49">
        <v>2024</v>
      </c>
      <c r="B762" s="50" t="s">
        <v>32</v>
      </c>
      <c r="C762" s="50" t="s">
        <v>23</v>
      </c>
      <c r="D762" s="54" t="s">
        <v>26</v>
      </c>
      <c r="E762" s="55">
        <v>46</v>
      </c>
      <c r="F762" s="55">
        <v>200</v>
      </c>
      <c r="G762" s="55">
        <v>224</v>
      </c>
      <c r="H762" s="52">
        <v>40</v>
      </c>
      <c r="I762" s="53" t="s">
        <v>12</v>
      </c>
    </row>
    <row r="763" spans="1:9" x14ac:dyDescent="0.25">
      <c r="A763" s="49">
        <v>2024</v>
      </c>
      <c r="B763" s="50" t="s">
        <v>32</v>
      </c>
      <c r="C763" s="50" t="s">
        <v>23</v>
      </c>
      <c r="D763" s="54" t="s">
        <v>27</v>
      </c>
      <c r="E763" s="55">
        <v>34</v>
      </c>
      <c r="F763" s="55">
        <v>4576.8</v>
      </c>
      <c r="G763" s="55">
        <v>5126.0160000000005</v>
      </c>
      <c r="H763" s="52">
        <v>915.36000000000013</v>
      </c>
      <c r="I763" s="53" t="s">
        <v>12</v>
      </c>
    </row>
    <row r="764" spans="1:9" x14ac:dyDescent="0.25">
      <c r="A764" s="49">
        <v>2024</v>
      </c>
      <c r="B764" s="50" t="s">
        <v>32</v>
      </c>
      <c r="C764" s="50" t="s">
        <v>14</v>
      </c>
      <c r="D764" s="51" t="s">
        <v>28</v>
      </c>
      <c r="E764" s="52">
        <v>7</v>
      </c>
      <c r="F764" s="52">
        <v>200</v>
      </c>
      <c r="G764" s="52">
        <v>224</v>
      </c>
      <c r="H764" s="52">
        <v>40</v>
      </c>
      <c r="I764" s="53" t="s">
        <v>12</v>
      </c>
    </row>
    <row r="765" spans="1:9" x14ac:dyDescent="0.25">
      <c r="A765" s="49">
        <v>2024</v>
      </c>
      <c r="B765" s="50" t="s">
        <v>32</v>
      </c>
      <c r="C765" s="50" t="s">
        <v>23</v>
      </c>
      <c r="D765" s="54" t="s">
        <v>30</v>
      </c>
      <c r="E765" s="55">
        <v>3</v>
      </c>
      <c r="F765" s="55">
        <v>4577.3</v>
      </c>
      <c r="G765" s="55">
        <v>5126.576</v>
      </c>
      <c r="H765" s="52">
        <v>915.46</v>
      </c>
      <c r="I765" s="53" t="s">
        <v>12</v>
      </c>
    </row>
    <row r="766" spans="1:9" x14ac:dyDescent="0.25">
      <c r="A766" s="49">
        <v>2024</v>
      </c>
      <c r="B766" s="50" t="s">
        <v>32</v>
      </c>
      <c r="C766" s="50" t="s">
        <v>29</v>
      </c>
      <c r="D766" s="54" t="s">
        <v>29</v>
      </c>
      <c r="E766" s="55">
        <v>2</v>
      </c>
      <c r="F766" s="55">
        <v>6600</v>
      </c>
      <c r="G766" s="55">
        <v>7392</v>
      </c>
      <c r="H766" s="52">
        <v>1320</v>
      </c>
      <c r="I766" s="53" t="s">
        <v>12</v>
      </c>
    </row>
    <row r="767" spans="1:9" x14ac:dyDescent="0.25">
      <c r="A767" s="49">
        <v>2024</v>
      </c>
      <c r="B767" s="50" t="s">
        <v>34</v>
      </c>
      <c r="C767" s="50" t="s">
        <v>10</v>
      </c>
      <c r="D767" s="51" t="s">
        <v>11</v>
      </c>
      <c r="E767" s="52">
        <v>3566</v>
      </c>
      <c r="F767" s="52">
        <v>4577.3</v>
      </c>
      <c r="G767" s="52">
        <v>5126.576</v>
      </c>
      <c r="H767" s="52">
        <v>915.46</v>
      </c>
      <c r="I767" s="53" t="s">
        <v>12</v>
      </c>
    </row>
    <row r="768" spans="1:9" x14ac:dyDescent="0.25">
      <c r="A768" s="49">
        <v>2024</v>
      </c>
      <c r="B768" s="50" t="s">
        <v>34</v>
      </c>
      <c r="C768" s="50" t="s">
        <v>10</v>
      </c>
      <c r="D768" s="51" t="s">
        <v>13</v>
      </c>
      <c r="E768" s="52">
        <v>2498</v>
      </c>
      <c r="F768" s="52">
        <v>8000</v>
      </c>
      <c r="G768" s="52">
        <v>8960</v>
      </c>
      <c r="H768" s="52">
        <v>1600</v>
      </c>
      <c r="I768" s="53" t="s">
        <v>12</v>
      </c>
    </row>
    <row r="769" spans="1:9" x14ac:dyDescent="0.25">
      <c r="A769" s="49">
        <v>2024</v>
      </c>
      <c r="B769" s="50" t="s">
        <v>34</v>
      </c>
      <c r="C769" s="50" t="s">
        <v>14</v>
      </c>
      <c r="D769" s="51" t="s">
        <v>15</v>
      </c>
      <c r="E769" s="52">
        <v>1245</v>
      </c>
      <c r="F769" s="52">
        <v>4577.2</v>
      </c>
      <c r="G769" s="52">
        <v>5126.4639999999999</v>
      </c>
      <c r="H769" s="52">
        <v>915.44</v>
      </c>
      <c r="I769" s="53" t="s">
        <v>12</v>
      </c>
    </row>
    <row r="770" spans="1:9" x14ac:dyDescent="0.25">
      <c r="A770" s="49">
        <v>2024</v>
      </c>
      <c r="B770" s="50" t="s">
        <v>34</v>
      </c>
      <c r="C770" s="50" t="s">
        <v>16</v>
      </c>
      <c r="D770" s="54" t="s">
        <v>17</v>
      </c>
      <c r="E770" s="55">
        <v>644</v>
      </c>
      <c r="F770" s="55">
        <v>5743.5</v>
      </c>
      <c r="G770" s="55">
        <v>6432.72</v>
      </c>
      <c r="H770" s="52">
        <v>1148.7</v>
      </c>
      <c r="I770" s="53" t="s">
        <v>12</v>
      </c>
    </row>
    <row r="771" spans="1:9" x14ac:dyDescent="0.25">
      <c r="A771" s="49">
        <v>2024</v>
      </c>
      <c r="B771" s="50" t="s">
        <v>34</v>
      </c>
      <c r="C771" s="50" t="s">
        <v>18</v>
      </c>
      <c r="D771" s="54" t="s">
        <v>19</v>
      </c>
      <c r="E771" s="55">
        <v>643</v>
      </c>
      <c r="F771" s="55">
        <v>7000</v>
      </c>
      <c r="G771" s="55">
        <v>7840</v>
      </c>
      <c r="H771" s="52">
        <v>1400</v>
      </c>
      <c r="I771" s="53" t="s">
        <v>12</v>
      </c>
    </row>
    <row r="772" spans="1:9" x14ac:dyDescent="0.25">
      <c r="A772" s="49">
        <v>2024</v>
      </c>
      <c r="B772" s="50" t="s">
        <v>34</v>
      </c>
      <c r="C772" s="50" t="s">
        <v>16</v>
      </c>
      <c r="D772" s="54" t="s">
        <v>20</v>
      </c>
      <c r="E772" s="55">
        <v>455</v>
      </c>
      <c r="F772" s="55">
        <v>4578.6000000000004</v>
      </c>
      <c r="G772" s="55">
        <v>5128.0320000000002</v>
      </c>
      <c r="H772" s="52">
        <v>915.72000000000014</v>
      </c>
      <c r="I772" s="53" t="s">
        <v>12</v>
      </c>
    </row>
    <row r="773" spans="1:9" x14ac:dyDescent="0.25">
      <c r="A773" s="49">
        <v>2024</v>
      </c>
      <c r="B773" s="50" t="s">
        <v>34</v>
      </c>
      <c r="C773" s="50" t="s">
        <v>18</v>
      </c>
      <c r="D773" s="54" t="s">
        <v>21</v>
      </c>
      <c r="E773" s="56">
        <v>345</v>
      </c>
      <c r="F773" s="56">
        <v>7000</v>
      </c>
      <c r="G773" s="56">
        <v>7840</v>
      </c>
      <c r="H773" s="52">
        <v>1400</v>
      </c>
      <c r="I773" s="53" t="s">
        <v>12</v>
      </c>
    </row>
    <row r="774" spans="1:9" x14ac:dyDescent="0.25">
      <c r="A774" s="49">
        <v>2024</v>
      </c>
      <c r="B774" s="50" t="s">
        <v>34</v>
      </c>
      <c r="C774" s="50" t="s">
        <v>14</v>
      </c>
      <c r="D774" s="51" t="s">
        <v>22</v>
      </c>
      <c r="E774" s="52">
        <v>122</v>
      </c>
      <c r="F774" s="52">
        <v>100</v>
      </c>
      <c r="G774" s="52">
        <v>112</v>
      </c>
      <c r="H774" s="52">
        <v>20</v>
      </c>
      <c r="I774" s="53" t="s">
        <v>12</v>
      </c>
    </row>
    <row r="775" spans="1:9" x14ac:dyDescent="0.25">
      <c r="A775" s="49">
        <v>2024</v>
      </c>
      <c r="B775" s="50" t="s">
        <v>34</v>
      </c>
      <c r="C775" s="50" t="s">
        <v>23</v>
      </c>
      <c r="D775" s="54" t="s">
        <v>24</v>
      </c>
      <c r="E775" s="55">
        <v>78</v>
      </c>
      <c r="F775" s="55">
        <v>4577.2</v>
      </c>
      <c r="G775" s="55">
        <v>5126.4639999999999</v>
      </c>
      <c r="H775" s="52">
        <v>915.44</v>
      </c>
      <c r="I775" s="53" t="s">
        <v>12</v>
      </c>
    </row>
    <row r="776" spans="1:9" x14ac:dyDescent="0.25">
      <c r="A776" s="49">
        <v>2024</v>
      </c>
      <c r="B776" s="50" t="s">
        <v>34</v>
      </c>
      <c r="C776" s="50" t="s">
        <v>23</v>
      </c>
      <c r="D776" s="54" t="s">
        <v>25</v>
      </c>
      <c r="E776" s="55">
        <v>76</v>
      </c>
      <c r="F776" s="55">
        <v>4576.8999999999996</v>
      </c>
      <c r="G776" s="55">
        <v>5126.1279999999997</v>
      </c>
      <c r="H776" s="52">
        <v>915.38</v>
      </c>
      <c r="I776" s="53" t="s">
        <v>12</v>
      </c>
    </row>
    <row r="777" spans="1:9" x14ac:dyDescent="0.25">
      <c r="A777" s="49">
        <v>2024</v>
      </c>
      <c r="B777" s="50" t="s">
        <v>34</v>
      </c>
      <c r="C777" s="50" t="s">
        <v>23</v>
      </c>
      <c r="D777" s="54" t="s">
        <v>26</v>
      </c>
      <c r="E777" s="55">
        <v>46</v>
      </c>
      <c r="F777" s="55">
        <v>200</v>
      </c>
      <c r="G777" s="55">
        <v>224</v>
      </c>
      <c r="H777" s="52">
        <v>40</v>
      </c>
      <c r="I777" s="53" t="s">
        <v>12</v>
      </c>
    </row>
    <row r="778" spans="1:9" x14ac:dyDescent="0.25">
      <c r="A778" s="49">
        <v>2024</v>
      </c>
      <c r="B778" s="50" t="s">
        <v>34</v>
      </c>
      <c r="C778" s="50" t="s">
        <v>23</v>
      </c>
      <c r="D778" s="54" t="s">
        <v>27</v>
      </c>
      <c r="E778" s="55">
        <v>34</v>
      </c>
      <c r="F778" s="55">
        <v>4576.8</v>
      </c>
      <c r="G778" s="55">
        <v>5126.0160000000005</v>
      </c>
      <c r="H778" s="52">
        <v>915.36000000000013</v>
      </c>
      <c r="I778" s="53" t="s">
        <v>12</v>
      </c>
    </row>
    <row r="779" spans="1:9" x14ac:dyDescent="0.25">
      <c r="A779" s="49">
        <v>2024</v>
      </c>
      <c r="B779" s="50" t="s">
        <v>34</v>
      </c>
      <c r="C779" s="50" t="s">
        <v>14</v>
      </c>
      <c r="D779" s="51" t="s">
        <v>28</v>
      </c>
      <c r="E779" s="52">
        <v>7</v>
      </c>
      <c r="F779" s="52">
        <v>200</v>
      </c>
      <c r="G779" s="52">
        <v>224</v>
      </c>
      <c r="H779" s="52">
        <v>40</v>
      </c>
      <c r="I779" s="53" t="s">
        <v>12</v>
      </c>
    </row>
    <row r="780" spans="1:9" x14ac:dyDescent="0.25">
      <c r="A780" s="49">
        <v>2024</v>
      </c>
      <c r="B780" s="50" t="s">
        <v>34</v>
      </c>
      <c r="C780" s="50" t="s">
        <v>23</v>
      </c>
      <c r="D780" s="54" t="s">
        <v>30</v>
      </c>
      <c r="E780" s="55">
        <v>3</v>
      </c>
      <c r="F780" s="55">
        <v>4577.3</v>
      </c>
      <c r="G780" s="55">
        <v>5126.576</v>
      </c>
      <c r="H780" s="52">
        <v>915.46</v>
      </c>
      <c r="I780" s="53" t="s">
        <v>12</v>
      </c>
    </row>
    <row r="781" spans="1:9" x14ac:dyDescent="0.25">
      <c r="A781" s="49">
        <v>2024</v>
      </c>
      <c r="B781" s="50" t="s">
        <v>34</v>
      </c>
      <c r="C781" s="50" t="s">
        <v>29</v>
      </c>
      <c r="D781" s="54" t="s">
        <v>29</v>
      </c>
      <c r="E781" s="55">
        <v>2</v>
      </c>
      <c r="F781" s="55">
        <v>6600</v>
      </c>
      <c r="G781" s="55">
        <v>7392</v>
      </c>
      <c r="H781" s="52">
        <v>1320</v>
      </c>
      <c r="I781" s="53" t="s">
        <v>12</v>
      </c>
    </row>
    <row r="782" spans="1:9" x14ac:dyDescent="0.25">
      <c r="A782" s="49">
        <v>2024</v>
      </c>
      <c r="B782" s="50" t="s">
        <v>35</v>
      </c>
      <c r="C782" s="50" t="s">
        <v>10</v>
      </c>
      <c r="D782" s="51" t="s">
        <v>11</v>
      </c>
      <c r="E782" s="52">
        <v>3566</v>
      </c>
      <c r="F782" s="52">
        <v>4577.3</v>
      </c>
      <c r="G782" s="52">
        <v>5126.576</v>
      </c>
      <c r="H782" s="52">
        <v>915.46</v>
      </c>
      <c r="I782" s="53" t="s">
        <v>12</v>
      </c>
    </row>
    <row r="783" spans="1:9" x14ac:dyDescent="0.25">
      <c r="A783" s="49">
        <v>2024</v>
      </c>
      <c r="B783" s="50" t="s">
        <v>35</v>
      </c>
      <c r="C783" s="50" t="s">
        <v>10</v>
      </c>
      <c r="D783" s="51" t="s">
        <v>13</v>
      </c>
      <c r="E783" s="52">
        <v>2498</v>
      </c>
      <c r="F783" s="52">
        <v>8000</v>
      </c>
      <c r="G783" s="52">
        <v>8960</v>
      </c>
      <c r="H783" s="52">
        <v>1600</v>
      </c>
      <c r="I783" s="53" t="s">
        <v>12</v>
      </c>
    </row>
    <row r="784" spans="1:9" x14ac:dyDescent="0.25">
      <c r="A784" s="49">
        <v>2024</v>
      </c>
      <c r="B784" s="50" t="s">
        <v>35</v>
      </c>
      <c r="C784" s="50" t="s">
        <v>14</v>
      </c>
      <c r="D784" s="51" t="s">
        <v>15</v>
      </c>
      <c r="E784" s="52">
        <v>1245</v>
      </c>
      <c r="F784" s="52">
        <v>4577.2</v>
      </c>
      <c r="G784" s="52">
        <v>5126.4639999999999</v>
      </c>
      <c r="H784" s="52">
        <v>915.44</v>
      </c>
      <c r="I784" s="53" t="s">
        <v>12</v>
      </c>
    </row>
    <row r="785" spans="1:9" x14ac:dyDescent="0.25">
      <c r="A785" s="49">
        <v>2024</v>
      </c>
      <c r="B785" s="50" t="s">
        <v>35</v>
      </c>
      <c r="C785" s="50" t="s">
        <v>16</v>
      </c>
      <c r="D785" s="54" t="s">
        <v>17</v>
      </c>
      <c r="E785" s="55">
        <v>644</v>
      </c>
      <c r="F785" s="55">
        <v>5743.5</v>
      </c>
      <c r="G785" s="55">
        <v>6432.72</v>
      </c>
      <c r="H785" s="52">
        <v>1148.7</v>
      </c>
      <c r="I785" s="53" t="s">
        <v>12</v>
      </c>
    </row>
    <row r="786" spans="1:9" x14ac:dyDescent="0.25">
      <c r="A786" s="49">
        <v>2024</v>
      </c>
      <c r="B786" s="50" t="s">
        <v>35</v>
      </c>
      <c r="C786" s="50" t="s">
        <v>18</v>
      </c>
      <c r="D786" s="54" t="s">
        <v>19</v>
      </c>
      <c r="E786" s="55">
        <v>643</v>
      </c>
      <c r="F786" s="55">
        <v>7000</v>
      </c>
      <c r="G786" s="55">
        <v>7840</v>
      </c>
      <c r="H786" s="52">
        <v>1400</v>
      </c>
      <c r="I786" s="53" t="s">
        <v>12</v>
      </c>
    </row>
    <row r="787" spans="1:9" x14ac:dyDescent="0.25">
      <c r="A787" s="49">
        <v>2024</v>
      </c>
      <c r="B787" s="50" t="s">
        <v>35</v>
      </c>
      <c r="C787" s="50" t="s">
        <v>16</v>
      </c>
      <c r="D787" s="54" t="s">
        <v>20</v>
      </c>
      <c r="E787" s="55">
        <v>455</v>
      </c>
      <c r="F787" s="55">
        <v>4578.6000000000004</v>
      </c>
      <c r="G787" s="55">
        <v>5128.0320000000002</v>
      </c>
      <c r="H787" s="52">
        <v>915.72000000000014</v>
      </c>
      <c r="I787" s="53" t="s">
        <v>12</v>
      </c>
    </row>
    <row r="788" spans="1:9" x14ac:dyDescent="0.25">
      <c r="A788" s="49">
        <v>2024</v>
      </c>
      <c r="B788" s="50" t="s">
        <v>35</v>
      </c>
      <c r="C788" s="50" t="s">
        <v>18</v>
      </c>
      <c r="D788" s="54" t="s">
        <v>21</v>
      </c>
      <c r="E788" s="56">
        <v>345</v>
      </c>
      <c r="F788" s="56">
        <v>7000</v>
      </c>
      <c r="G788" s="56">
        <v>7840</v>
      </c>
      <c r="H788" s="52">
        <v>1400</v>
      </c>
      <c r="I788" s="53" t="s">
        <v>12</v>
      </c>
    </row>
    <row r="789" spans="1:9" x14ac:dyDescent="0.25">
      <c r="A789" s="49">
        <v>2024</v>
      </c>
      <c r="B789" s="50" t="s">
        <v>35</v>
      </c>
      <c r="C789" s="50" t="s">
        <v>14</v>
      </c>
      <c r="D789" s="51" t="s">
        <v>22</v>
      </c>
      <c r="E789" s="52">
        <v>122</v>
      </c>
      <c r="F789" s="52">
        <v>100</v>
      </c>
      <c r="G789" s="52">
        <v>112</v>
      </c>
      <c r="H789" s="52">
        <v>20</v>
      </c>
      <c r="I789" s="53" t="s">
        <v>12</v>
      </c>
    </row>
    <row r="790" spans="1:9" x14ac:dyDescent="0.25">
      <c r="A790" s="49">
        <v>2024</v>
      </c>
      <c r="B790" s="50" t="s">
        <v>35</v>
      </c>
      <c r="C790" s="50" t="s">
        <v>23</v>
      </c>
      <c r="D790" s="54" t="s">
        <v>24</v>
      </c>
      <c r="E790" s="55">
        <v>78</v>
      </c>
      <c r="F790" s="55">
        <v>4577.2</v>
      </c>
      <c r="G790" s="55">
        <v>5126.4639999999999</v>
      </c>
      <c r="H790" s="52">
        <v>915.44</v>
      </c>
      <c r="I790" s="53" t="s">
        <v>12</v>
      </c>
    </row>
    <row r="791" spans="1:9" x14ac:dyDescent="0.25">
      <c r="A791" s="49">
        <v>2024</v>
      </c>
      <c r="B791" s="50" t="s">
        <v>35</v>
      </c>
      <c r="C791" s="50" t="s">
        <v>23</v>
      </c>
      <c r="D791" s="54" t="s">
        <v>25</v>
      </c>
      <c r="E791" s="55">
        <v>76</v>
      </c>
      <c r="F791" s="55">
        <v>4576.8999999999996</v>
      </c>
      <c r="G791" s="55">
        <v>5126.1279999999997</v>
      </c>
      <c r="H791" s="52">
        <v>915.38</v>
      </c>
      <c r="I791" s="53" t="s">
        <v>12</v>
      </c>
    </row>
    <row r="792" spans="1:9" x14ac:dyDescent="0.25">
      <c r="A792" s="49">
        <v>2024</v>
      </c>
      <c r="B792" s="50" t="s">
        <v>35</v>
      </c>
      <c r="C792" s="50" t="s">
        <v>23</v>
      </c>
      <c r="D792" s="54" t="s">
        <v>26</v>
      </c>
      <c r="E792" s="55">
        <v>46</v>
      </c>
      <c r="F792" s="55">
        <v>200</v>
      </c>
      <c r="G792" s="55">
        <v>224</v>
      </c>
      <c r="H792" s="52">
        <v>40</v>
      </c>
      <c r="I792" s="53" t="s">
        <v>12</v>
      </c>
    </row>
    <row r="793" spans="1:9" x14ac:dyDescent="0.25">
      <c r="A793" s="49">
        <v>2024</v>
      </c>
      <c r="B793" s="50" t="s">
        <v>35</v>
      </c>
      <c r="C793" s="50" t="s">
        <v>23</v>
      </c>
      <c r="D793" s="54" t="s">
        <v>27</v>
      </c>
      <c r="E793" s="55">
        <v>34</v>
      </c>
      <c r="F793" s="55">
        <v>4576.8</v>
      </c>
      <c r="G793" s="55">
        <v>5126.0160000000005</v>
      </c>
      <c r="H793" s="52">
        <v>915.36000000000013</v>
      </c>
      <c r="I793" s="53" t="s">
        <v>12</v>
      </c>
    </row>
    <row r="794" spans="1:9" x14ac:dyDescent="0.25">
      <c r="A794" s="49">
        <v>2024</v>
      </c>
      <c r="B794" s="50" t="s">
        <v>35</v>
      </c>
      <c r="C794" s="50" t="s">
        <v>14</v>
      </c>
      <c r="D794" s="51" t="s">
        <v>28</v>
      </c>
      <c r="E794" s="52">
        <v>7</v>
      </c>
      <c r="F794" s="52">
        <v>200</v>
      </c>
      <c r="G794" s="52">
        <v>224</v>
      </c>
      <c r="H794" s="52">
        <v>40</v>
      </c>
      <c r="I794" s="53" t="s">
        <v>12</v>
      </c>
    </row>
    <row r="795" spans="1:9" x14ac:dyDescent="0.25">
      <c r="A795" s="49">
        <v>2024</v>
      </c>
      <c r="B795" s="50" t="s">
        <v>35</v>
      </c>
      <c r="C795" s="50" t="s">
        <v>23</v>
      </c>
      <c r="D795" s="54" t="s">
        <v>30</v>
      </c>
      <c r="E795" s="55">
        <v>3</v>
      </c>
      <c r="F795" s="55">
        <v>4577.3</v>
      </c>
      <c r="G795" s="55">
        <v>5126.576</v>
      </c>
      <c r="H795" s="52">
        <v>915.46</v>
      </c>
      <c r="I795" s="53" t="s">
        <v>12</v>
      </c>
    </row>
    <row r="796" spans="1:9" x14ac:dyDescent="0.25">
      <c r="A796" s="49">
        <v>2024</v>
      </c>
      <c r="B796" s="50" t="s">
        <v>35</v>
      </c>
      <c r="C796" s="50" t="s">
        <v>29</v>
      </c>
      <c r="D796" s="54" t="s">
        <v>29</v>
      </c>
      <c r="E796" s="55">
        <v>2</v>
      </c>
      <c r="F796" s="55">
        <v>6600</v>
      </c>
      <c r="G796" s="55">
        <v>7392</v>
      </c>
      <c r="H796" s="52">
        <v>1320</v>
      </c>
      <c r="I796" s="53" t="s">
        <v>33</v>
      </c>
    </row>
    <row r="797" spans="1:9" x14ac:dyDescent="0.25">
      <c r="A797" s="49">
        <v>2024</v>
      </c>
      <c r="B797" s="50" t="s">
        <v>36</v>
      </c>
      <c r="C797" s="50" t="s">
        <v>10</v>
      </c>
      <c r="D797" s="51" t="s">
        <v>11</v>
      </c>
      <c r="E797" s="52">
        <v>3566</v>
      </c>
      <c r="F797" s="52">
        <v>4577.3</v>
      </c>
      <c r="G797" s="52">
        <v>5126.576</v>
      </c>
      <c r="H797" s="52">
        <v>915.46</v>
      </c>
      <c r="I797" s="53" t="s">
        <v>33</v>
      </c>
    </row>
    <row r="798" spans="1:9" x14ac:dyDescent="0.25">
      <c r="A798" s="49">
        <v>2024</v>
      </c>
      <c r="B798" s="50" t="s">
        <v>36</v>
      </c>
      <c r="C798" s="50" t="s">
        <v>10</v>
      </c>
      <c r="D798" s="51" t="s">
        <v>13</v>
      </c>
      <c r="E798" s="52">
        <v>2498</v>
      </c>
      <c r="F798" s="52">
        <v>8000</v>
      </c>
      <c r="G798" s="52">
        <v>8960</v>
      </c>
      <c r="H798" s="52">
        <v>1600</v>
      </c>
      <c r="I798" s="53" t="s">
        <v>33</v>
      </c>
    </row>
    <row r="799" spans="1:9" x14ac:dyDescent="0.25">
      <c r="A799" s="49">
        <v>2024</v>
      </c>
      <c r="B799" s="50" t="s">
        <v>36</v>
      </c>
      <c r="C799" s="50" t="s">
        <v>14</v>
      </c>
      <c r="D799" s="51" t="s">
        <v>15</v>
      </c>
      <c r="E799" s="52">
        <v>1245</v>
      </c>
      <c r="F799" s="52">
        <v>4577.2</v>
      </c>
      <c r="G799" s="52">
        <v>5126.4639999999999</v>
      </c>
      <c r="H799" s="52">
        <v>915.44</v>
      </c>
      <c r="I799" s="53" t="s">
        <v>33</v>
      </c>
    </row>
    <row r="800" spans="1:9" x14ac:dyDescent="0.25">
      <c r="A800" s="49">
        <v>2024</v>
      </c>
      <c r="B800" s="50" t="s">
        <v>36</v>
      </c>
      <c r="C800" s="50" t="s">
        <v>16</v>
      </c>
      <c r="D800" s="54" t="s">
        <v>17</v>
      </c>
      <c r="E800" s="55">
        <v>644</v>
      </c>
      <c r="F800" s="55">
        <v>5743.5</v>
      </c>
      <c r="G800" s="55">
        <v>6432.72</v>
      </c>
      <c r="H800" s="52">
        <v>1148.7</v>
      </c>
      <c r="I800" s="53" t="s">
        <v>33</v>
      </c>
    </row>
    <row r="801" spans="1:9" x14ac:dyDescent="0.25">
      <c r="A801" s="49">
        <v>2024</v>
      </c>
      <c r="B801" s="50" t="s">
        <v>36</v>
      </c>
      <c r="C801" s="50" t="s">
        <v>18</v>
      </c>
      <c r="D801" s="54" t="s">
        <v>19</v>
      </c>
      <c r="E801" s="55">
        <v>643</v>
      </c>
      <c r="F801" s="55">
        <v>7000</v>
      </c>
      <c r="G801" s="55">
        <v>7840</v>
      </c>
      <c r="H801" s="52">
        <v>1400</v>
      </c>
      <c r="I801" s="53" t="s">
        <v>33</v>
      </c>
    </row>
    <row r="802" spans="1:9" x14ac:dyDescent="0.25">
      <c r="A802" s="49">
        <v>2024</v>
      </c>
      <c r="B802" s="50" t="s">
        <v>36</v>
      </c>
      <c r="C802" s="50" t="s">
        <v>16</v>
      </c>
      <c r="D802" s="54" t="s">
        <v>20</v>
      </c>
      <c r="E802" s="55">
        <v>455</v>
      </c>
      <c r="F802" s="55">
        <v>4578.6000000000004</v>
      </c>
      <c r="G802" s="55">
        <v>5128.0320000000002</v>
      </c>
      <c r="H802" s="52">
        <v>915.72000000000014</v>
      </c>
      <c r="I802" s="53" t="s">
        <v>33</v>
      </c>
    </row>
    <row r="803" spans="1:9" x14ac:dyDescent="0.25">
      <c r="A803" s="49">
        <v>2024</v>
      </c>
      <c r="B803" s="50" t="s">
        <v>36</v>
      </c>
      <c r="C803" s="50" t="s">
        <v>18</v>
      </c>
      <c r="D803" s="54" t="s">
        <v>21</v>
      </c>
      <c r="E803" s="56">
        <v>345</v>
      </c>
      <c r="F803" s="56">
        <v>7000</v>
      </c>
      <c r="G803" s="56">
        <v>7840</v>
      </c>
      <c r="H803" s="52">
        <v>1400</v>
      </c>
      <c r="I803" s="53" t="s">
        <v>33</v>
      </c>
    </row>
    <row r="804" spans="1:9" x14ac:dyDescent="0.25">
      <c r="A804" s="49">
        <v>2024</v>
      </c>
      <c r="B804" s="50" t="s">
        <v>36</v>
      </c>
      <c r="C804" s="50" t="s">
        <v>14</v>
      </c>
      <c r="D804" s="51" t="s">
        <v>22</v>
      </c>
      <c r="E804" s="52">
        <v>122</v>
      </c>
      <c r="F804" s="52">
        <v>100</v>
      </c>
      <c r="G804" s="52">
        <v>112</v>
      </c>
      <c r="H804" s="52">
        <v>20</v>
      </c>
      <c r="I804" s="53" t="s">
        <v>33</v>
      </c>
    </row>
    <row r="805" spans="1:9" x14ac:dyDescent="0.25">
      <c r="A805" s="49">
        <v>2024</v>
      </c>
      <c r="B805" s="50" t="s">
        <v>36</v>
      </c>
      <c r="C805" s="50" t="s">
        <v>23</v>
      </c>
      <c r="D805" s="54" t="s">
        <v>24</v>
      </c>
      <c r="E805" s="55">
        <v>78</v>
      </c>
      <c r="F805" s="55">
        <v>4577.2</v>
      </c>
      <c r="G805" s="55">
        <v>5126.4639999999999</v>
      </c>
      <c r="H805" s="52">
        <v>915.44</v>
      </c>
      <c r="I805" s="53" t="s">
        <v>33</v>
      </c>
    </row>
    <row r="806" spans="1:9" x14ac:dyDescent="0.25">
      <c r="A806" s="49">
        <v>2024</v>
      </c>
      <c r="B806" s="50" t="s">
        <v>36</v>
      </c>
      <c r="C806" s="50" t="s">
        <v>23</v>
      </c>
      <c r="D806" s="54" t="s">
        <v>25</v>
      </c>
      <c r="E806" s="55">
        <v>76</v>
      </c>
      <c r="F806" s="55">
        <v>4576.8999999999996</v>
      </c>
      <c r="G806" s="55">
        <v>5126.1279999999997</v>
      </c>
      <c r="H806" s="52">
        <v>915.38</v>
      </c>
      <c r="I806" s="53" t="s">
        <v>33</v>
      </c>
    </row>
    <row r="807" spans="1:9" x14ac:dyDescent="0.25">
      <c r="A807" s="49">
        <v>2024</v>
      </c>
      <c r="B807" s="50" t="s">
        <v>36</v>
      </c>
      <c r="C807" s="50" t="s">
        <v>23</v>
      </c>
      <c r="D807" s="54" t="s">
        <v>26</v>
      </c>
      <c r="E807" s="55">
        <v>46</v>
      </c>
      <c r="F807" s="55">
        <v>200</v>
      </c>
      <c r="G807" s="55">
        <v>224</v>
      </c>
      <c r="H807" s="52">
        <v>40</v>
      </c>
      <c r="I807" s="53" t="s">
        <v>33</v>
      </c>
    </row>
    <row r="808" spans="1:9" x14ac:dyDescent="0.25">
      <c r="A808" s="49">
        <v>2024</v>
      </c>
      <c r="B808" s="50" t="s">
        <v>36</v>
      </c>
      <c r="C808" s="50" t="s">
        <v>23</v>
      </c>
      <c r="D808" s="54" t="s">
        <v>27</v>
      </c>
      <c r="E808" s="55">
        <v>34</v>
      </c>
      <c r="F808" s="55">
        <v>4576.8</v>
      </c>
      <c r="G808" s="55">
        <v>5126.0160000000005</v>
      </c>
      <c r="H808" s="52">
        <v>915.36000000000013</v>
      </c>
      <c r="I808" s="53" t="s">
        <v>33</v>
      </c>
    </row>
    <row r="809" spans="1:9" x14ac:dyDescent="0.25">
      <c r="A809" s="49">
        <v>2024</v>
      </c>
      <c r="B809" s="50" t="s">
        <v>36</v>
      </c>
      <c r="C809" s="50" t="s">
        <v>14</v>
      </c>
      <c r="D809" s="51" t="s">
        <v>28</v>
      </c>
      <c r="E809" s="52">
        <v>7</v>
      </c>
      <c r="F809" s="52">
        <v>200</v>
      </c>
      <c r="G809" s="52">
        <v>224</v>
      </c>
      <c r="H809" s="52">
        <v>40</v>
      </c>
      <c r="I809" s="53" t="s">
        <v>33</v>
      </c>
    </row>
    <row r="810" spans="1:9" x14ac:dyDescent="0.25">
      <c r="A810" s="49">
        <v>2024</v>
      </c>
      <c r="B810" s="50" t="s">
        <v>36</v>
      </c>
      <c r="C810" s="50" t="s">
        <v>29</v>
      </c>
      <c r="D810" s="54" t="s">
        <v>29</v>
      </c>
      <c r="E810" s="55">
        <v>3</v>
      </c>
      <c r="F810" s="55">
        <v>6600</v>
      </c>
      <c r="G810" s="55">
        <v>7392</v>
      </c>
      <c r="H810" s="52">
        <v>1320</v>
      </c>
      <c r="I810" s="53" t="s">
        <v>33</v>
      </c>
    </row>
    <row r="811" spans="1:9" x14ac:dyDescent="0.25">
      <c r="A811" s="49">
        <v>2024</v>
      </c>
      <c r="B811" s="50" t="s">
        <v>36</v>
      </c>
      <c r="C811" s="50" t="s">
        <v>23</v>
      </c>
      <c r="D811" s="54" t="s">
        <v>30</v>
      </c>
      <c r="E811" s="55">
        <v>3</v>
      </c>
      <c r="F811" s="55">
        <v>4577.3</v>
      </c>
      <c r="G811" s="55">
        <v>5126.576</v>
      </c>
      <c r="H811" s="52">
        <v>915.46</v>
      </c>
      <c r="I811" s="53" t="s">
        <v>33</v>
      </c>
    </row>
    <row r="812" spans="1:9" x14ac:dyDescent="0.25">
      <c r="A812" s="49">
        <v>2024</v>
      </c>
      <c r="B812" s="50" t="s">
        <v>37</v>
      </c>
      <c r="C812" s="50" t="s">
        <v>10</v>
      </c>
      <c r="D812" s="51" t="s">
        <v>11</v>
      </c>
      <c r="E812" s="52">
        <v>3566</v>
      </c>
      <c r="F812" s="52">
        <v>4577.3</v>
      </c>
      <c r="G812" s="52">
        <v>5126.576</v>
      </c>
      <c r="H812" s="52">
        <v>915.46</v>
      </c>
      <c r="I812" s="53" t="s">
        <v>33</v>
      </c>
    </row>
    <row r="813" spans="1:9" x14ac:dyDescent="0.25">
      <c r="A813" s="49">
        <v>2024</v>
      </c>
      <c r="B813" s="50" t="s">
        <v>37</v>
      </c>
      <c r="C813" s="50" t="s">
        <v>10</v>
      </c>
      <c r="D813" s="51" t="s">
        <v>13</v>
      </c>
      <c r="E813" s="52">
        <v>2498</v>
      </c>
      <c r="F813" s="52">
        <v>8000</v>
      </c>
      <c r="G813" s="52">
        <v>8960</v>
      </c>
      <c r="H813" s="52">
        <v>1600</v>
      </c>
      <c r="I813" s="53" t="s">
        <v>33</v>
      </c>
    </row>
    <row r="814" spans="1:9" x14ac:dyDescent="0.25">
      <c r="A814" s="49">
        <v>2024</v>
      </c>
      <c r="B814" s="50" t="s">
        <v>37</v>
      </c>
      <c r="C814" s="50" t="s">
        <v>14</v>
      </c>
      <c r="D814" s="51" t="s">
        <v>15</v>
      </c>
      <c r="E814" s="52">
        <v>1245</v>
      </c>
      <c r="F814" s="52">
        <v>4577.2</v>
      </c>
      <c r="G814" s="52">
        <v>5126.4639999999999</v>
      </c>
      <c r="H814" s="52">
        <v>915.44</v>
      </c>
      <c r="I814" s="53" t="s">
        <v>33</v>
      </c>
    </row>
    <row r="815" spans="1:9" x14ac:dyDescent="0.25">
      <c r="A815" s="49">
        <v>2024</v>
      </c>
      <c r="B815" s="50" t="s">
        <v>37</v>
      </c>
      <c r="C815" s="50" t="s">
        <v>16</v>
      </c>
      <c r="D815" s="54" t="s">
        <v>17</v>
      </c>
      <c r="E815" s="55">
        <v>644</v>
      </c>
      <c r="F815" s="55">
        <v>5743.5</v>
      </c>
      <c r="G815" s="55">
        <v>6432.72</v>
      </c>
      <c r="H815" s="52">
        <v>1148.7</v>
      </c>
      <c r="I815" s="53" t="s">
        <v>33</v>
      </c>
    </row>
    <row r="816" spans="1:9" x14ac:dyDescent="0.25">
      <c r="A816" s="49">
        <v>2024</v>
      </c>
      <c r="B816" s="50" t="s">
        <v>37</v>
      </c>
      <c r="C816" s="50" t="s">
        <v>18</v>
      </c>
      <c r="D816" s="54" t="s">
        <v>19</v>
      </c>
      <c r="E816" s="55">
        <v>643</v>
      </c>
      <c r="F816" s="55">
        <v>7000</v>
      </c>
      <c r="G816" s="55">
        <v>7840</v>
      </c>
      <c r="H816" s="52">
        <v>1400</v>
      </c>
      <c r="I816" s="53" t="s">
        <v>33</v>
      </c>
    </row>
    <row r="817" spans="1:9" x14ac:dyDescent="0.25">
      <c r="A817" s="49">
        <v>2024</v>
      </c>
      <c r="B817" s="50" t="s">
        <v>37</v>
      </c>
      <c r="C817" s="50" t="s">
        <v>16</v>
      </c>
      <c r="D817" s="54" t="s">
        <v>20</v>
      </c>
      <c r="E817" s="55">
        <v>455</v>
      </c>
      <c r="F817" s="55">
        <v>4578.6000000000004</v>
      </c>
      <c r="G817" s="55">
        <v>5128.0320000000002</v>
      </c>
      <c r="H817" s="52">
        <v>915.72000000000014</v>
      </c>
      <c r="I817" s="53" t="s">
        <v>33</v>
      </c>
    </row>
    <row r="818" spans="1:9" x14ac:dyDescent="0.25">
      <c r="A818" s="49">
        <v>2024</v>
      </c>
      <c r="B818" s="50" t="s">
        <v>37</v>
      </c>
      <c r="C818" s="50" t="s">
        <v>18</v>
      </c>
      <c r="D818" s="54" t="s">
        <v>21</v>
      </c>
      <c r="E818" s="56">
        <v>345</v>
      </c>
      <c r="F818" s="56">
        <v>7000</v>
      </c>
      <c r="G818" s="56">
        <v>7840</v>
      </c>
      <c r="H818" s="52">
        <v>1400</v>
      </c>
      <c r="I818" s="53" t="s">
        <v>33</v>
      </c>
    </row>
    <row r="819" spans="1:9" x14ac:dyDescent="0.25">
      <c r="A819" s="49">
        <v>2024</v>
      </c>
      <c r="B819" s="50" t="s">
        <v>37</v>
      </c>
      <c r="C819" s="50" t="s">
        <v>14</v>
      </c>
      <c r="D819" s="51" t="s">
        <v>22</v>
      </c>
      <c r="E819" s="52">
        <v>122</v>
      </c>
      <c r="F819" s="52">
        <v>100</v>
      </c>
      <c r="G819" s="52">
        <v>112</v>
      </c>
      <c r="H819" s="52">
        <v>20</v>
      </c>
      <c r="I819" s="53" t="s">
        <v>12</v>
      </c>
    </row>
    <row r="820" spans="1:9" x14ac:dyDescent="0.25">
      <c r="A820" s="49">
        <v>2024</v>
      </c>
      <c r="B820" s="50" t="s">
        <v>37</v>
      </c>
      <c r="C820" s="50" t="s">
        <v>23</v>
      </c>
      <c r="D820" s="54" t="s">
        <v>24</v>
      </c>
      <c r="E820" s="55">
        <v>78</v>
      </c>
      <c r="F820" s="55">
        <v>4577.2</v>
      </c>
      <c r="G820" s="55">
        <v>5126.4639999999999</v>
      </c>
      <c r="H820" s="52">
        <v>915.44</v>
      </c>
      <c r="I820" s="53" t="s">
        <v>12</v>
      </c>
    </row>
    <row r="821" spans="1:9" x14ac:dyDescent="0.25">
      <c r="A821" s="49">
        <v>2024</v>
      </c>
      <c r="B821" s="50" t="s">
        <v>37</v>
      </c>
      <c r="C821" s="50" t="s">
        <v>23</v>
      </c>
      <c r="D821" s="54" t="s">
        <v>25</v>
      </c>
      <c r="E821" s="55">
        <v>76</v>
      </c>
      <c r="F821" s="55">
        <v>4576.8999999999996</v>
      </c>
      <c r="G821" s="55">
        <v>5126.1279999999997</v>
      </c>
      <c r="H821" s="52">
        <v>915.38</v>
      </c>
      <c r="I821" s="53" t="s">
        <v>12</v>
      </c>
    </row>
    <row r="822" spans="1:9" x14ac:dyDescent="0.25">
      <c r="A822" s="49">
        <v>2024</v>
      </c>
      <c r="B822" s="50" t="s">
        <v>37</v>
      </c>
      <c r="C822" s="50" t="s">
        <v>23</v>
      </c>
      <c r="D822" s="54" t="s">
        <v>26</v>
      </c>
      <c r="E822" s="55">
        <v>46</v>
      </c>
      <c r="F822" s="55">
        <v>200</v>
      </c>
      <c r="G822" s="55">
        <v>224</v>
      </c>
      <c r="H822" s="52">
        <v>40</v>
      </c>
      <c r="I822" s="53" t="s">
        <v>12</v>
      </c>
    </row>
    <row r="823" spans="1:9" x14ac:dyDescent="0.25">
      <c r="A823" s="49">
        <v>2024</v>
      </c>
      <c r="B823" s="50" t="s">
        <v>37</v>
      </c>
      <c r="C823" s="50" t="s">
        <v>23</v>
      </c>
      <c r="D823" s="54" t="s">
        <v>27</v>
      </c>
      <c r="E823" s="55">
        <v>34</v>
      </c>
      <c r="F823" s="55">
        <v>4576.8</v>
      </c>
      <c r="G823" s="55">
        <v>5126.0160000000005</v>
      </c>
      <c r="H823" s="52">
        <v>915.36000000000013</v>
      </c>
      <c r="I823" s="53" t="s">
        <v>12</v>
      </c>
    </row>
    <row r="824" spans="1:9" x14ac:dyDescent="0.25">
      <c r="A824" s="49">
        <v>2024</v>
      </c>
      <c r="B824" s="50" t="s">
        <v>37</v>
      </c>
      <c r="C824" s="50" t="s">
        <v>14</v>
      </c>
      <c r="D824" s="51" t="s">
        <v>28</v>
      </c>
      <c r="E824" s="52">
        <v>7</v>
      </c>
      <c r="F824" s="52">
        <v>200</v>
      </c>
      <c r="G824" s="52">
        <v>224</v>
      </c>
      <c r="H824" s="52">
        <v>40</v>
      </c>
      <c r="I824" s="53" t="s">
        <v>12</v>
      </c>
    </row>
    <row r="825" spans="1:9" x14ac:dyDescent="0.25">
      <c r="A825" s="49">
        <v>2024</v>
      </c>
      <c r="B825" s="50" t="s">
        <v>37</v>
      </c>
      <c r="C825" s="50" t="s">
        <v>23</v>
      </c>
      <c r="D825" s="54" t="s">
        <v>30</v>
      </c>
      <c r="E825" s="55">
        <v>3</v>
      </c>
      <c r="F825" s="55">
        <v>4577.3</v>
      </c>
      <c r="G825" s="55">
        <v>5126.576</v>
      </c>
      <c r="H825" s="52">
        <v>915.46</v>
      </c>
      <c r="I825" s="53" t="s">
        <v>12</v>
      </c>
    </row>
    <row r="826" spans="1:9" x14ac:dyDescent="0.25">
      <c r="A826" s="49">
        <v>2024</v>
      </c>
      <c r="B826" s="50" t="s">
        <v>37</v>
      </c>
      <c r="C826" s="50" t="s">
        <v>29</v>
      </c>
      <c r="D826" s="54" t="s">
        <v>29</v>
      </c>
      <c r="E826" s="55">
        <v>2</v>
      </c>
      <c r="F826" s="55">
        <v>6600</v>
      </c>
      <c r="G826" s="55">
        <v>7392</v>
      </c>
      <c r="H826" s="52">
        <v>1320</v>
      </c>
      <c r="I826" s="53" t="s">
        <v>12</v>
      </c>
    </row>
    <row r="827" spans="1:9" x14ac:dyDescent="0.25">
      <c r="A827" s="49">
        <v>2024</v>
      </c>
      <c r="B827" s="50" t="s">
        <v>38</v>
      </c>
      <c r="C827" s="50" t="s">
        <v>10</v>
      </c>
      <c r="D827" s="51" t="s">
        <v>11</v>
      </c>
      <c r="E827" s="52">
        <v>3566</v>
      </c>
      <c r="F827" s="52">
        <v>4577.3</v>
      </c>
      <c r="G827" s="52">
        <v>5126.576</v>
      </c>
      <c r="H827" s="52">
        <v>915.46</v>
      </c>
      <c r="I827" s="53" t="s">
        <v>12</v>
      </c>
    </row>
    <row r="828" spans="1:9" x14ac:dyDescent="0.25">
      <c r="A828" s="49">
        <v>2024</v>
      </c>
      <c r="B828" s="50" t="s">
        <v>38</v>
      </c>
      <c r="C828" s="50" t="s">
        <v>10</v>
      </c>
      <c r="D828" s="51" t="s">
        <v>13</v>
      </c>
      <c r="E828" s="52">
        <v>2498</v>
      </c>
      <c r="F828" s="52">
        <v>8000</v>
      </c>
      <c r="G828" s="52">
        <v>8960</v>
      </c>
      <c r="H828" s="52">
        <v>1600</v>
      </c>
      <c r="I828" s="53" t="s">
        <v>12</v>
      </c>
    </row>
    <row r="829" spans="1:9" x14ac:dyDescent="0.25">
      <c r="A829" s="49">
        <v>2024</v>
      </c>
      <c r="B829" s="50" t="s">
        <v>38</v>
      </c>
      <c r="C829" s="50" t="s">
        <v>14</v>
      </c>
      <c r="D829" s="51" t="s">
        <v>15</v>
      </c>
      <c r="E829" s="52">
        <v>1245</v>
      </c>
      <c r="F829" s="52">
        <v>4577.2</v>
      </c>
      <c r="G829" s="52">
        <v>5126.4639999999999</v>
      </c>
      <c r="H829" s="52">
        <v>915.44</v>
      </c>
      <c r="I829" s="53" t="s">
        <v>12</v>
      </c>
    </row>
    <row r="830" spans="1:9" x14ac:dyDescent="0.25">
      <c r="A830" s="49">
        <v>2024</v>
      </c>
      <c r="B830" s="50" t="s">
        <v>38</v>
      </c>
      <c r="C830" s="50" t="s">
        <v>16</v>
      </c>
      <c r="D830" s="54" t="s">
        <v>17</v>
      </c>
      <c r="E830" s="55">
        <v>644</v>
      </c>
      <c r="F830" s="55">
        <v>5743.5</v>
      </c>
      <c r="G830" s="55">
        <v>6432.72</v>
      </c>
      <c r="H830" s="52">
        <v>1148.7</v>
      </c>
      <c r="I830" s="53" t="s">
        <v>12</v>
      </c>
    </row>
    <row r="831" spans="1:9" x14ac:dyDescent="0.25">
      <c r="A831" s="49">
        <v>2024</v>
      </c>
      <c r="B831" s="50" t="s">
        <v>38</v>
      </c>
      <c r="C831" s="50" t="s">
        <v>18</v>
      </c>
      <c r="D831" s="54" t="s">
        <v>19</v>
      </c>
      <c r="E831" s="55">
        <v>643</v>
      </c>
      <c r="F831" s="55">
        <v>7000</v>
      </c>
      <c r="G831" s="55">
        <v>7840</v>
      </c>
      <c r="H831" s="52">
        <v>1400</v>
      </c>
      <c r="I831" s="53" t="s">
        <v>12</v>
      </c>
    </row>
    <row r="832" spans="1:9" x14ac:dyDescent="0.25">
      <c r="A832" s="49">
        <v>2024</v>
      </c>
      <c r="B832" s="50" t="s">
        <v>38</v>
      </c>
      <c r="C832" s="50" t="s">
        <v>16</v>
      </c>
      <c r="D832" s="54" t="s">
        <v>20</v>
      </c>
      <c r="E832" s="55">
        <v>455</v>
      </c>
      <c r="F832" s="55">
        <v>4578.6000000000004</v>
      </c>
      <c r="G832" s="55">
        <v>5128.0320000000002</v>
      </c>
      <c r="H832" s="52">
        <v>915.72000000000014</v>
      </c>
      <c r="I832" s="53" t="s">
        <v>12</v>
      </c>
    </row>
    <row r="833" spans="1:9" x14ac:dyDescent="0.25">
      <c r="A833" s="49">
        <v>2024</v>
      </c>
      <c r="B833" s="50" t="s">
        <v>38</v>
      </c>
      <c r="C833" s="50" t="s">
        <v>18</v>
      </c>
      <c r="D833" s="54" t="s">
        <v>21</v>
      </c>
      <c r="E833" s="56">
        <v>345</v>
      </c>
      <c r="F833" s="56">
        <v>7000</v>
      </c>
      <c r="G833" s="56">
        <v>7840</v>
      </c>
      <c r="H833" s="52">
        <v>1400</v>
      </c>
      <c r="I833" s="53" t="s">
        <v>12</v>
      </c>
    </row>
    <row r="834" spans="1:9" x14ac:dyDescent="0.25">
      <c r="A834" s="49">
        <v>2024</v>
      </c>
      <c r="B834" s="50" t="s">
        <v>38</v>
      </c>
      <c r="C834" s="50" t="s">
        <v>14</v>
      </c>
      <c r="D834" s="51" t="s">
        <v>22</v>
      </c>
      <c r="E834" s="52">
        <v>122</v>
      </c>
      <c r="F834" s="52">
        <v>100</v>
      </c>
      <c r="G834" s="52">
        <v>112</v>
      </c>
      <c r="H834" s="52">
        <v>20</v>
      </c>
      <c r="I834" s="53" t="s">
        <v>12</v>
      </c>
    </row>
    <row r="835" spans="1:9" x14ac:dyDescent="0.25">
      <c r="A835" s="49">
        <v>2024</v>
      </c>
      <c r="B835" s="50" t="s">
        <v>38</v>
      </c>
      <c r="C835" s="50" t="s">
        <v>23</v>
      </c>
      <c r="D835" s="54" t="s">
        <v>24</v>
      </c>
      <c r="E835" s="55">
        <v>78</v>
      </c>
      <c r="F835" s="55">
        <v>4577.2</v>
      </c>
      <c r="G835" s="55">
        <v>5126.4639999999999</v>
      </c>
      <c r="H835" s="52">
        <v>915.44</v>
      </c>
      <c r="I835" s="53" t="s">
        <v>12</v>
      </c>
    </row>
    <row r="836" spans="1:9" x14ac:dyDescent="0.25">
      <c r="A836" s="49">
        <v>2024</v>
      </c>
      <c r="B836" s="50" t="s">
        <v>38</v>
      </c>
      <c r="C836" s="50" t="s">
        <v>23</v>
      </c>
      <c r="D836" s="54" t="s">
        <v>25</v>
      </c>
      <c r="E836" s="55">
        <v>76</v>
      </c>
      <c r="F836" s="55">
        <v>4576.8999999999996</v>
      </c>
      <c r="G836" s="55">
        <v>5126.1279999999997</v>
      </c>
      <c r="H836" s="52">
        <v>915.38</v>
      </c>
      <c r="I836" s="53" t="s">
        <v>12</v>
      </c>
    </row>
    <row r="837" spans="1:9" x14ac:dyDescent="0.25">
      <c r="A837" s="49">
        <v>2024</v>
      </c>
      <c r="B837" s="50" t="s">
        <v>38</v>
      </c>
      <c r="C837" s="50" t="s">
        <v>23</v>
      </c>
      <c r="D837" s="54" t="s">
        <v>26</v>
      </c>
      <c r="E837" s="55">
        <v>46</v>
      </c>
      <c r="F837" s="55">
        <v>200</v>
      </c>
      <c r="G837" s="55">
        <v>224</v>
      </c>
      <c r="H837" s="52">
        <v>40</v>
      </c>
      <c r="I837" s="53" t="s">
        <v>12</v>
      </c>
    </row>
    <row r="838" spans="1:9" x14ac:dyDescent="0.25">
      <c r="A838" s="49">
        <v>2024</v>
      </c>
      <c r="B838" s="50" t="s">
        <v>38</v>
      </c>
      <c r="C838" s="50" t="s">
        <v>23</v>
      </c>
      <c r="D838" s="54" t="s">
        <v>27</v>
      </c>
      <c r="E838" s="55">
        <v>34</v>
      </c>
      <c r="F838" s="55">
        <v>4576.8</v>
      </c>
      <c r="G838" s="55">
        <v>5126.0160000000005</v>
      </c>
      <c r="H838" s="52">
        <v>915.36000000000013</v>
      </c>
      <c r="I838" s="53" t="s">
        <v>12</v>
      </c>
    </row>
    <row r="839" spans="1:9" x14ac:dyDescent="0.25">
      <c r="A839" s="49">
        <v>2024</v>
      </c>
      <c r="B839" s="50" t="s">
        <v>38</v>
      </c>
      <c r="C839" s="50" t="s">
        <v>14</v>
      </c>
      <c r="D839" s="51" t="s">
        <v>28</v>
      </c>
      <c r="E839" s="52">
        <v>7</v>
      </c>
      <c r="F839" s="52">
        <v>200</v>
      </c>
      <c r="G839" s="52">
        <v>224</v>
      </c>
      <c r="H839" s="52">
        <v>40</v>
      </c>
      <c r="I839" s="53" t="s">
        <v>12</v>
      </c>
    </row>
    <row r="840" spans="1:9" x14ac:dyDescent="0.25">
      <c r="A840" s="49">
        <v>2024</v>
      </c>
      <c r="B840" s="50" t="s">
        <v>38</v>
      </c>
      <c r="C840" s="50" t="s">
        <v>23</v>
      </c>
      <c r="D840" s="54" t="s">
        <v>30</v>
      </c>
      <c r="E840" s="55">
        <v>3</v>
      </c>
      <c r="F840" s="55">
        <v>4577.3</v>
      </c>
      <c r="G840" s="55">
        <v>5126.576</v>
      </c>
      <c r="H840" s="52">
        <v>915.46</v>
      </c>
      <c r="I840" s="53" t="s">
        <v>12</v>
      </c>
    </row>
    <row r="841" spans="1:9" x14ac:dyDescent="0.25">
      <c r="A841" s="49">
        <v>2024</v>
      </c>
      <c r="B841" s="50" t="s">
        <v>38</v>
      </c>
      <c r="C841" s="50" t="s">
        <v>29</v>
      </c>
      <c r="D841" s="54" t="s">
        <v>29</v>
      </c>
      <c r="E841" s="55">
        <v>2</v>
      </c>
      <c r="F841" s="55">
        <v>6600</v>
      </c>
      <c r="G841" s="55">
        <v>7392</v>
      </c>
      <c r="H841" s="52">
        <v>1320</v>
      </c>
      <c r="I841" s="53" t="s">
        <v>12</v>
      </c>
    </row>
    <row r="842" spans="1:9" x14ac:dyDescent="0.25">
      <c r="A842" s="49">
        <v>2024</v>
      </c>
      <c r="B842" s="50" t="s">
        <v>39</v>
      </c>
      <c r="C842" s="50" t="s">
        <v>10</v>
      </c>
      <c r="D842" s="51" t="s">
        <v>11</v>
      </c>
      <c r="E842" s="52">
        <v>3566</v>
      </c>
      <c r="F842" s="52">
        <v>4577.3</v>
      </c>
      <c r="G842" s="52">
        <v>5126.576</v>
      </c>
      <c r="H842" s="52">
        <v>915.46</v>
      </c>
      <c r="I842" s="53" t="s">
        <v>12</v>
      </c>
    </row>
    <row r="843" spans="1:9" x14ac:dyDescent="0.25">
      <c r="A843" s="49">
        <v>2024</v>
      </c>
      <c r="B843" s="50" t="s">
        <v>39</v>
      </c>
      <c r="C843" s="50" t="s">
        <v>10</v>
      </c>
      <c r="D843" s="51" t="s">
        <v>13</v>
      </c>
      <c r="E843" s="52">
        <v>2498</v>
      </c>
      <c r="F843" s="52">
        <v>8000</v>
      </c>
      <c r="G843" s="52">
        <v>8960</v>
      </c>
      <c r="H843" s="52">
        <v>1600</v>
      </c>
      <c r="I843" s="53" t="s">
        <v>12</v>
      </c>
    </row>
    <row r="844" spans="1:9" x14ac:dyDescent="0.25">
      <c r="A844" s="49">
        <v>2024</v>
      </c>
      <c r="B844" s="50" t="s">
        <v>39</v>
      </c>
      <c r="C844" s="50" t="s">
        <v>14</v>
      </c>
      <c r="D844" s="51" t="s">
        <v>15</v>
      </c>
      <c r="E844" s="52">
        <v>1245</v>
      </c>
      <c r="F844" s="52">
        <v>4577.2</v>
      </c>
      <c r="G844" s="52">
        <v>5126.4639999999999</v>
      </c>
      <c r="H844" s="52">
        <v>915.44</v>
      </c>
      <c r="I844" s="53" t="s">
        <v>12</v>
      </c>
    </row>
    <row r="845" spans="1:9" x14ac:dyDescent="0.25">
      <c r="A845" s="49">
        <v>2024</v>
      </c>
      <c r="B845" s="50" t="s">
        <v>39</v>
      </c>
      <c r="C845" s="50" t="s">
        <v>16</v>
      </c>
      <c r="D845" s="54" t="s">
        <v>17</v>
      </c>
      <c r="E845" s="55">
        <v>644</v>
      </c>
      <c r="F845" s="55">
        <v>5743.5</v>
      </c>
      <c r="G845" s="55">
        <v>6432.72</v>
      </c>
      <c r="H845" s="52">
        <v>1148.7</v>
      </c>
      <c r="I845" s="53" t="s">
        <v>12</v>
      </c>
    </row>
    <row r="846" spans="1:9" x14ac:dyDescent="0.25">
      <c r="A846" s="49">
        <v>2024</v>
      </c>
      <c r="B846" s="50" t="s">
        <v>39</v>
      </c>
      <c r="C846" s="50" t="s">
        <v>18</v>
      </c>
      <c r="D846" s="54" t="s">
        <v>19</v>
      </c>
      <c r="E846" s="55">
        <v>643</v>
      </c>
      <c r="F846" s="55">
        <v>7000</v>
      </c>
      <c r="G846" s="55">
        <v>7840</v>
      </c>
      <c r="H846" s="52">
        <v>1400</v>
      </c>
      <c r="I846" s="53" t="s">
        <v>12</v>
      </c>
    </row>
    <row r="847" spans="1:9" x14ac:dyDescent="0.25">
      <c r="A847" s="49">
        <v>2024</v>
      </c>
      <c r="B847" s="50" t="s">
        <v>39</v>
      </c>
      <c r="C847" s="50" t="s">
        <v>16</v>
      </c>
      <c r="D847" s="54" t="s">
        <v>20</v>
      </c>
      <c r="E847" s="55">
        <v>455</v>
      </c>
      <c r="F847" s="55">
        <v>4578.6000000000004</v>
      </c>
      <c r="G847" s="55">
        <v>5128.0320000000002</v>
      </c>
      <c r="H847" s="52">
        <v>915.72000000000014</v>
      </c>
      <c r="I847" s="53" t="s">
        <v>12</v>
      </c>
    </row>
    <row r="848" spans="1:9" x14ac:dyDescent="0.25">
      <c r="A848" s="49">
        <v>2024</v>
      </c>
      <c r="B848" s="50" t="s">
        <v>39</v>
      </c>
      <c r="C848" s="50" t="s">
        <v>18</v>
      </c>
      <c r="D848" s="54" t="s">
        <v>21</v>
      </c>
      <c r="E848" s="56">
        <v>345</v>
      </c>
      <c r="F848" s="56">
        <v>7000</v>
      </c>
      <c r="G848" s="56">
        <v>7840</v>
      </c>
      <c r="H848" s="52">
        <v>1400</v>
      </c>
      <c r="I848" s="53" t="s">
        <v>12</v>
      </c>
    </row>
    <row r="849" spans="1:9" x14ac:dyDescent="0.25">
      <c r="A849" s="49">
        <v>2024</v>
      </c>
      <c r="B849" s="50" t="s">
        <v>39</v>
      </c>
      <c r="C849" s="50" t="s">
        <v>14</v>
      </c>
      <c r="D849" s="51" t="s">
        <v>22</v>
      </c>
      <c r="E849" s="52">
        <v>122</v>
      </c>
      <c r="F849" s="52">
        <v>100</v>
      </c>
      <c r="G849" s="52">
        <v>112</v>
      </c>
      <c r="H849" s="52">
        <v>20</v>
      </c>
      <c r="I849" s="53" t="s">
        <v>12</v>
      </c>
    </row>
    <row r="850" spans="1:9" x14ac:dyDescent="0.25">
      <c r="A850" s="49">
        <v>2024</v>
      </c>
      <c r="B850" s="50" t="s">
        <v>39</v>
      </c>
      <c r="C850" s="50" t="s">
        <v>23</v>
      </c>
      <c r="D850" s="54" t="s">
        <v>24</v>
      </c>
      <c r="E850" s="55">
        <v>78</v>
      </c>
      <c r="F850" s="55">
        <v>4577.2</v>
      </c>
      <c r="G850" s="55">
        <v>5126.4639999999999</v>
      </c>
      <c r="H850" s="52">
        <v>915.44</v>
      </c>
      <c r="I850" s="53" t="s">
        <v>12</v>
      </c>
    </row>
    <row r="851" spans="1:9" x14ac:dyDescent="0.25">
      <c r="A851" s="49">
        <v>2024</v>
      </c>
      <c r="B851" s="50" t="s">
        <v>39</v>
      </c>
      <c r="C851" s="50" t="s">
        <v>23</v>
      </c>
      <c r="D851" s="54" t="s">
        <v>25</v>
      </c>
      <c r="E851" s="55">
        <v>76</v>
      </c>
      <c r="F851" s="55">
        <v>4576.8999999999996</v>
      </c>
      <c r="G851" s="55">
        <v>5126.1279999999997</v>
      </c>
      <c r="H851" s="52">
        <v>915.38</v>
      </c>
      <c r="I851" s="53" t="s">
        <v>12</v>
      </c>
    </row>
    <row r="852" spans="1:9" x14ac:dyDescent="0.25">
      <c r="A852" s="49">
        <v>2024</v>
      </c>
      <c r="B852" s="50" t="s">
        <v>39</v>
      </c>
      <c r="C852" s="50" t="s">
        <v>23</v>
      </c>
      <c r="D852" s="54" t="s">
        <v>26</v>
      </c>
      <c r="E852" s="55">
        <v>46</v>
      </c>
      <c r="F852" s="55">
        <v>200</v>
      </c>
      <c r="G852" s="55">
        <v>224</v>
      </c>
      <c r="H852" s="52">
        <v>40</v>
      </c>
      <c r="I852" s="53" t="s">
        <v>12</v>
      </c>
    </row>
    <row r="853" spans="1:9" x14ac:dyDescent="0.25">
      <c r="A853" s="49">
        <v>2024</v>
      </c>
      <c r="B853" s="50" t="s">
        <v>39</v>
      </c>
      <c r="C853" s="50" t="s">
        <v>23</v>
      </c>
      <c r="D853" s="54" t="s">
        <v>27</v>
      </c>
      <c r="E853" s="55">
        <v>34</v>
      </c>
      <c r="F853" s="55">
        <v>4576.8</v>
      </c>
      <c r="G853" s="55">
        <v>5126.0160000000005</v>
      </c>
      <c r="H853" s="52">
        <v>915.36000000000013</v>
      </c>
      <c r="I853" s="53" t="s">
        <v>12</v>
      </c>
    </row>
    <row r="854" spans="1:9" x14ac:dyDescent="0.25">
      <c r="A854" s="49">
        <v>2024</v>
      </c>
      <c r="B854" s="50" t="s">
        <v>39</v>
      </c>
      <c r="C854" s="50" t="s">
        <v>14</v>
      </c>
      <c r="D854" s="51" t="s">
        <v>28</v>
      </c>
      <c r="E854" s="52">
        <v>7</v>
      </c>
      <c r="F854" s="52">
        <v>200</v>
      </c>
      <c r="G854" s="52">
        <v>224</v>
      </c>
      <c r="H854" s="52">
        <v>40</v>
      </c>
      <c r="I854" s="53" t="s">
        <v>12</v>
      </c>
    </row>
    <row r="855" spans="1:9" x14ac:dyDescent="0.25">
      <c r="A855" s="49">
        <v>2024</v>
      </c>
      <c r="B855" s="50" t="s">
        <v>39</v>
      </c>
      <c r="C855" s="50" t="s">
        <v>23</v>
      </c>
      <c r="D855" s="54" t="s">
        <v>30</v>
      </c>
      <c r="E855" s="55">
        <v>3</v>
      </c>
      <c r="F855" s="55">
        <v>4577.3</v>
      </c>
      <c r="G855" s="55">
        <v>5126.576</v>
      </c>
      <c r="H855" s="52">
        <v>915.46</v>
      </c>
      <c r="I855" s="53" t="s">
        <v>12</v>
      </c>
    </row>
    <row r="856" spans="1:9" x14ac:dyDescent="0.25">
      <c r="A856" s="49">
        <v>2024</v>
      </c>
      <c r="B856" s="50" t="s">
        <v>39</v>
      </c>
      <c r="C856" s="50" t="s">
        <v>29</v>
      </c>
      <c r="D856" s="54" t="s">
        <v>29</v>
      </c>
      <c r="E856" s="55">
        <v>2</v>
      </c>
      <c r="F856" s="55">
        <v>6600</v>
      </c>
      <c r="G856" s="55">
        <v>7392</v>
      </c>
      <c r="H856" s="52">
        <v>1320</v>
      </c>
      <c r="I856" s="53" t="s">
        <v>12</v>
      </c>
    </row>
    <row r="857" spans="1:9" x14ac:dyDescent="0.25">
      <c r="A857" s="49">
        <v>2024</v>
      </c>
      <c r="B857" s="50" t="s">
        <v>40</v>
      </c>
      <c r="C857" s="50" t="s">
        <v>10</v>
      </c>
      <c r="D857" s="51" t="s">
        <v>11</v>
      </c>
      <c r="E857" s="52">
        <v>3566</v>
      </c>
      <c r="F857" s="52">
        <v>4577.3</v>
      </c>
      <c r="G857" s="52">
        <v>5126.576</v>
      </c>
      <c r="H857" s="52">
        <v>915.46</v>
      </c>
      <c r="I857" s="53" t="s">
        <v>12</v>
      </c>
    </row>
    <row r="858" spans="1:9" x14ac:dyDescent="0.25">
      <c r="A858" s="49">
        <v>2024</v>
      </c>
      <c r="B858" s="50" t="s">
        <v>40</v>
      </c>
      <c r="C858" s="50" t="s">
        <v>10</v>
      </c>
      <c r="D858" s="51" t="s">
        <v>13</v>
      </c>
      <c r="E858" s="52">
        <v>2498</v>
      </c>
      <c r="F858" s="52">
        <v>8000</v>
      </c>
      <c r="G858" s="52">
        <v>8960</v>
      </c>
      <c r="H858" s="52">
        <v>1600</v>
      </c>
      <c r="I858" s="53" t="s">
        <v>12</v>
      </c>
    </row>
    <row r="859" spans="1:9" x14ac:dyDescent="0.25">
      <c r="A859" s="49">
        <v>2024</v>
      </c>
      <c r="B859" s="50" t="s">
        <v>40</v>
      </c>
      <c r="C859" s="50" t="s">
        <v>14</v>
      </c>
      <c r="D859" s="51" t="s">
        <v>15</v>
      </c>
      <c r="E859" s="52">
        <v>1245</v>
      </c>
      <c r="F859" s="52">
        <v>4577.2</v>
      </c>
      <c r="G859" s="52">
        <v>5126.4639999999999</v>
      </c>
      <c r="H859" s="52">
        <v>915.44</v>
      </c>
      <c r="I859" s="53" t="s">
        <v>12</v>
      </c>
    </row>
    <row r="860" spans="1:9" x14ac:dyDescent="0.25">
      <c r="A860" s="49">
        <v>2024</v>
      </c>
      <c r="B860" s="50" t="s">
        <v>40</v>
      </c>
      <c r="C860" s="50" t="s">
        <v>16</v>
      </c>
      <c r="D860" s="54" t="s">
        <v>17</v>
      </c>
      <c r="E860" s="55">
        <v>644</v>
      </c>
      <c r="F860" s="55">
        <v>5743.5</v>
      </c>
      <c r="G860" s="55">
        <v>6432.72</v>
      </c>
      <c r="H860" s="52">
        <v>1148.7</v>
      </c>
      <c r="I860" s="53" t="s">
        <v>12</v>
      </c>
    </row>
    <row r="861" spans="1:9" x14ac:dyDescent="0.25">
      <c r="A861" s="49">
        <v>2024</v>
      </c>
      <c r="B861" s="50" t="s">
        <v>40</v>
      </c>
      <c r="C861" s="50" t="s">
        <v>18</v>
      </c>
      <c r="D861" s="54" t="s">
        <v>19</v>
      </c>
      <c r="E861" s="55">
        <v>643</v>
      </c>
      <c r="F861" s="55">
        <v>7000</v>
      </c>
      <c r="G861" s="55">
        <v>7840</v>
      </c>
      <c r="H861" s="52">
        <v>1400</v>
      </c>
      <c r="I861" s="53" t="s">
        <v>33</v>
      </c>
    </row>
    <row r="862" spans="1:9" x14ac:dyDescent="0.25">
      <c r="A862" s="49">
        <v>2024</v>
      </c>
      <c r="B862" s="50" t="s">
        <v>40</v>
      </c>
      <c r="C862" s="50" t="s">
        <v>16</v>
      </c>
      <c r="D862" s="54" t="s">
        <v>20</v>
      </c>
      <c r="E862" s="55">
        <v>455</v>
      </c>
      <c r="F862" s="55">
        <v>4578.6000000000004</v>
      </c>
      <c r="G862" s="55">
        <v>5128.0320000000002</v>
      </c>
      <c r="H862" s="52">
        <v>915.72000000000014</v>
      </c>
      <c r="I862" s="53" t="s">
        <v>33</v>
      </c>
    </row>
    <row r="863" spans="1:9" x14ac:dyDescent="0.25">
      <c r="A863" s="49">
        <v>2024</v>
      </c>
      <c r="B863" s="50" t="s">
        <v>40</v>
      </c>
      <c r="C863" s="50" t="s">
        <v>18</v>
      </c>
      <c r="D863" s="54" t="s">
        <v>21</v>
      </c>
      <c r="E863" s="56">
        <v>345</v>
      </c>
      <c r="F863" s="56">
        <v>7000</v>
      </c>
      <c r="G863" s="56">
        <v>7840</v>
      </c>
      <c r="H863" s="52">
        <v>1400</v>
      </c>
      <c r="I863" s="53" t="s">
        <v>33</v>
      </c>
    </row>
    <row r="864" spans="1:9" x14ac:dyDescent="0.25">
      <c r="A864" s="49">
        <v>2024</v>
      </c>
      <c r="B864" s="50" t="s">
        <v>40</v>
      </c>
      <c r="C864" s="50" t="s">
        <v>14</v>
      </c>
      <c r="D864" s="51" t="s">
        <v>22</v>
      </c>
      <c r="E864" s="52">
        <v>122</v>
      </c>
      <c r="F864" s="52">
        <v>100</v>
      </c>
      <c r="G864" s="52">
        <v>112</v>
      </c>
      <c r="H864" s="52">
        <v>20</v>
      </c>
      <c r="I864" s="53" t="s">
        <v>33</v>
      </c>
    </row>
    <row r="865" spans="1:9" x14ac:dyDescent="0.25">
      <c r="A865" s="49">
        <v>2024</v>
      </c>
      <c r="B865" s="50" t="s">
        <v>40</v>
      </c>
      <c r="C865" s="50" t="s">
        <v>23</v>
      </c>
      <c r="D865" s="54" t="s">
        <v>24</v>
      </c>
      <c r="E865" s="55">
        <v>78</v>
      </c>
      <c r="F865" s="55">
        <v>4577.2</v>
      </c>
      <c r="G865" s="55">
        <v>5126.4639999999999</v>
      </c>
      <c r="H865" s="52">
        <v>915.44</v>
      </c>
      <c r="I865" s="53" t="s">
        <v>33</v>
      </c>
    </row>
    <row r="866" spans="1:9" x14ac:dyDescent="0.25">
      <c r="A866" s="49">
        <v>2024</v>
      </c>
      <c r="B866" s="50" t="s">
        <v>40</v>
      </c>
      <c r="C866" s="50" t="s">
        <v>23</v>
      </c>
      <c r="D866" s="54" t="s">
        <v>25</v>
      </c>
      <c r="E866" s="55">
        <v>76</v>
      </c>
      <c r="F866" s="55">
        <v>4576.8999999999996</v>
      </c>
      <c r="G866" s="55">
        <v>5126.1279999999997</v>
      </c>
      <c r="H866" s="52">
        <v>915.38</v>
      </c>
      <c r="I866" s="53" t="s">
        <v>33</v>
      </c>
    </row>
    <row r="867" spans="1:9" x14ac:dyDescent="0.25">
      <c r="A867" s="49">
        <v>2024</v>
      </c>
      <c r="B867" s="50" t="s">
        <v>40</v>
      </c>
      <c r="C867" s="50" t="s">
        <v>23</v>
      </c>
      <c r="D867" s="54" t="s">
        <v>26</v>
      </c>
      <c r="E867" s="55">
        <v>46</v>
      </c>
      <c r="F867" s="55">
        <v>200</v>
      </c>
      <c r="G867" s="55">
        <v>224</v>
      </c>
      <c r="H867" s="52">
        <v>40</v>
      </c>
      <c r="I867" s="53" t="s">
        <v>33</v>
      </c>
    </row>
    <row r="868" spans="1:9" x14ac:dyDescent="0.25">
      <c r="A868" s="49">
        <v>2024</v>
      </c>
      <c r="B868" s="50" t="s">
        <v>40</v>
      </c>
      <c r="C868" s="50" t="s">
        <v>23</v>
      </c>
      <c r="D868" s="54" t="s">
        <v>27</v>
      </c>
      <c r="E868" s="55">
        <v>34</v>
      </c>
      <c r="F868" s="55">
        <v>4576.8</v>
      </c>
      <c r="G868" s="55">
        <v>5126.0160000000005</v>
      </c>
      <c r="H868" s="52">
        <v>915.36000000000013</v>
      </c>
      <c r="I868" s="53" t="s">
        <v>33</v>
      </c>
    </row>
    <row r="869" spans="1:9" x14ac:dyDescent="0.25">
      <c r="A869" s="49">
        <v>2024</v>
      </c>
      <c r="B869" s="50" t="s">
        <v>40</v>
      </c>
      <c r="C869" s="50" t="s">
        <v>14</v>
      </c>
      <c r="D869" s="51" t="s">
        <v>28</v>
      </c>
      <c r="E869" s="52">
        <v>7</v>
      </c>
      <c r="F869" s="52">
        <v>200</v>
      </c>
      <c r="G869" s="52">
        <v>224</v>
      </c>
      <c r="H869" s="52">
        <v>40</v>
      </c>
      <c r="I869" s="53" t="s">
        <v>33</v>
      </c>
    </row>
    <row r="870" spans="1:9" x14ac:dyDescent="0.25">
      <c r="A870" s="49">
        <v>2024</v>
      </c>
      <c r="B870" s="50" t="s">
        <v>40</v>
      </c>
      <c r="C870" s="50" t="s">
        <v>23</v>
      </c>
      <c r="D870" s="54" t="s">
        <v>30</v>
      </c>
      <c r="E870" s="55">
        <v>3</v>
      </c>
      <c r="F870" s="55">
        <v>4577.3</v>
      </c>
      <c r="G870" s="55">
        <v>5126.576</v>
      </c>
      <c r="H870" s="52">
        <v>915.46</v>
      </c>
      <c r="I870" s="53" t="s">
        <v>33</v>
      </c>
    </row>
    <row r="871" spans="1:9" x14ac:dyDescent="0.25">
      <c r="A871" s="49">
        <v>2024</v>
      </c>
      <c r="B871" s="50" t="s">
        <v>40</v>
      </c>
      <c r="C871" s="50" t="s">
        <v>29</v>
      </c>
      <c r="D871" s="54" t="s">
        <v>29</v>
      </c>
      <c r="E871" s="55">
        <v>2</v>
      </c>
      <c r="F871" s="55">
        <v>6600</v>
      </c>
      <c r="G871" s="55">
        <v>7392</v>
      </c>
      <c r="H871" s="52">
        <v>1320</v>
      </c>
      <c r="I871" s="53" t="s">
        <v>33</v>
      </c>
    </row>
    <row r="872" spans="1:9" x14ac:dyDescent="0.25">
      <c r="A872" s="49">
        <v>2024</v>
      </c>
      <c r="B872" s="50" t="s">
        <v>41</v>
      </c>
      <c r="C872" s="50" t="s">
        <v>10</v>
      </c>
      <c r="D872" s="51" t="s">
        <v>11</v>
      </c>
      <c r="E872" s="52">
        <v>3566</v>
      </c>
      <c r="F872" s="52">
        <v>4577.3</v>
      </c>
      <c r="G872" s="52">
        <v>5126.576</v>
      </c>
      <c r="H872" s="52">
        <v>915.46</v>
      </c>
      <c r="I872" s="53" t="s">
        <v>33</v>
      </c>
    </row>
    <row r="873" spans="1:9" x14ac:dyDescent="0.25">
      <c r="A873" s="49">
        <v>2024</v>
      </c>
      <c r="B873" s="50" t="s">
        <v>41</v>
      </c>
      <c r="C873" s="50" t="s">
        <v>10</v>
      </c>
      <c r="D873" s="51" t="s">
        <v>13</v>
      </c>
      <c r="E873" s="52">
        <v>2498</v>
      </c>
      <c r="F873" s="52">
        <v>8000</v>
      </c>
      <c r="G873" s="52">
        <v>8960</v>
      </c>
      <c r="H873" s="52">
        <v>1600</v>
      </c>
      <c r="I873" s="53" t="s">
        <v>33</v>
      </c>
    </row>
    <row r="874" spans="1:9" x14ac:dyDescent="0.25">
      <c r="A874" s="49">
        <v>2024</v>
      </c>
      <c r="B874" s="50" t="s">
        <v>41</v>
      </c>
      <c r="C874" s="50" t="s">
        <v>14</v>
      </c>
      <c r="D874" s="51" t="s">
        <v>15</v>
      </c>
      <c r="E874" s="52">
        <v>1245</v>
      </c>
      <c r="F874" s="52">
        <v>4577.2</v>
      </c>
      <c r="G874" s="52">
        <v>5126.4639999999999</v>
      </c>
      <c r="H874" s="52">
        <v>915.44</v>
      </c>
      <c r="I874" s="53" t="s">
        <v>33</v>
      </c>
    </row>
    <row r="875" spans="1:9" x14ac:dyDescent="0.25">
      <c r="A875" s="49">
        <v>2024</v>
      </c>
      <c r="B875" s="50" t="s">
        <v>41</v>
      </c>
      <c r="C875" s="50" t="s">
        <v>16</v>
      </c>
      <c r="D875" s="54" t="s">
        <v>17</v>
      </c>
      <c r="E875" s="55">
        <v>644</v>
      </c>
      <c r="F875" s="55">
        <v>5743.5</v>
      </c>
      <c r="G875" s="55">
        <v>6432.72</v>
      </c>
      <c r="H875" s="52">
        <v>1148.7</v>
      </c>
      <c r="I875" s="53" t="s">
        <v>33</v>
      </c>
    </row>
    <row r="876" spans="1:9" x14ac:dyDescent="0.25">
      <c r="A876" s="49">
        <v>2024</v>
      </c>
      <c r="B876" s="50" t="s">
        <v>41</v>
      </c>
      <c r="C876" s="50" t="s">
        <v>18</v>
      </c>
      <c r="D876" s="54" t="s">
        <v>19</v>
      </c>
      <c r="E876" s="55">
        <v>643</v>
      </c>
      <c r="F876" s="55">
        <v>7000</v>
      </c>
      <c r="G876" s="55">
        <v>7840</v>
      </c>
      <c r="H876" s="52">
        <v>1400</v>
      </c>
      <c r="I876" s="53" t="s">
        <v>33</v>
      </c>
    </row>
    <row r="877" spans="1:9" x14ac:dyDescent="0.25">
      <c r="A877" s="49">
        <v>2024</v>
      </c>
      <c r="B877" s="50" t="s">
        <v>41</v>
      </c>
      <c r="C877" s="50" t="s">
        <v>16</v>
      </c>
      <c r="D877" s="54" t="s">
        <v>20</v>
      </c>
      <c r="E877" s="55">
        <v>455</v>
      </c>
      <c r="F877" s="55">
        <v>4578.6000000000004</v>
      </c>
      <c r="G877" s="55">
        <v>5128.0320000000002</v>
      </c>
      <c r="H877" s="52">
        <v>915.72000000000014</v>
      </c>
      <c r="I877" s="53" t="s">
        <v>33</v>
      </c>
    </row>
    <row r="878" spans="1:9" x14ac:dyDescent="0.25">
      <c r="A878" s="49">
        <v>2024</v>
      </c>
      <c r="B878" s="50" t="s">
        <v>41</v>
      </c>
      <c r="C878" s="50" t="s">
        <v>18</v>
      </c>
      <c r="D878" s="54" t="s">
        <v>21</v>
      </c>
      <c r="E878" s="56">
        <v>345</v>
      </c>
      <c r="F878" s="56">
        <v>7000</v>
      </c>
      <c r="G878" s="56">
        <v>7840</v>
      </c>
      <c r="H878" s="52">
        <v>1400</v>
      </c>
      <c r="I878" s="53" t="s">
        <v>33</v>
      </c>
    </row>
    <row r="879" spans="1:9" x14ac:dyDescent="0.25">
      <c r="A879" s="49">
        <v>2024</v>
      </c>
      <c r="B879" s="50" t="s">
        <v>41</v>
      </c>
      <c r="C879" s="50" t="s">
        <v>14</v>
      </c>
      <c r="D879" s="51" t="s">
        <v>22</v>
      </c>
      <c r="E879" s="52">
        <v>122</v>
      </c>
      <c r="F879" s="52">
        <v>100</v>
      </c>
      <c r="G879" s="52">
        <v>112</v>
      </c>
      <c r="H879" s="52">
        <v>20</v>
      </c>
      <c r="I879" s="53" t="s">
        <v>33</v>
      </c>
    </row>
    <row r="880" spans="1:9" x14ac:dyDescent="0.25">
      <c r="A880" s="49">
        <v>2024</v>
      </c>
      <c r="B880" s="50" t="s">
        <v>41</v>
      </c>
      <c r="C880" s="50" t="s">
        <v>23</v>
      </c>
      <c r="D880" s="54" t="s">
        <v>24</v>
      </c>
      <c r="E880" s="55">
        <v>78</v>
      </c>
      <c r="F880" s="55">
        <v>4577.2</v>
      </c>
      <c r="G880" s="55">
        <v>5126.4639999999999</v>
      </c>
      <c r="H880" s="52">
        <v>915.44</v>
      </c>
      <c r="I880" s="53" t="s">
        <v>33</v>
      </c>
    </row>
    <row r="881" spans="1:9" x14ac:dyDescent="0.25">
      <c r="A881" s="49">
        <v>2024</v>
      </c>
      <c r="B881" s="50" t="s">
        <v>41</v>
      </c>
      <c r="C881" s="50" t="s">
        <v>23</v>
      </c>
      <c r="D881" s="54" t="s">
        <v>25</v>
      </c>
      <c r="E881" s="55">
        <v>76</v>
      </c>
      <c r="F881" s="55">
        <v>4576.8999999999996</v>
      </c>
      <c r="G881" s="55">
        <v>5126.1279999999997</v>
      </c>
      <c r="H881" s="52">
        <v>915.38</v>
      </c>
      <c r="I881" s="53" t="s">
        <v>33</v>
      </c>
    </row>
    <row r="882" spans="1:9" x14ac:dyDescent="0.25">
      <c r="A882" s="49">
        <v>2024</v>
      </c>
      <c r="B882" s="50" t="s">
        <v>41</v>
      </c>
      <c r="C882" s="50" t="s">
        <v>23</v>
      </c>
      <c r="D882" s="54" t="s">
        <v>26</v>
      </c>
      <c r="E882" s="55">
        <v>46</v>
      </c>
      <c r="F882" s="55">
        <v>200</v>
      </c>
      <c r="G882" s="55">
        <v>224</v>
      </c>
      <c r="H882" s="52">
        <v>40</v>
      </c>
      <c r="I882" s="53" t="s">
        <v>33</v>
      </c>
    </row>
    <row r="883" spans="1:9" x14ac:dyDescent="0.25">
      <c r="A883" s="49">
        <v>2024</v>
      </c>
      <c r="B883" s="50" t="s">
        <v>41</v>
      </c>
      <c r="C883" s="50" t="s">
        <v>23</v>
      </c>
      <c r="D883" s="54" t="s">
        <v>27</v>
      </c>
      <c r="E883" s="55">
        <v>34</v>
      </c>
      <c r="F883" s="55">
        <v>4576.8</v>
      </c>
      <c r="G883" s="55">
        <v>5126.0160000000005</v>
      </c>
      <c r="H883" s="52">
        <v>915.36000000000013</v>
      </c>
      <c r="I883" s="53" t="s">
        <v>33</v>
      </c>
    </row>
    <row r="884" spans="1:9" x14ac:dyDescent="0.25">
      <c r="A884" s="49">
        <v>2024</v>
      </c>
      <c r="B884" s="50" t="s">
        <v>41</v>
      </c>
      <c r="C884" s="50" t="s">
        <v>14</v>
      </c>
      <c r="D884" s="51" t="s">
        <v>28</v>
      </c>
      <c r="E884" s="52">
        <v>7</v>
      </c>
      <c r="F884" s="52">
        <v>200</v>
      </c>
      <c r="G884" s="52">
        <v>224</v>
      </c>
      <c r="H884" s="52">
        <v>40</v>
      </c>
      <c r="I884" s="53" t="s">
        <v>33</v>
      </c>
    </row>
    <row r="885" spans="1:9" x14ac:dyDescent="0.25">
      <c r="A885" s="49">
        <v>2024</v>
      </c>
      <c r="B885" s="50" t="s">
        <v>41</v>
      </c>
      <c r="C885" s="50" t="s">
        <v>23</v>
      </c>
      <c r="D885" s="54" t="s">
        <v>30</v>
      </c>
      <c r="E885" s="55">
        <v>3</v>
      </c>
      <c r="F885" s="55">
        <v>4577.3</v>
      </c>
      <c r="G885" s="55">
        <v>5126.576</v>
      </c>
      <c r="H885" s="52">
        <v>915.46</v>
      </c>
      <c r="I885" s="53" t="s">
        <v>33</v>
      </c>
    </row>
    <row r="886" spans="1:9" x14ac:dyDescent="0.25">
      <c r="A886" s="49">
        <v>2024</v>
      </c>
      <c r="B886" s="50" t="s">
        <v>41</v>
      </c>
      <c r="C886" s="50" t="s">
        <v>29</v>
      </c>
      <c r="D886" s="54" t="s">
        <v>29</v>
      </c>
      <c r="E886" s="55">
        <v>2</v>
      </c>
      <c r="F886" s="55">
        <v>6600</v>
      </c>
      <c r="G886" s="55">
        <v>7392</v>
      </c>
      <c r="H886" s="52">
        <v>1320</v>
      </c>
      <c r="I886" s="53" t="s">
        <v>12</v>
      </c>
    </row>
    <row r="887" spans="1:9" x14ac:dyDescent="0.25">
      <c r="A887" s="49">
        <v>2024</v>
      </c>
      <c r="B887" s="50" t="s">
        <v>42</v>
      </c>
      <c r="C887" s="50" t="s">
        <v>10</v>
      </c>
      <c r="D887" s="51" t="s">
        <v>11</v>
      </c>
      <c r="E887" s="52">
        <v>3566</v>
      </c>
      <c r="F887" s="52">
        <v>4577.3</v>
      </c>
      <c r="G887" s="52">
        <v>5126.576</v>
      </c>
      <c r="H887" s="52">
        <v>915.46</v>
      </c>
      <c r="I887" s="53" t="s">
        <v>12</v>
      </c>
    </row>
    <row r="888" spans="1:9" x14ac:dyDescent="0.25">
      <c r="A888" s="49">
        <v>2024</v>
      </c>
      <c r="B888" s="50" t="s">
        <v>42</v>
      </c>
      <c r="C888" s="50" t="s">
        <v>10</v>
      </c>
      <c r="D888" s="51" t="s">
        <v>13</v>
      </c>
      <c r="E888" s="52">
        <v>2498</v>
      </c>
      <c r="F888" s="52">
        <v>8000</v>
      </c>
      <c r="G888" s="52">
        <v>8960</v>
      </c>
      <c r="H888" s="52">
        <v>1600</v>
      </c>
      <c r="I888" s="53" t="s">
        <v>12</v>
      </c>
    </row>
    <row r="889" spans="1:9" x14ac:dyDescent="0.25">
      <c r="A889" s="49">
        <v>2024</v>
      </c>
      <c r="B889" s="50" t="s">
        <v>42</v>
      </c>
      <c r="C889" s="50" t="s">
        <v>14</v>
      </c>
      <c r="D889" s="51" t="s">
        <v>15</v>
      </c>
      <c r="E889" s="52">
        <v>1245</v>
      </c>
      <c r="F889" s="52">
        <v>4577.2</v>
      </c>
      <c r="G889" s="52">
        <v>5126.4639999999999</v>
      </c>
      <c r="H889" s="52">
        <v>915.44</v>
      </c>
      <c r="I889" s="53" t="s">
        <v>12</v>
      </c>
    </row>
    <row r="890" spans="1:9" x14ac:dyDescent="0.25">
      <c r="A890" s="49">
        <v>2024</v>
      </c>
      <c r="B890" s="50" t="s">
        <v>42</v>
      </c>
      <c r="C890" s="50" t="s">
        <v>16</v>
      </c>
      <c r="D890" s="54" t="s">
        <v>17</v>
      </c>
      <c r="E890" s="55">
        <v>644</v>
      </c>
      <c r="F890" s="55">
        <v>5743.5</v>
      </c>
      <c r="G890" s="55">
        <v>6432.72</v>
      </c>
      <c r="H890" s="52">
        <v>1148.7</v>
      </c>
      <c r="I890" s="53" t="s">
        <v>12</v>
      </c>
    </row>
    <row r="891" spans="1:9" x14ac:dyDescent="0.25">
      <c r="A891" s="49">
        <v>2024</v>
      </c>
      <c r="B891" s="50" t="s">
        <v>42</v>
      </c>
      <c r="C891" s="50" t="s">
        <v>18</v>
      </c>
      <c r="D891" s="54" t="s">
        <v>19</v>
      </c>
      <c r="E891" s="55">
        <v>643</v>
      </c>
      <c r="F891" s="55">
        <v>7000</v>
      </c>
      <c r="G891" s="55">
        <v>7840</v>
      </c>
      <c r="H891" s="52">
        <v>1400</v>
      </c>
      <c r="I891" s="53" t="s">
        <v>12</v>
      </c>
    </row>
    <row r="892" spans="1:9" x14ac:dyDescent="0.25">
      <c r="A892" s="49">
        <v>2024</v>
      </c>
      <c r="B892" s="50" t="s">
        <v>42</v>
      </c>
      <c r="C892" s="50" t="s">
        <v>16</v>
      </c>
      <c r="D892" s="54" t="s">
        <v>20</v>
      </c>
      <c r="E892" s="55">
        <v>455</v>
      </c>
      <c r="F892" s="55">
        <v>4578.6000000000004</v>
      </c>
      <c r="G892" s="55">
        <v>5128.0320000000002</v>
      </c>
      <c r="H892" s="52">
        <v>915.72000000000014</v>
      </c>
      <c r="I892" s="53" t="s">
        <v>12</v>
      </c>
    </row>
    <row r="893" spans="1:9" x14ac:dyDescent="0.25">
      <c r="A893" s="49">
        <v>2024</v>
      </c>
      <c r="B893" s="50" t="s">
        <v>42</v>
      </c>
      <c r="C893" s="50" t="s">
        <v>18</v>
      </c>
      <c r="D893" s="54" t="s">
        <v>21</v>
      </c>
      <c r="E893" s="56">
        <v>345</v>
      </c>
      <c r="F893" s="56">
        <v>7000</v>
      </c>
      <c r="G893" s="56">
        <v>7840</v>
      </c>
      <c r="H893" s="52">
        <v>1400</v>
      </c>
      <c r="I893" s="53" t="s">
        <v>12</v>
      </c>
    </row>
    <row r="894" spans="1:9" x14ac:dyDescent="0.25">
      <c r="A894" s="49">
        <v>2024</v>
      </c>
      <c r="B894" s="50" t="s">
        <v>42</v>
      </c>
      <c r="C894" s="50" t="s">
        <v>14</v>
      </c>
      <c r="D894" s="51" t="s">
        <v>22</v>
      </c>
      <c r="E894" s="52">
        <v>122</v>
      </c>
      <c r="F894" s="52">
        <v>100</v>
      </c>
      <c r="G894" s="52">
        <v>112</v>
      </c>
      <c r="H894" s="52">
        <v>20</v>
      </c>
      <c r="I894" s="53" t="s">
        <v>12</v>
      </c>
    </row>
    <row r="895" spans="1:9" x14ac:dyDescent="0.25">
      <c r="A895" s="49">
        <v>2024</v>
      </c>
      <c r="B895" s="50" t="s">
        <v>42</v>
      </c>
      <c r="C895" s="50" t="s">
        <v>23</v>
      </c>
      <c r="D895" s="54" t="s">
        <v>24</v>
      </c>
      <c r="E895" s="55">
        <v>78</v>
      </c>
      <c r="F895" s="55">
        <v>4577.2</v>
      </c>
      <c r="G895" s="55">
        <v>5126.4639999999999</v>
      </c>
      <c r="H895" s="52">
        <v>915.44</v>
      </c>
      <c r="I895" s="53" t="s">
        <v>12</v>
      </c>
    </row>
    <row r="896" spans="1:9" x14ac:dyDescent="0.25">
      <c r="A896" s="49">
        <v>2024</v>
      </c>
      <c r="B896" s="50" t="s">
        <v>42</v>
      </c>
      <c r="C896" s="50" t="s">
        <v>23</v>
      </c>
      <c r="D896" s="54" t="s">
        <v>25</v>
      </c>
      <c r="E896" s="55">
        <v>76</v>
      </c>
      <c r="F896" s="55">
        <v>4576.8999999999996</v>
      </c>
      <c r="G896" s="55">
        <v>5126.1279999999997</v>
      </c>
      <c r="H896" s="52">
        <v>915.38</v>
      </c>
      <c r="I896" s="53" t="s">
        <v>12</v>
      </c>
    </row>
    <row r="897" spans="1:9" x14ac:dyDescent="0.25">
      <c r="A897" s="49">
        <v>2024</v>
      </c>
      <c r="B897" s="50" t="s">
        <v>42</v>
      </c>
      <c r="C897" s="50" t="s">
        <v>23</v>
      </c>
      <c r="D897" s="54" t="s">
        <v>26</v>
      </c>
      <c r="E897" s="55">
        <v>46</v>
      </c>
      <c r="F897" s="55">
        <v>200</v>
      </c>
      <c r="G897" s="55">
        <v>224</v>
      </c>
      <c r="H897" s="52">
        <v>40</v>
      </c>
      <c r="I897" s="53" t="s">
        <v>12</v>
      </c>
    </row>
    <row r="898" spans="1:9" x14ac:dyDescent="0.25">
      <c r="A898" s="49">
        <v>2024</v>
      </c>
      <c r="B898" s="50" t="s">
        <v>42</v>
      </c>
      <c r="C898" s="50" t="s">
        <v>23</v>
      </c>
      <c r="D898" s="54" t="s">
        <v>27</v>
      </c>
      <c r="E898" s="55">
        <v>34</v>
      </c>
      <c r="F898" s="55">
        <v>4576.8</v>
      </c>
      <c r="G898" s="55">
        <v>5126.0160000000005</v>
      </c>
      <c r="H898" s="52">
        <v>915.36000000000013</v>
      </c>
      <c r="I898" s="53" t="s">
        <v>12</v>
      </c>
    </row>
    <row r="899" spans="1:9" x14ac:dyDescent="0.25">
      <c r="A899" s="49">
        <v>2024</v>
      </c>
      <c r="B899" s="50" t="s">
        <v>42</v>
      </c>
      <c r="C899" s="50" t="s">
        <v>14</v>
      </c>
      <c r="D899" s="51" t="s">
        <v>28</v>
      </c>
      <c r="E899" s="52">
        <v>7</v>
      </c>
      <c r="F899" s="52">
        <v>200</v>
      </c>
      <c r="G899" s="52">
        <v>224</v>
      </c>
      <c r="H899" s="52">
        <v>40</v>
      </c>
      <c r="I899" s="53" t="s">
        <v>12</v>
      </c>
    </row>
    <row r="900" spans="1:9" x14ac:dyDescent="0.25">
      <c r="A900" s="49">
        <v>2024</v>
      </c>
      <c r="B900" s="50" t="s">
        <v>42</v>
      </c>
      <c r="C900" s="50" t="s">
        <v>23</v>
      </c>
      <c r="D900" s="54" t="s">
        <v>30</v>
      </c>
      <c r="E900" s="55">
        <v>3</v>
      </c>
      <c r="F900" s="55">
        <v>4577.3</v>
      </c>
      <c r="G900" s="55">
        <v>5126.576</v>
      </c>
      <c r="H900" s="52">
        <v>915.46</v>
      </c>
      <c r="I900" s="53" t="s">
        <v>12</v>
      </c>
    </row>
    <row r="901" spans="1:9" x14ac:dyDescent="0.25">
      <c r="A901" s="57">
        <v>2024</v>
      </c>
      <c r="B901" s="58" t="s">
        <v>42</v>
      </c>
      <c r="C901" s="58" t="s">
        <v>29</v>
      </c>
      <c r="D901" s="59" t="s">
        <v>29</v>
      </c>
      <c r="E901" s="60">
        <v>2</v>
      </c>
      <c r="F901" s="60">
        <v>6600</v>
      </c>
      <c r="G901" s="60">
        <v>7392</v>
      </c>
      <c r="H901" s="61">
        <v>1320</v>
      </c>
      <c r="I901" s="62" t="s">
        <v>12</v>
      </c>
    </row>
    <row r="903" spans="1:9" x14ac:dyDescent="0.25">
      <c r="F903" s="3">
        <f>SUM(F2:F901)</f>
        <v>3947317.7449999978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AEC37-67EC-41A8-8348-CE3816AB34B7}">
  <sheetPr>
    <tabColor rgb="FF9947F7"/>
  </sheetPr>
  <dimension ref="B2:V38"/>
  <sheetViews>
    <sheetView zoomScale="10" zoomScaleNormal="10" workbookViewId="0">
      <selection activeCell="M8" sqref="M8"/>
    </sheetView>
  </sheetViews>
  <sheetFormatPr defaultRowHeight="15" x14ac:dyDescent="0.25"/>
  <cols>
    <col min="1" max="1" width="7" customWidth="1"/>
    <col min="2" max="2" width="15" bestFit="1" customWidth="1"/>
    <col min="3" max="3" width="24.7109375" bestFit="1" customWidth="1"/>
    <col min="4" max="4" width="16" bestFit="1" customWidth="1"/>
    <col min="5" max="5" width="17.28515625" bestFit="1" customWidth="1"/>
    <col min="6" max="6" width="4.7109375" customWidth="1"/>
    <col min="7" max="7" width="29.42578125" bestFit="1" customWidth="1"/>
    <col min="8" max="8" width="16" bestFit="1" customWidth="1"/>
    <col min="9" max="9" width="17.28515625" bestFit="1" customWidth="1"/>
    <col min="10" max="10" width="15.28515625" bestFit="1" customWidth="1"/>
    <col min="11" max="11" width="15" bestFit="1" customWidth="1"/>
    <col min="12" max="12" width="16" bestFit="1" customWidth="1"/>
    <col min="13" max="13" width="17.28515625" bestFit="1" customWidth="1"/>
    <col min="14" max="14" width="13.5703125" customWidth="1"/>
    <col min="15" max="15" width="4.5703125" customWidth="1"/>
    <col min="16" max="16" width="16" bestFit="1" customWidth="1"/>
    <col min="17" max="17" width="23.5703125" bestFit="1" customWidth="1"/>
    <col min="18" max="18" width="7" bestFit="1" customWidth="1"/>
    <col min="19" max="19" width="10.85546875" bestFit="1" customWidth="1"/>
    <col min="20" max="20" width="15" bestFit="1" customWidth="1"/>
    <col min="21" max="21" width="16" bestFit="1" customWidth="1"/>
    <col min="22" max="22" width="17.28515625" bestFit="1" customWidth="1"/>
    <col min="23" max="23" width="20.42578125" bestFit="1" customWidth="1"/>
    <col min="24" max="24" width="33" bestFit="1" customWidth="1"/>
    <col min="25" max="25" width="9.85546875" customWidth="1"/>
    <col min="26" max="26" width="10" customWidth="1"/>
  </cols>
  <sheetData>
    <row r="2" spans="2:22" x14ac:dyDescent="0.25">
      <c r="B2" s="63" t="s">
        <v>43</v>
      </c>
      <c r="C2" s="63" t="s">
        <v>45</v>
      </c>
      <c r="D2" s="63" t="s">
        <v>54</v>
      </c>
      <c r="E2" s="63" t="s">
        <v>55</v>
      </c>
      <c r="F2" s="5"/>
      <c r="G2" s="72" t="s">
        <v>62</v>
      </c>
      <c r="H2" s="73" t="s">
        <v>47</v>
      </c>
      <c r="I2" s="73" t="s">
        <v>48</v>
      </c>
      <c r="J2" s="74" t="s">
        <v>49</v>
      </c>
      <c r="K2" s="74" t="s">
        <v>50</v>
      </c>
      <c r="L2" s="74" t="s">
        <v>51</v>
      </c>
      <c r="M2" s="74" t="s">
        <v>56</v>
      </c>
      <c r="N2" s="75" t="s">
        <v>57</v>
      </c>
      <c r="P2" s="63" t="s">
        <v>45</v>
      </c>
      <c r="Q2" s="63" t="s">
        <v>52</v>
      </c>
      <c r="T2" s="63" t="s">
        <v>43</v>
      </c>
      <c r="U2" s="63" t="s">
        <v>45</v>
      </c>
      <c r="V2" s="63" t="s">
        <v>46</v>
      </c>
    </row>
    <row r="3" spans="2:22" x14ac:dyDescent="0.25">
      <c r="B3" s="64" t="s">
        <v>18</v>
      </c>
      <c r="C3" s="65">
        <v>177100</v>
      </c>
      <c r="D3" s="66">
        <v>11856</v>
      </c>
      <c r="E3" s="67">
        <v>0.10118631048903302</v>
      </c>
      <c r="F3" s="5"/>
      <c r="G3" s="76" t="s">
        <v>18</v>
      </c>
      <c r="H3" s="77">
        <v>1</v>
      </c>
      <c r="I3" s="77">
        <v>3</v>
      </c>
      <c r="J3" s="78">
        <f>VLOOKUP(G3, ptincome!B:D, 2, FALSE)</f>
        <v>177100</v>
      </c>
      <c r="K3" s="79" t="str">
        <f>IF(J3=MAX($J$3:$J$8),J3," ")</f>
        <v xml:space="preserve"> </v>
      </c>
      <c r="L3" s="79">
        <f>IF(J3=MAX($J$3:$J$8)," ",J3)</f>
        <v>177100</v>
      </c>
      <c r="M3" s="79">
        <f>VLOOKUP(G3, ptincome!B:E, 3, FALSE)</f>
        <v>11856</v>
      </c>
      <c r="N3" s="80">
        <f>VLOOKUP(G3, ptincome!B:E, 4, FALSE)</f>
        <v>0.10118631048903302</v>
      </c>
      <c r="P3" s="98">
        <v>773252.3324999999</v>
      </c>
      <c r="Q3" s="93">
        <v>898931.71199999994</v>
      </c>
      <c r="T3" s="64" t="s">
        <v>9</v>
      </c>
      <c r="U3" s="91">
        <v>64934.67</v>
      </c>
      <c r="V3" s="91">
        <v>64934.67</v>
      </c>
    </row>
    <row r="4" spans="2:22" x14ac:dyDescent="0.25">
      <c r="B4" s="64" t="s">
        <v>16</v>
      </c>
      <c r="C4" s="65">
        <v>182598.13500000007</v>
      </c>
      <c r="D4" s="66">
        <v>13188</v>
      </c>
      <c r="E4" s="67">
        <v>0.11255440812494666</v>
      </c>
      <c r="F4" s="6"/>
      <c r="G4" s="76" t="s">
        <v>16</v>
      </c>
      <c r="H4" s="77">
        <v>7</v>
      </c>
      <c r="I4" s="77">
        <v>2</v>
      </c>
      <c r="J4" s="78">
        <f>VLOOKUP(G4, ptincome!B:D, 2, FALSE)</f>
        <v>182598.13500000007</v>
      </c>
      <c r="K4" s="79">
        <f t="shared" ref="K4:K8" si="0">IF(J4=MAX($J$3:$J$8),J4," ")</f>
        <v>182598.13500000007</v>
      </c>
      <c r="L4" s="79" t="str">
        <f t="shared" ref="L4:L8" si="1">IF(J4=MAX($J$3:$J$8)," ",J4)</f>
        <v xml:space="preserve"> </v>
      </c>
      <c r="M4" s="79">
        <f>VLOOKUP(G4, ptincome!B:E, 3, FALSE)</f>
        <v>13188</v>
      </c>
      <c r="N4" s="80">
        <f>VLOOKUP(G4, ptincome!B:E, 4, FALSE)</f>
        <v>0.11255440812494666</v>
      </c>
      <c r="P4" s="78">
        <f>GETPIVOTDATA("Sum of Income",$P$2)</f>
        <v>773252.3324999999</v>
      </c>
      <c r="Q4" s="79">
        <f>GETPIVOTDATA("Sum of Target Income",$P$2)</f>
        <v>898931.71199999994</v>
      </c>
      <c r="T4" s="64" t="s">
        <v>31</v>
      </c>
      <c r="U4" s="91">
        <v>58642.049999999996</v>
      </c>
      <c r="V4" s="91">
        <v>58642.049999999996</v>
      </c>
    </row>
    <row r="5" spans="2:22" x14ac:dyDescent="0.25">
      <c r="B5" s="64" t="s">
        <v>14</v>
      </c>
      <c r="C5" s="65">
        <v>61203.859999999986</v>
      </c>
      <c r="D5" s="66">
        <v>16488</v>
      </c>
      <c r="E5" s="67">
        <v>0.14071861397968763</v>
      </c>
      <c r="F5" s="6"/>
      <c r="G5" s="76" t="s">
        <v>14</v>
      </c>
      <c r="H5" s="77">
        <v>4</v>
      </c>
      <c r="I5" s="77">
        <v>1</v>
      </c>
      <c r="J5" s="78">
        <f>VLOOKUP(G5, ptincome!B:D, 2, FALSE)</f>
        <v>61203.859999999986</v>
      </c>
      <c r="K5" s="79" t="str">
        <f t="shared" si="0"/>
        <v xml:space="preserve"> </v>
      </c>
      <c r="L5" s="79">
        <f t="shared" si="1"/>
        <v>61203.859999999986</v>
      </c>
      <c r="M5" s="79">
        <f>VLOOKUP(G5, ptincome!B:E, 3, FALSE)</f>
        <v>16488</v>
      </c>
      <c r="N5" s="80">
        <f>VLOOKUP(G5, ptincome!B:E, 4, FALSE)</f>
        <v>0.14071861397968763</v>
      </c>
      <c r="T5" s="64" t="s">
        <v>32</v>
      </c>
      <c r="U5" s="91">
        <v>61887.199999999997</v>
      </c>
      <c r="V5" s="91">
        <v>61887.199999999997</v>
      </c>
    </row>
    <row r="6" spans="2:22" x14ac:dyDescent="0.25">
      <c r="B6" s="64" t="s">
        <v>10</v>
      </c>
      <c r="C6" s="65">
        <v>157387.38500000001</v>
      </c>
      <c r="D6" s="66">
        <v>72768</v>
      </c>
      <c r="E6" s="67">
        <v>0.62104634292054284</v>
      </c>
      <c r="F6" s="6"/>
      <c r="G6" s="76" t="s">
        <v>10</v>
      </c>
      <c r="H6" s="77">
        <v>2</v>
      </c>
      <c r="I6" s="77">
        <v>8</v>
      </c>
      <c r="J6" s="78">
        <f>VLOOKUP(G6, ptincome!B:D, 2, FALSE)</f>
        <v>157387.38500000001</v>
      </c>
      <c r="K6" s="79" t="str">
        <f t="shared" si="0"/>
        <v xml:space="preserve"> </v>
      </c>
      <c r="L6" s="79">
        <f t="shared" si="1"/>
        <v>157387.38500000001</v>
      </c>
      <c r="M6" s="79">
        <f>VLOOKUP(G6, ptincome!B:E, 3, FALSE)</f>
        <v>72768</v>
      </c>
      <c r="N6" s="80">
        <f>VLOOKUP(G6, ptincome!B:E, 4, FALSE)</f>
        <v>0.62104634292054284</v>
      </c>
      <c r="P6" s="94" t="s">
        <v>5</v>
      </c>
      <c r="Q6" s="95" t="s">
        <v>53</v>
      </c>
      <c r="T6" s="64" t="s">
        <v>34</v>
      </c>
      <c r="U6" s="91">
        <v>77628.599999999991</v>
      </c>
      <c r="V6" s="91">
        <v>77628.599999999991</v>
      </c>
    </row>
    <row r="7" spans="2:22" x14ac:dyDescent="0.25">
      <c r="B7" s="64" t="s">
        <v>29</v>
      </c>
      <c r="C7" s="65">
        <v>77421.900000000009</v>
      </c>
      <c r="D7" s="66">
        <v>26</v>
      </c>
      <c r="E7" s="67">
        <v>2.218998037040198E-4</v>
      </c>
      <c r="F7" s="6"/>
      <c r="G7" s="76" t="s">
        <v>23</v>
      </c>
      <c r="H7" s="77">
        <v>6</v>
      </c>
      <c r="I7" s="77">
        <v>6</v>
      </c>
      <c r="J7" s="78">
        <f>VLOOKUP(G7, ptincome!B:D, 2, FALSE)</f>
        <v>117541.05249999998</v>
      </c>
      <c r="K7" s="79" t="str">
        <f t="shared" si="0"/>
        <v xml:space="preserve"> </v>
      </c>
      <c r="L7" s="79">
        <f t="shared" si="1"/>
        <v>117541.05249999998</v>
      </c>
      <c r="M7" s="79">
        <f>VLOOKUP(G7, ptincome!B:E, 3, FALSE)</f>
        <v>2844</v>
      </c>
      <c r="N7" s="80">
        <f>VLOOKUP(G7, ptincome!B:E, 4, FALSE)</f>
        <v>2.4272424682085857E-2</v>
      </c>
      <c r="P7" s="96">
        <f>P3/Q3</f>
        <v>0.86019029274161363</v>
      </c>
      <c r="Q7" s="97">
        <f>100%-P7</f>
        <v>0.13980970725838637</v>
      </c>
      <c r="T7" s="64" t="s">
        <v>35</v>
      </c>
      <c r="U7" s="91">
        <v>60548.14</v>
      </c>
      <c r="V7" s="91">
        <v>60548.14</v>
      </c>
    </row>
    <row r="8" spans="2:22" x14ac:dyDescent="0.25">
      <c r="B8" s="64" t="s">
        <v>23</v>
      </c>
      <c r="C8" s="65">
        <v>117541.05249999998</v>
      </c>
      <c r="D8" s="66">
        <v>2844</v>
      </c>
      <c r="E8" s="67">
        <v>2.4272424682085857E-2</v>
      </c>
      <c r="F8" s="6"/>
      <c r="G8" s="81" t="s">
        <v>29</v>
      </c>
      <c r="H8" s="82">
        <v>5</v>
      </c>
      <c r="I8" s="82">
        <v>9</v>
      </c>
      <c r="J8" s="83">
        <f>VLOOKUP(G8, ptincome!B:D, 2, FALSE)</f>
        <v>77421.900000000009</v>
      </c>
      <c r="K8" s="84" t="str">
        <f t="shared" si="0"/>
        <v xml:space="preserve"> </v>
      </c>
      <c r="L8" s="84">
        <f t="shared" si="1"/>
        <v>77421.900000000009</v>
      </c>
      <c r="M8" s="84">
        <f>VLOOKUP(G8, ptincome!B:E, 3, FALSE)</f>
        <v>26</v>
      </c>
      <c r="N8" s="85">
        <f>VLOOKUP(G8, ptincome!B:E, 4, FALSE)</f>
        <v>2.218998037040198E-4</v>
      </c>
      <c r="T8" s="64" t="s">
        <v>36</v>
      </c>
      <c r="U8" s="91">
        <v>63285.9</v>
      </c>
      <c r="V8" s="91">
        <v>63285.9</v>
      </c>
    </row>
    <row r="9" spans="2:22" x14ac:dyDescent="0.25">
      <c r="B9" s="68" t="s">
        <v>44</v>
      </c>
      <c r="C9" s="69">
        <v>773252.33250000014</v>
      </c>
      <c r="D9" s="70">
        <v>117170</v>
      </c>
      <c r="E9" s="71">
        <v>1</v>
      </c>
      <c r="F9" s="6"/>
      <c r="H9" s="5"/>
      <c r="I9" s="5"/>
      <c r="J9" s="5"/>
      <c r="K9" s="5"/>
      <c r="T9" s="64" t="s">
        <v>37</v>
      </c>
      <c r="U9" s="91">
        <v>57630.7</v>
      </c>
      <c r="V9" s="91">
        <v>57630.7</v>
      </c>
    </row>
    <row r="10" spans="2:22" x14ac:dyDescent="0.25">
      <c r="F10" s="6"/>
      <c r="G10" s="5"/>
      <c r="H10" s="5"/>
      <c r="I10" s="5"/>
      <c r="J10" s="5"/>
      <c r="K10" s="5"/>
      <c r="T10" s="64" t="s">
        <v>38</v>
      </c>
      <c r="U10" s="91">
        <v>60977.822499999995</v>
      </c>
      <c r="V10" s="91">
        <v>60977.822499999995</v>
      </c>
    </row>
    <row r="11" spans="2:22" x14ac:dyDescent="0.25">
      <c r="B11" s="5"/>
      <c r="C11" s="5"/>
      <c r="D11" s="5"/>
      <c r="E11" s="5"/>
      <c r="F11" s="5"/>
      <c r="G11" s="5"/>
      <c r="H11" s="5"/>
      <c r="I11" s="5"/>
      <c r="J11" s="5"/>
      <c r="K11" s="5"/>
      <c r="T11" s="64" t="s">
        <v>39</v>
      </c>
      <c r="U11" s="91">
        <v>59906.11</v>
      </c>
      <c r="V11" s="91">
        <v>59906.11</v>
      </c>
    </row>
    <row r="12" spans="2:22" x14ac:dyDescent="0.25">
      <c r="B12" s="5"/>
      <c r="C12" s="5"/>
      <c r="D12" s="5"/>
      <c r="E12" s="5"/>
      <c r="F12" s="5"/>
      <c r="G12" s="5"/>
      <c r="H12" s="5"/>
      <c r="I12" s="5"/>
      <c r="J12" s="5"/>
      <c r="K12" s="5"/>
      <c r="T12" s="64" t="s">
        <v>40</v>
      </c>
      <c r="U12" s="91">
        <v>66177.665000000008</v>
      </c>
      <c r="V12" s="91">
        <v>66177.665000000008</v>
      </c>
    </row>
    <row r="13" spans="2:22" x14ac:dyDescent="0.25">
      <c r="T13" s="64" t="s">
        <v>41</v>
      </c>
      <c r="U13" s="91">
        <v>84002.775000000009</v>
      </c>
      <c r="V13" s="91">
        <v>84002.775000000009</v>
      </c>
    </row>
    <row r="14" spans="2:22" x14ac:dyDescent="0.25">
      <c r="T14" s="64" t="s">
        <v>42</v>
      </c>
      <c r="U14" s="91">
        <v>57630.7</v>
      </c>
      <c r="V14" s="91">
        <v>57630.7</v>
      </c>
    </row>
    <row r="15" spans="2:22" x14ac:dyDescent="0.25">
      <c r="T15" s="92" t="s">
        <v>44</v>
      </c>
      <c r="U15" s="93">
        <v>773252.33250000002</v>
      </c>
      <c r="V15" s="93">
        <v>773252.33250000002</v>
      </c>
    </row>
    <row r="16" spans="2:22" x14ac:dyDescent="0.25">
      <c r="G16" s="63" t="s">
        <v>43</v>
      </c>
      <c r="H16" s="63" t="s">
        <v>45</v>
      </c>
      <c r="I16" s="63" t="s">
        <v>46</v>
      </c>
      <c r="K16" s="63" t="s">
        <v>43</v>
      </c>
      <c r="L16" s="63" t="s">
        <v>45</v>
      </c>
      <c r="M16" s="63" t="s">
        <v>46</v>
      </c>
      <c r="P16" s="88" t="str">
        <f t="shared" ref="P16:P36" si="2">G17</f>
        <v>Usage fees</v>
      </c>
      <c r="Q16" s="99">
        <f t="shared" ref="Q16:Q36" si="3">H17</f>
        <v>177100</v>
      </c>
      <c r="R16" s="100">
        <f t="shared" ref="R16:R36" si="4">I17</f>
        <v>0.2290326101279494</v>
      </c>
    </row>
    <row r="17" spans="2:22" x14ac:dyDescent="0.25">
      <c r="B17" s="9" t="s">
        <v>43</v>
      </c>
      <c r="C17" s="9" t="s">
        <v>59</v>
      </c>
      <c r="E17" s="7" t="s">
        <v>60</v>
      </c>
      <c r="G17" s="64" t="s">
        <v>18</v>
      </c>
      <c r="H17" s="65">
        <v>177100</v>
      </c>
      <c r="I17" s="67">
        <v>0.2290326101279494</v>
      </c>
      <c r="K17" s="64" t="s">
        <v>12</v>
      </c>
      <c r="L17" s="65">
        <v>261479.2175</v>
      </c>
      <c r="M17" s="67">
        <v>0.33815509699739565</v>
      </c>
      <c r="P17" s="101" t="str">
        <f t="shared" si="2"/>
        <v xml:space="preserve">New </v>
      </c>
      <c r="Q17" s="79">
        <f t="shared" si="3"/>
        <v>88900</v>
      </c>
      <c r="R17" s="102">
        <f t="shared" si="4"/>
        <v>0.11496893868082836</v>
      </c>
      <c r="V17" s="8" t="s">
        <v>58</v>
      </c>
    </row>
    <row r="18" spans="2:22" x14ac:dyDescent="0.25">
      <c r="B18" s="10" t="s">
        <v>9</v>
      </c>
      <c r="C18" s="26">
        <v>12986.934000000001</v>
      </c>
      <c r="E18" s="32">
        <f>IFERROR(C30," ")</f>
        <v>154650.46649999998</v>
      </c>
      <c r="G18" s="86" t="s">
        <v>21</v>
      </c>
      <c r="H18" s="65">
        <v>88900</v>
      </c>
      <c r="I18" s="67">
        <v>0.11496893868082836</v>
      </c>
      <c r="K18" s="64" t="s">
        <v>33</v>
      </c>
      <c r="L18" s="65">
        <v>511773.11500000011</v>
      </c>
      <c r="M18" s="67">
        <v>0.66184490300260423</v>
      </c>
      <c r="P18" s="101" t="str">
        <f t="shared" si="2"/>
        <v>Renewal</v>
      </c>
      <c r="Q18" s="79">
        <f t="shared" si="3"/>
        <v>88200</v>
      </c>
      <c r="R18" s="102">
        <f t="shared" si="4"/>
        <v>0.11406367144712104</v>
      </c>
      <c r="V18" s="33">
        <f>IFERROR(AVERAGE(U3:U14)," ")</f>
        <v>64437.694374999999</v>
      </c>
    </row>
    <row r="19" spans="2:22" x14ac:dyDescent="0.25">
      <c r="B19" s="11" t="s">
        <v>31</v>
      </c>
      <c r="C19" s="27">
        <v>11728.41</v>
      </c>
      <c r="G19" s="86" t="s">
        <v>19</v>
      </c>
      <c r="H19" s="65">
        <v>88200</v>
      </c>
      <c r="I19" s="67">
        <v>0.11406367144712104</v>
      </c>
      <c r="K19" s="87" t="s">
        <v>44</v>
      </c>
      <c r="L19" s="69">
        <v>773252.33250000014</v>
      </c>
      <c r="M19" s="71">
        <v>1</v>
      </c>
      <c r="P19" s="88" t="str">
        <f t="shared" si="2"/>
        <v>Subscription</v>
      </c>
      <c r="Q19" s="99">
        <f t="shared" si="3"/>
        <v>182598.13500000001</v>
      </c>
      <c r="R19" s="100">
        <f t="shared" si="4"/>
        <v>0.2361430122165199</v>
      </c>
    </row>
    <row r="20" spans="2:22" x14ac:dyDescent="0.25">
      <c r="B20" s="11" t="s">
        <v>32</v>
      </c>
      <c r="C20" s="27">
        <v>12377.440000000002</v>
      </c>
      <c r="G20" s="64" t="s">
        <v>16</v>
      </c>
      <c r="H20" s="65">
        <v>182598.13500000001</v>
      </c>
      <c r="I20" s="67">
        <v>0.2361430122165199</v>
      </c>
      <c r="L20" s="16"/>
      <c r="P20" s="101" t="str">
        <f t="shared" si="2"/>
        <v>Premium</v>
      </c>
      <c r="Q20" s="79">
        <f t="shared" si="3"/>
        <v>77065.560000000012</v>
      </c>
      <c r="R20" s="102">
        <f t="shared" si="4"/>
        <v>9.9664180450435319E-2</v>
      </c>
    </row>
    <row r="21" spans="2:22" x14ac:dyDescent="0.25">
      <c r="B21" s="11" t="s">
        <v>34</v>
      </c>
      <c r="C21" s="27">
        <v>15525.720000000001</v>
      </c>
      <c r="G21" s="86" t="s">
        <v>20</v>
      </c>
      <c r="H21" s="65">
        <v>77065.560000000012</v>
      </c>
      <c r="I21" s="67">
        <v>9.9664180450435319E-2</v>
      </c>
      <c r="K21" s="88" t="s">
        <v>12</v>
      </c>
      <c r="L21" s="78">
        <f>IFERROR(L17,"")</f>
        <v>261479.2175</v>
      </c>
      <c r="M21" s="89">
        <f>IFERROR(M17,"")</f>
        <v>0.33815509699739565</v>
      </c>
      <c r="P21" s="101" t="str">
        <f t="shared" si="2"/>
        <v>Prime</v>
      </c>
      <c r="Q21" s="79">
        <f t="shared" si="3"/>
        <v>105532.575</v>
      </c>
      <c r="R21" s="102">
        <f t="shared" si="4"/>
        <v>0.13647883176608458</v>
      </c>
    </row>
    <row r="22" spans="2:22" x14ac:dyDescent="0.25">
      <c r="B22" s="11" t="s">
        <v>35</v>
      </c>
      <c r="C22" s="27">
        <v>12109.628000000001</v>
      </c>
      <c r="G22" s="86" t="s">
        <v>17</v>
      </c>
      <c r="H22" s="65">
        <v>105532.575</v>
      </c>
      <c r="I22" s="67">
        <v>0.13647883176608458</v>
      </c>
      <c r="K22" s="88" t="s">
        <v>33</v>
      </c>
      <c r="L22" s="78">
        <f>IFERROR(L18,"")</f>
        <v>511773.11500000011</v>
      </c>
      <c r="M22" s="89">
        <f>IFERROR(M18,"")</f>
        <v>0.66184490300260423</v>
      </c>
      <c r="P22" s="88" t="str">
        <f t="shared" si="2"/>
        <v>Renting</v>
      </c>
      <c r="Q22" s="99">
        <f t="shared" si="3"/>
        <v>61203.859999999986</v>
      </c>
      <c r="R22" s="100">
        <f t="shared" si="4"/>
        <v>7.9151212906299229E-2</v>
      </c>
    </row>
    <row r="23" spans="2:22" x14ac:dyDescent="0.25">
      <c r="B23" s="11" t="s">
        <v>36</v>
      </c>
      <c r="C23" s="27">
        <v>12657.18</v>
      </c>
      <c r="G23" s="64" t="s">
        <v>14</v>
      </c>
      <c r="H23" s="65">
        <v>61203.859999999986</v>
      </c>
      <c r="I23" s="67">
        <v>7.9151212906299229E-2</v>
      </c>
      <c r="P23" s="101" t="str">
        <f t="shared" si="2"/>
        <v>Equipments</v>
      </c>
      <c r="Q23" s="79">
        <f t="shared" si="3"/>
        <v>57443.859999999986</v>
      </c>
      <c r="R23" s="102">
        <f t="shared" si="4"/>
        <v>7.4288634622385677E-2</v>
      </c>
    </row>
    <row r="24" spans="2:22" x14ac:dyDescent="0.25">
      <c r="B24" s="12" t="s">
        <v>37</v>
      </c>
      <c r="C24" s="28">
        <v>11526.14</v>
      </c>
      <c r="G24" s="86" t="s">
        <v>15</v>
      </c>
      <c r="H24" s="65">
        <v>57443.859999999986</v>
      </c>
      <c r="I24" s="67">
        <v>7.4288634622385677E-2</v>
      </c>
      <c r="P24" s="101" t="str">
        <f t="shared" si="2"/>
        <v>Lands</v>
      </c>
      <c r="Q24" s="79">
        <f t="shared" si="3"/>
        <v>2490</v>
      </c>
      <c r="R24" s="102">
        <f t="shared" si="4"/>
        <v>3.220164874187431E-3</v>
      </c>
    </row>
    <row r="25" spans="2:22" x14ac:dyDescent="0.25">
      <c r="B25" s="13" t="s">
        <v>38</v>
      </c>
      <c r="C25" s="29">
        <v>12195.5645</v>
      </c>
      <c r="G25" s="86" t="s">
        <v>28</v>
      </c>
      <c r="H25" s="65">
        <v>2490</v>
      </c>
      <c r="I25" s="67">
        <v>3.220164874187431E-3</v>
      </c>
      <c r="P25" s="101" t="str">
        <f t="shared" si="2"/>
        <v>Offices</v>
      </c>
      <c r="Q25" s="79">
        <f t="shared" si="3"/>
        <v>1270</v>
      </c>
      <c r="R25" s="102">
        <f t="shared" si="4"/>
        <v>1.6424134097261193E-3</v>
      </c>
    </row>
    <row r="26" spans="2:22" x14ac:dyDescent="0.25">
      <c r="B26" s="11" t="s">
        <v>39</v>
      </c>
      <c r="C26" s="27">
        <v>11981.222000000002</v>
      </c>
      <c r="G26" s="86" t="s">
        <v>22</v>
      </c>
      <c r="H26" s="65">
        <v>1270</v>
      </c>
      <c r="I26" s="67">
        <v>1.6424134097261193E-3</v>
      </c>
      <c r="P26" s="88" t="str">
        <f t="shared" si="2"/>
        <v>Licensing</v>
      </c>
      <c r="Q26" s="99">
        <f t="shared" si="3"/>
        <v>157387.38500000001</v>
      </c>
      <c r="R26" s="100">
        <f t="shared" si="4"/>
        <v>0.20353948948482481</v>
      </c>
    </row>
    <row r="27" spans="2:22" x14ac:dyDescent="0.25">
      <c r="B27" s="11" t="s">
        <v>40</v>
      </c>
      <c r="C27" s="27">
        <v>13235.532999999999</v>
      </c>
      <c r="G27" s="64" t="s">
        <v>10</v>
      </c>
      <c r="H27" s="65">
        <v>157387.38500000001</v>
      </c>
      <c r="I27" s="67">
        <v>0.20353948948482481</v>
      </c>
      <c r="P27" s="103" t="str">
        <f t="shared" si="2"/>
        <v>Floating License</v>
      </c>
      <c r="Q27" s="104">
        <f t="shared" si="3"/>
        <v>100400</v>
      </c>
      <c r="R27" s="105">
        <f t="shared" si="4"/>
        <v>0.12984118609173415</v>
      </c>
    </row>
    <row r="28" spans="2:22" x14ac:dyDescent="0.25">
      <c r="B28" s="11" t="s">
        <v>41</v>
      </c>
      <c r="C28" s="27">
        <v>16800.555</v>
      </c>
      <c r="G28" s="86" t="s">
        <v>13</v>
      </c>
      <c r="H28" s="65">
        <v>100400</v>
      </c>
      <c r="I28" s="67">
        <v>0.12984118609173415</v>
      </c>
      <c r="P28" s="101" t="str">
        <f t="shared" si="2"/>
        <v>Software Metered License</v>
      </c>
      <c r="Q28" s="79">
        <f t="shared" si="3"/>
        <v>56987.385000000017</v>
      </c>
      <c r="R28" s="102">
        <f t="shared" si="4"/>
        <v>7.3698303393090664E-2</v>
      </c>
    </row>
    <row r="29" spans="2:22" ht="15.75" thickBot="1" x14ac:dyDescent="0.3">
      <c r="B29" s="14" t="s">
        <v>42</v>
      </c>
      <c r="C29" s="30">
        <v>11526.14</v>
      </c>
      <c r="G29" s="86" t="s">
        <v>11</v>
      </c>
      <c r="H29" s="65">
        <v>56987.385000000017</v>
      </c>
      <c r="I29" s="67">
        <v>7.3698303393090664E-2</v>
      </c>
      <c r="P29" s="88" t="str">
        <f t="shared" si="2"/>
        <v>Asset sale</v>
      </c>
      <c r="Q29" s="99">
        <f t="shared" si="3"/>
        <v>77421.900000000009</v>
      </c>
      <c r="R29" s="100">
        <f t="shared" si="4"/>
        <v>0.10012501320194854</v>
      </c>
    </row>
    <row r="30" spans="2:22" ht="15.75" thickTop="1" x14ac:dyDescent="0.25">
      <c r="B30" s="15" t="s">
        <v>44</v>
      </c>
      <c r="C30" s="31">
        <v>154650.46649999998</v>
      </c>
      <c r="G30" s="64" t="s">
        <v>29</v>
      </c>
      <c r="H30" s="65">
        <v>77421.900000000009</v>
      </c>
      <c r="I30" s="67">
        <v>0.10012501320194854</v>
      </c>
      <c r="P30" s="101" t="str">
        <f t="shared" si="2"/>
        <v>Asset sale</v>
      </c>
      <c r="Q30" s="79">
        <f t="shared" si="3"/>
        <v>77421.900000000009</v>
      </c>
      <c r="R30" s="102">
        <f t="shared" si="4"/>
        <v>0.10012501320194854</v>
      </c>
    </row>
    <row r="31" spans="2:22" x14ac:dyDescent="0.25">
      <c r="G31" s="86" t="s">
        <v>29</v>
      </c>
      <c r="H31" s="65">
        <v>77421.900000000009</v>
      </c>
      <c r="I31" s="67">
        <v>0.10012501320194854</v>
      </c>
      <c r="P31" s="88" t="str">
        <f t="shared" si="2"/>
        <v>Advertising</v>
      </c>
      <c r="Q31" s="99">
        <f t="shared" si="3"/>
        <v>117541.05250000002</v>
      </c>
      <c r="R31" s="100">
        <f t="shared" si="4"/>
        <v>0.15200866206245814</v>
      </c>
    </row>
    <row r="32" spans="2:22" x14ac:dyDescent="0.25">
      <c r="G32" s="64" t="s">
        <v>23</v>
      </c>
      <c r="H32" s="65">
        <v>117541.05250000002</v>
      </c>
      <c r="I32" s="67">
        <v>0.15200866206245814</v>
      </c>
      <c r="P32" s="101" t="str">
        <f t="shared" si="2"/>
        <v>Company Website</v>
      </c>
      <c r="Q32" s="79">
        <f t="shared" si="3"/>
        <v>1225</v>
      </c>
      <c r="R32" s="102">
        <f t="shared" si="4"/>
        <v>1.5842176589877922E-3</v>
      </c>
    </row>
    <row r="33" spans="7:19" x14ac:dyDescent="0.25">
      <c r="G33" s="86" t="s">
        <v>26</v>
      </c>
      <c r="H33" s="65">
        <v>1225</v>
      </c>
      <c r="I33" s="67">
        <v>1.5842176589877922E-3</v>
      </c>
      <c r="P33" s="101" t="str">
        <f t="shared" si="2"/>
        <v>Facebook Page</v>
      </c>
      <c r="Q33" s="79">
        <f t="shared" si="3"/>
        <v>28378.639999999992</v>
      </c>
      <c r="R33" s="102">
        <f t="shared" si="4"/>
        <v>3.6700361327393724E-2</v>
      </c>
    </row>
    <row r="34" spans="7:19" x14ac:dyDescent="0.25">
      <c r="G34" s="86" t="s">
        <v>24</v>
      </c>
      <c r="H34" s="65">
        <v>28378.639999999992</v>
      </c>
      <c r="I34" s="67">
        <v>3.6700361327393724E-2</v>
      </c>
      <c r="P34" s="101" t="str">
        <f t="shared" si="2"/>
        <v>Google Ad</v>
      </c>
      <c r="Q34" s="79">
        <f t="shared" si="3"/>
        <v>27919.090000000004</v>
      </c>
      <c r="R34" s="102">
        <f t="shared" si="4"/>
        <v>3.6106053388464891E-2</v>
      </c>
    </row>
    <row r="35" spans="7:19" x14ac:dyDescent="0.25">
      <c r="G35" s="86" t="s">
        <v>25</v>
      </c>
      <c r="H35" s="65">
        <v>27919.090000000004</v>
      </c>
      <c r="I35" s="67">
        <v>3.6106053388464891E-2</v>
      </c>
      <c r="P35" s="101" t="str">
        <f t="shared" si="2"/>
        <v>Television Ad</v>
      </c>
      <c r="Q35" s="79">
        <f t="shared" si="3"/>
        <v>31527.742500000004</v>
      </c>
      <c r="R35" s="102">
        <f t="shared" si="4"/>
        <v>4.0772903197159129E-2</v>
      </c>
    </row>
    <row r="36" spans="7:19" x14ac:dyDescent="0.25">
      <c r="G36" s="86" t="s">
        <v>30</v>
      </c>
      <c r="H36" s="65">
        <v>31527.742500000004</v>
      </c>
      <c r="I36" s="67">
        <v>4.0772903197159129E-2</v>
      </c>
      <c r="P36" s="106" t="str">
        <f t="shared" si="2"/>
        <v>Youtube Channel</v>
      </c>
      <c r="Q36" s="84">
        <f t="shared" si="3"/>
        <v>28490.580000000009</v>
      </c>
      <c r="R36" s="107">
        <f t="shared" si="4"/>
        <v>3.6845126490452594E-2</v>
      </c>
    </row>
    <row r="37" spans="7:19" x14ac:dyDescent="0.25">
      <c r="G37" s="86" t="s">
        <v>27</v>
      </c>
      <c r="H37" s="65">
        <v>28490.580000000009</v>
      </c>
      <c r="I37" s="67">
        <v>3.6845126490452594E-2</v>
      </c>
      <c r="O37" s="90"/>
      <c r="P37" s="45"/>
      <c r="Q37" s="45"/>
      <c r="R37" s="45"/>
      <c r="S37" s="90"/>
    </row>
    <row r="38" spans="7:19" x14ac:dyDescent="0.25">
      <c r="G38" s="87" t="s">
        <v>44</v>
      </c>
      <c r="H38" s="69">
        <v>773252.33250000002</v>
      </c>
      <c r="I38" s="71">
        <v>1</v>
      </c>
    </row>
  </sheetData>
  <sheetProtection selectLockedCells="1" selectUnlockedCells="1"/>
  <pageMargins left="0.7" right="0.7" top="0.75" bottom="0.75" header="0.3" footer="0.3"/>
  <tableParts count="2">
    <tablePart r:id="rId7"/>
    <tablePart r:id="rId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FB170-EC70-4AA8-96E1-5B5D6350C8F3}">
  <sheetPr>
    <tabColor rgb="FF381850"/>
  </sheetPr>
  <dimension ref="A1:D37"/>
  <sheetViews>
    <sheetView zoomScale="10" zoomScaleNormal="10" workbookViewId="0"/>
  </sheetViews>
  <sheetFormatPr defaultRowHeight="15" x14ac:dyDescent="0.25"/>
  <cols>
    <col min="1" max="1" width="13.42578125" bestFit="1" customWidth="1"/>
    <col min="2" max="2" width="15.42578125" bestFit="1" customWidth="1"/>
    <col min="3" max="4" width="13.42578125" bestFit="1" customWidth="1"/>
  </cols>
  <sheetData>
    <row r="1" spans="1:4" x14ac:dyDescent="0.25">
      <c r="A1" s="108" t="s">
        <v>0</v>
      </c>
      <c r="B1" s="109" t="s">
        <v>69</v>
      </c>
      <c r="C1" s="110" t="s">
        <v>49</v>
      </c>
      <c r="D1" s="111" t="s">
        <v>53</v>
      </c>
    </row>
    <row r="2" spans="1:4" x14ac:dyDescent="0.25">
      <c r="A2" s="112">
        <v>2020</v>
      </c>
      <c r="B2" s="113" t="s">
        <v>63</v>
      </c>
      <c r="C2" s="114">
        <v>364236</v>
      </c>
      <c r="D2" s="115">
        <v>501558.1999999999</v>
      </c>
    </row>
    <row r="3" spans="1:4" x14ac:dyDescent="0.25">
      <c r="A3" s="116">
        <v>2020</v>
      </c>
      <c r="B3" s="117" t="s">
        <v>64</v>
      </c>
      <c r="C3" s="118">
        <v>197480</v>
      </c>
      <c r="D3" s="119">
        <v>360897.68000000005</v>
      </c>
    </row>
    <row r="4" spans="1:4" x14ac:dyDescent="0.25">
      <c r="A4" s="112">
        <v>2020</v>
      </c>
      <c r="B4" s="113" t="s">
        <v>65</v>
      </c>
      <c r="C4" s="114">
        <v>187412</v>
      </c>
      <c r="D4" s="115">
        <v>227490.12000000002</v>
      </c>
    </row>
    <row r="5" spans="1:4" x14ac:dyDescent="0.25">
      <c r="A5" s="116">
        <v>2020</v>
      </c>
      <c r="B5" s="117" t="s">
        <v>66</v>
      </c>
      <c r="C5" s="118">
        <v>167840</v>
      </c>
      <c r="D5" s="119">
        <v>281795.8000000001</v>
      </c>
    </row>
    <row r="6" spans="1:4" x14ac:dyDescent="0.25">
      <c r="A6" s="112">
        <v>2020</v>
      </c>
      <c r="B6" s="113" t="s">
        <v>67</v>
      </c>
      <c r="C6" s="114">
        <v>126472</v>
      </c>
      <c r="D6" s="115">
        <v>206264.59999999995</v>
      </c>
    </row>
    <row r="7" spans="1:4" x14ac:dyDescent="0.25">
      <c r="A7" s="116">
        <v>2020</v>
      </c>
      <c r="B7" s="117" t="s">
        <v>68</v>
      </c>
      <c r="C7" s="118">
        <v>125960</v>
      </c>
      <c r="D7" s="119">
        <v>202419.35999999975</v>
      </c>
    </row>
    <row r="8" spans="1:4" x14ac:dyDescent="0.25">
      <c r="A8" s="112">
        <v>2021</v>
      </c>
      <c r="B8" s="113" t="s">
        <v>63</v>
      </c>
      <c r="C8" s="114">
        <v>342724</v>
      </c>
      <c r="D8" s="115">
        <v>509978.03999999992</v>
      </c>
    </row>
    <row r="9" spans="1:4" x14ac:dyDescent="0.25">
      <c r="A9" s="116">
        <v>2021</v>
      </c>
      <c r="B9" s="117" t="s">
        <v>64</v>
      </c>
      <c r="C9" s="118">
        <v>238460</v>
      </c>
      <c r="D9" s="119">
        <v>280188.47999999992</v>
      </c>
    </row>
    <row r="10" spans="1:4" x14ac:dyDescent="0.25">
      <c r="A10" s="112">
        <v>2021</v>
      </c>
      <c r="B10" s="113" t="s">
        <v>65</v>
      </c>
      <c r="C10" s="114">
        <v>231288</v>
      </c>
      <c r="D10" s="115">
        <v>209586.52000000019</v>
      </c>
    </row>
    <row r="11" spans="1:4" x14ac:dyDescent="0.25">
      <c r="A11" s="116">
        <v>2021</v>
      </c>
      <c r="B11" s="117" t="s">
        <v>66</v>
      </c>
      <c r="C11" s="118">
        <v>210228</v>
      </c>
      <c r="D11" s="119">
        <v>273633.36</v>
      </c>
    </row>
    <row r="12" spans="1:4" x14ac:dyDescent="0.25">
      <c r="A12" s="112">
        <v>2021</v>
      </c>
      <c r="B12" s="113" t="s">
        <v>68</v>
      </c>
      <c r="C12" s="114">
        <v>135984</v>
      </c>
      <c r="D12" s="115">
        <v>204158.23999999973</v>
      </c>
    </row>
    <row r="13" spans="1:4" x14ac:dyDescent="0.25">
      <c r="A13" s="116">
        <v>2021</v>
      </c>
      <c r="B13" s="117" t="s">
        <v>67</v>
      </c>
      <c r="C13" s="118">
        <v>128888</v>
      </c>
      <c r="D13" s="119">
        <v>275347.0400000001</v>
      </c>
    </row>
    <row r="14" spans="1:4" x14ac:dyDescent="0.25">
      <c r="A14" s="112">
        <v>2022</v>
      </c>
      <c r="B14" s="113" t="s">
        <v>63</v>
      </c>
      <c r="C14" s="114">
        <v>365892</v>
      </c>
      <c r="D14" s="115">
        <v>524449.6399999999</v>
      </c>
    </row>
    <row r="15" spans="1:4" x14ac:dyDescent="0.25">
      <c r="A15" s="116">
        <v>2022</v>
      </c>
      <c r="B15" s="117" t="s">
        <v>65</v>
      </c>
      <c r="C15" s="118">
        <v>188312</v>
      </c>
      <c r="D15" s="119">
        <v>201424.08000000007</v>
      </c>
    </row>
    <row r="16" spans="1:4" x14ac:dyDescent="0.25">
      <c r="A16" s="112">
        <v>2022</v>
      </c>
      <c r="B16" s="113" t="s">
        <v>64</v>
      </c>
      <c r="C16" s="114">
        <v>387584</v>
      </c>
      <c r="D16" s="115">
        <v>700000</v>
      </c>
    </row>
    <row r="17" spans="1:4" x14ac:dyDescent="0.25">
      <c r="A17" s="116">
        <v>2022</v>
      </c>
      <c r="B17" s="117" t="s">
        <v>66</v>
      </c>
      <c r="C17" s="118">
        <v>178572</v>
      </c>
      <c r="D17" s="119">
        <v>255357.95999999996</v>
      </c>
    </row>
    <row r="18" spans="1:4" x14ac:dyDescent="0.25">
      <c r="A18" s="112">
        <v>2022</v>
      </c>
      <c r="B18" s="113" t="s">
        <v>67</v>
      </c>
      <c r="C18" s="114">
        <v>127296</v>
      </c>
      <c r="D18" s="115">
        <v>181256.00000000003</v>
      </c>
    </row>
    <row r="19" spans="1:4" x14ac:dyDescent="0.25">
      <c r="A19" s="116">
        <v>2022</v>
      </c>
      <c r="B19" s="117" t="s">
        <v>68</v>
      </c>
      <c r="C19" s="118">
        <v>125136</v>
      </c>
      <c r="D19" s="119">
        <v>199811.0399999998</v>
      </c>
    </row>
    <row r="20" spans="1:4" x14ac:dyDescent="0.25">
      <c r="A20" s="112">
        <v>2023</v>
      </c>
      <c r="B20" s="113" t="s">
        <v>63</v>
      </c>
      <c r="C20" s="114">
        <v>204528</v>
      </c>
      <c r="D20" s="115">
        <v>292475.04000000004</v>
      </c>
    </row>
    <row r="21" spans="1:4" x14ac:dyDescent="0.25">
      <c r="A21" s="116">
        <v>2023</v>
      </c>
      <c r="B21" s="117" t="s">
        <v>66</v>
      </c>
      <c r="C21" s="118">
        <v>129304</v>
      </c>
      <c r="D21" s="119">
        <v>184904.72</v>
      </c>
    </row>
    <row r="22" spans="1:4" x14ac:dyDescent="0.25">
      <c r="A22" s="112">
        <v>2023</v>
      </c>
      <c r="B22" s="113" t="s">
        <v>64</v>
      </c>
      <c r="C22" s="114">
        <v>127904</v>
      </c>
      <c r="D22" s="115">
        <v>182902.72000000003</v>
      </c>
    </row>
    <row r="23" spans="1:4" x14ac:dyDescent="0.25">
      <c r="A23" s="116">
        <v>2023</v>
      </c>
      <c r="B23" s="117" t="s">
        <v>65</v>
      </c>
      <c r="C23" s="118">
        <v>219404</v>
      </c>
      <c r="D23" s="119">
        <v>212626.8</v>
      </c>
    </row>
    <row r="24" spans="1:4" x14ac:dyDescent="0.25">
      <c r="A24" s="112">
        <v>2023</v>
      </c>
      <c r="B24" s="113" t="s">
        <v>68</v>
      </c>
      <c r="C24" s="114">
        <v>73912</v>
      </c>
      <c r="D24" s="115">
        <v>130072.80000000012</v>
      </c>
    </row>
    <row r="25" spans="1:4" x14ac:dyDescent="0.25">
      <c r="A25" s="116">
        <v>2023</v>
      </c>
      <c r="B25" s="117" t="s">
        <v>67</v>
      </c>
      <c r="C25" s="118">
        <v>71992</v>
      </c>
      <c r="D25" s="119">
        <v>104238.15999999999</v>
      </c>
    </row>
    <row r="26" spans="1:4" x14ac:dyDescent="0.25">
      <c r="A26" s="112">
        <v>2024</v>
      </c>
      <c r="B26" s="113" t="s">
        <v>63</v>
      </c>
      <c r="C26" s="114">
        <v>190380</v>
      </c>
      <c r="D26" s="115">
        <v>272243.39999999997</v>
      </c>
    </row>
    <row r="27" spans="1:4" x14ac:dyDescent="0.25">
      <c r="A27" s="116">
        <v>2024</v>
      </c>
      <c r="B27" s="117" t="s">
        <v>65</v>
      </c>
      <c r="C27" s="118">
        <v>112620</v>
      </c>
      <c r="D27" s="119">
        <v>107044.07999999994</v>
      </c>
    </row>
    <row r="28" spans="1:4" x14ac:dyDescent="0.25">
      <c r="A28" s="112">
        <v>2024</v>
      </c>
      <c r="B28" s="113" t="s">
        <v>64</v>
      </c>
      <c r="C28" s="114">
        <v>109940</v>
      </c>
      <c r="D28" s="115">
        <v>157214.20000000007</v>
      </c>
    </row>
    <row r="29" spans="1:4" x14ac:dyDescent="0.25">
      <c r="A29" s="116">
        <v>2024</v>
      </c>
      <c r="B29" s="117" t="s">
        <v>66</v>
      </c>
      <c r="C29" s="118">
        <v>106948</v>
      </c>
      <c r="D29" s="119">
        <v>152935.63999999998</v>
      </c>
    </row>
    <row r="30" spans="1:4" x14ac:dyDescent="0.25">
      <c r="A30" s="112">
        <v>2024</v>
      </c>
      <c r="B30" s="113" t="s">
        <v>68</v>
      </c>
      <c r="C30" s="114">
        <v>62256</v>
      </c>
      <c r="D30" s="115">
        <v>100660.56000000013</v>
      </c>
    </row>
    <row r="31" spans="1:4" x14ac:dyDescent="0.25">
      <c r="A31" s="120">
        <v>2024</v>
      </c>
      <c r="B31" s="121" t="s">
        <v>67</v>
      </c>
      <c r="C31" s="122">
        <v>62240</v>
      </c>
      <c r="D31" s="123">
        <v>90151.200000000041</v>
      </c>
    </row>
    <row r="33" spans="1:2" x14ac:dyDescent="0.25">
      <c r="A33" t="s">
        <v>70</v>
      </c>
      <c r="B33" t="s">
        <v>71</v>
      </c>
    </row>
    <row r="34" spans="1:2" x14ac:dyDescent="0.25">
      <c r="A34" t="s">
        <v>72</v>
      </c>
      <c r="B34" t="s">
        <v>73</v>
      </c>
    </row>
    <row r="35" spans="1:2" x14ac:dyDescent="0.25">
      <c r="A35" t="s">
        <v>74</v>
      </c>
      <c r="B35" t="s">
        <v>75</v>
      </c>
    </row>
    <row r="36" spans="1:2" x14ac:dyDescent="0.25">
      <c r="A36" t="s">
        <v>76</v>
      </c>
      <c r="B36" t="s">
        <v>77</v>
      </c>
    </row>
    <row r="37" spans="1:2" x14ac:dyDescent="0.25">
      <c r="A37" t="s">
        <v>78</v>
      </c>
      <c r="B37" t="s">
        <v>79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36D1D-6155-4C05-BE7C-20E67FBFA075}">
  <sheetPr>
    <tabColor rgb="FF381850"/>
  </sheetPr>
  <dimension ref="B2:N20"/>
  <sheetViews>
    <sheetView zoomScale="25" zoomScaleNormal="25" workbookViewId="0">
      <selection activeCell="I18" sqref="I18"/>
    </sheetView>
  </sheetViews>
  <sheetFormatPr defaultRowHeight="15" x14ac:dyDescent="0.25"/>
  <cols>
    <col min="2" max="2" width="15.85546875" bestFit="1" customWidth="1"/>
    <col min="3" max="3" width="17.85546875" bestFit="1" customWidth="1"/>
    <col min="4" max="4" width="17.5703125" bestFit="1" customWidth="1"/>
    <col min="5" max="5" width="3.85546875" bestFit="1" customWidth="1"/>
    <col min="6" max="6" width="14.7109375" bestFit="1" customWidth="1"/>
    <col min="7" max="7" width="7.140625" bestFit="1" customWidth="1"/>
    <col min="8" max="8" width="11.85546875" bestFit="1" customWidth="1"/>
    <col min="10" max="10" width="16.28515625" bestFit="1" customWidth="1"/>
    <col min="11" max="11" width="15.42578125" bestFit="1" customWidth="1"/>
    <col min="12" max="12" width="18" bestFit="1" customWidth="1"/>
    <col min="13" max="13" width="20.28515625" bestFit="1" customWidth="1"/>
    <col min="14" max="14" width="12.7109375" bestFit="1" customWidth="1"/>
  </cols>
  <sheetData>
    <row r="2" spans="2:14" x14ac:dyDescent="0.25">
      <c r="B2" s="132" t="s">
        <v>43</v>
      </c>
      <c r="C2" s="134" t="s">
        <v>80</v>
      </c>
      <c r="D2" s="132" t="s">
        <v>81</v>
      </c>
      <c r="J2" s="130" t="s">
        <v>80</v>
      </c>
      <c r="K2" s="130" t="s">
        <v>83</v>
      </c>
      <c r="M2" s="141" t="s">
        <v>47</v>
      </c>
      <c r="N2" s="141" t="s">
        <v>48</v>
      </c>
    </row>
    <row r="3" spans="2:14" x14ac:dyDescent="0.25">
      <c r="B3" s="64" t="s">
        <v>63</v>
      </c>
      <c r="C3" s="65">
        <v>364236</v>
      </c>
      <c r="D3" s="67">
        <v>0.31147255002565416</v>
      </c>
      <c r="F3" s="38" t="str">
        <f t="shared" ref="F3:F8" si="0">B3</f>
        <v>Egypt</v>
      </c>
      <c r="G3" s="39">
        <f t="shared" ref="G3:G8" si="1">D3</f>
        <v>0.31147255002565416</v>
      </c>
      <c r="H3" s="40">
        <f t="shared" ref="H3:H8" si="2">IFERROR(C3,"")</f>
        <v>364236</v>
      </c>
      <c r="J3" s="131">
        <v>1169400</v>
      </c>
      <c r="K3" s="131">
        <v>1780425.7599999998</v>
      </c>
      <c r="M3" s="44">
        <v>0</v>
      </c>
      <c r="N3" s="44">
        <v>1</v>
      </c>
    </row>
    <row r="4" spans="2:14" x14ac:dyDescent="0.25">
      <c r="B4" s="64" t="s">
        <v>64</v>
      </c>
      <c r="C4" s="65">
        <v>197480</v>
      </c>
      <c r="D4" s="67">
        <v>0.16887292628698478</v>
      </c>
      <c r="F4" s="38" t="str">
        <f t="shared" si="0"/>
        <v>USA</v>
      </c>
      <c r="G4" s="39">
        <f t="shared" si="1"/>
        <v>0.16887292628698478</v>
      </c>
      <c r="H4" s="40">
        <f t="shared" si="2"/>
        <v>197480</v>
      </c>
      <c r="J4" s="5"/>
      <c r="K4" s="5"/>
      <c r="M4" s="44">
        <f>SIN(J6*2*PI())</f>
        <v>0.83341646659422952</v>
      </c>
      <c r="N4" s="44">
        <f>COS(K6*2*PI())</f>
        <v>-0.55264544982256958</v>
      </c>
    </row>
    <row r="5" spans="2:14" x14ac:dyDescent="0.25">
      <c r="B5" s="64" t="s">
        <v>65</v>
      </c>
      <c r="C5" s="65">
        <v>187412</v>
      </c>
      <c r="D5" s="67">
        <v>0.16026338293141781</v>
      </c>
      <c r="F5" s="38" t="str">
        <f t="shared" si="0"/>
        <v>Russia</v>
      </c>
      <c r="G5" s="39">
        <f t="shared" si="1"/>
        <v>0.16026338293141781</v>
      </c>
      <c r="H5" s="40">
        <f t="shared" si="2"/>
        <v>187412</v>
      </c>
      <c r="J5" s="138" t="s">
        <v>85</v>
      </c>
      <c r="K5" s="138" t="s">
        <v>84</v>
      </c>
    </row>
    <row r="6" spans="2:14" x14ac:dyDescent="0.25">
      <c r="B6" s="64" t="s">
        <v>66</v>
      </c>
      <c r="C6" s="65">
        <v>167840</v>
      </c>
      <c r="D6" s="67">
        <v>0.14352659483495811</v>
      </c>
      <c r="F6" s="38" t="str">
        <f t="shared" si="0"/>
        <v>United Kingdom</v>
      </c>
      <c r="G6" s="39">
        <f t="shared" si="1"/>
        <v>0.14352659483495811</v>
      </c>
      <c r="H6" s="40">
        <f t="shared" si="2"/>
        <v>167840</v>
      </c>
      <c r="J6" s="133">
        <f>100%-K6</f>
        <v>0.34319081071934154</v>
      </c>
      <c r="K6" s="133">
        <f>GETPIVOTDATA("Sum of Amount",$J$3)/GETPIVOTDATA("Sum of Target",$K$3)</f>
        <v>0.65680918928065846</v>
      </c>
    </row>
    <row r="7" spans="2:14" x14ac:dyDescent="0.25">
      <c r="B7" s="64" t="s">
        <v>67</v>
      </c>
      <c r="C7" s="65">
        <v>126472</v>
      </c>
      <c r="D7" s="67">
        <v>0.10815118864374892</v>
      </c>
      <c r="F7" s="38" t="str">
        <f t="shared" si="0"/>
        <v>Brazil</v>
      </c>
      <c r="G7" s="39">
        <f t="shared" si="1"/>
        <v>0.10815118864374892</v>
      </c>
      <c r="H7" s="40">
        <f t="shared" si="2"/>
        <v>126472</v>
      </c>
    </row>
    <row r="8" spans="2:14" x14ac:dyDescent="0.25">
      <c r="B8" s="64" t="s">
        <v>68</v>
      </c>
      <c r="C8" s="65">
        <v>125960</v>
      </c>
      <c r="D8" s="67">
        <v>0.10771335727723619</v>
      </c>
      <c r="F8" s="38" t="str">
        <f t="shared" si="0"/>
        <v>Canada</v>
      </c>
      <c r="G8" s="39">
        <f t="shared" si="1"/>
        <v>0.10771335727723619</v>
      </c>
      <c r="H8" s="40">
        <f t="shared" si="2"/>
        <v>125960</v>
      </c>
    </row>
    <row r="9" spans="2:14" x14ac:dyDescent="0.25">
      <c r="B9" s="135" t="s">
        <v>44</v>
      </c>
      <c r="C9" s="134">
        <v>1169400</v>
      </c>
      <c r="D9" s="136">
        <v>1</v>
      </c>
    </row>
    <row r="11" spans="2:14" x14ac:dyDescent="0.25">
      <c r="C11" s="138" t="s">
        <v>82</v>
      </c>
      <c r="D11" s="137">
        <f>GETPIVOTDATA("Sum of Amount",$B$2)</f>
        <v>1169400</v>
      </c>
    </row>
    <row r="12" spans="2:14" ht="16.5" x14ac:dyDescent="0.25">
      <c r="J12" s="41" t="s">
        <v>88</v>
      </c>
      <c r="K12" s="41" t="s">
        <v>89</v>
      </c>
      <c r="L12" s="41" t="s">
        <v>90</v>
      </c>
      <c r="M12" s="41" t="s">
        <v>91</v>
      </c>
      <c r="N12" s="124">
        <v>1</v>
      </c>
    </row>
    <row r="13" spans="2:14" ht="18.75" x14ac:dyDescent="0.3">
      <c r="B13" s="129"/>
      <c r="C13" s="139" t="s">
        <v>86</v>
      </c>
      <c r="D13" s="140"/>
      <c r="E13" s="139" t="s">
        <v>87</v>
      </c>
      <c r="F13" s="140"/>
      <c r="J13" s="43">
        <f>(J14*D11)</f>
        <v>107584.8</v>
      </c>
      <c r="K13" s="43">
        <f>(K14*D11)</f>
        <v>86535.599999999991</v>
      </c>
      <c r="L13" s="43">
        <f>(L14*D11)</f>
        <v>72502.8</v>
      </c>
      <c r="M13" s="43">
        <f>(M14*D11)</f>
        <v>266623.19999999995</v>
      </c>
      <c r="N13" s="125"/>
    </row>
    <row r="14" spans="2:14" ht="16.5" x14ac:dyDescent="0.25">
      <c r="B14" s="19" t="s">
        <v>63</v>
      </c>
      <c r="C14" s="34" t="str">
        <f>IF(B14=$B$3,"•","")</f>
        <v>•</v>
      </c>
      <c r="D14" s="35" t="str">
        <f>IF(B14=$B$3,"•","")</f>
        <v>•</v>
      </c>
      <c r="E14" s="36" t="str">
        <f>IF(B14=$B$3," ","•")</f>
        <v xml:space="preserve"> </v>
      </c>
      <c r="F14" s="37" t="str">
        <f>IF(B14=$B$3," ","•")</f>
        <v xml:space="preserve"> </v>
      </c>
      <c r="J14" s="42">
        <v>9.1999999999999998E-2</v>
      </c>
      <c r="K14" s="42">
        <v>7.3999999999999996E-2</v>
      </c>
      <c r="L14" s="42">
        <v>6.2E-2</v>
      </c>
      <c r="M14" s="42">
        <f>SUM(J14:L14)</f>
        <v>0.22799999999999998</v>
      </c>
      <c r="N14" s="126">
        <f>100%-M14</f>
        <v>0.77200000000000002</v>
      </c>
    </row>
    <row r="15" spans="2:14" ht="16.5" x14ac:dyDescent="0.25">
      <c r="B15" s="19" t="s">
        <v>64</v>
      </c>
      <c r="C15" s="34" t="str">
        <f>IF(B15=$B$3,"•","")</f>
        <v/>
      </c>
      <c r="D15" s="35" t="str">
        <f>IF(B15=$B$3,"•","")</f>
        <v/>
      </c>
      <c r="E15" s="36" t="str">
        <f>IF(B15=$B$3," ","•")</f>
        <v>•</v>
      </c>
      <c r="F15" s="37" t="str">
        <f>IF(B15=$B$3," ","•")</f>
        <v>•</v>
      </c>
    </row>
    <row r="16" spans="2:14" ht="16.5" x14ac:dyDescent="0.25">
      <c r="B16" s="19" t="s">
        <v>65</v>
      </c>
      <c r="C16" s="34" t="str">
        <f>IF(B16=$B$3,"•","")</f>
        <v/>
      </c>
      <c r="D16" s="35" t="str">
        <f>IF(B16=$B$3,"•","")</f>
        <v/>
      </c>
      <c r="E16" s="36" t="str">
        <f>IF(B16=$B$3," ","•")</f>
        <v>•</v>
      </c>
      <c r="F16" s="37" t="str">
        <f>IF(B16=$B$3," ","•")</f>
        <v>•</v>
      </c>
    </row>
    <row r="17" spans="2:6" ht="16.5" x14ac:dyDescent="0.25">
      <c r="B17" s="19" t="s">
        <v>66</v>
      </c>
      <c r="C17" s="34" t="str">
        <f>IF(B17=$B$3,"•","")</f>
        <v/>
      </c>
      <c r="D17" s="35" t="str">
        <f>IF(B17=$B$3,"•","")</f>
        <v/>
      </c>
      <c r="E17" s="36" t="str">
        <f>IF(B17=$B$3," ","•")</f>
        <v>•</v>
      </c>
      <c r="F17" s="37" t="str">
        <f>IF(B17=$B$3," ","•")</f>
        <v>•</v>
      </c>
    </row>
    <row r="18" spans="2:6" ht="16.5" x14ac:dyDescent="0.25">
      <c r="B18" s="19" t="s">
        <v>68</v>
      </c>
      <c r="C18" s="34" t="str">
        <f>IF(B18=$B$3,"•","")</f>
        <v/>
      </c>
      <c r="D18" s="35" t="str">
        <f>IF(B18=$B$3,"•","")</f>
        <v/>
      </c>
      <c r="E18" s="36" t="str">
        <f>IF(B18=$B$3," ","•")</f>
        <v>•</v>
      </c>
      <c r="F18" s="37" t="str">
        <f>IF(B18=$B$3," ","•")</f>
        <v>•</v>
      </c>
    </row>
    <row r="19" spans="2:6" ht="16.5" x14ac:dyDescent="0.25">
      <c r="B19" s="19" t="s">
        <v>67</v>
      </c>
      <c r="C19" s="34" t="str">
        <f>IF(B19=$B$3,"•","")</f>
        <v/>
      </c>
      <c r="D19" s="35" t="str">
        <f>IF(B19=$B$3,"•","")</f>
        <v/>
      </c>
      <c r="E19" s="36" t="str">
        <f>IF(B19=$B$3," ","•")</f>
        <v>•</v>
      </c>
      <c r="F19" s="37" t="str">
        <f>IF(B19=$B$3," ","•")</f>
        <v>•</v>
      </c>
    </row>
    <row r="20" spans="2:6" ht="16.5" x14ac:dyDescent="0.25">
      <c r="D20" s="17" t="str">
        <f t="shared" ref="D15:D20" si="3">IF(B20=$B$3,"•","")</f>
        <v/>
      </c>
    </row>
  </sheetData>
  <sheetProtection selectLockedCells="1" selectUnlockedCells="1"/>
  <mergeCells count="2">
    <mergeCell ref="C13:D13"/>
    <mergeCell ref="E13:F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68C3A-1FAF-40C2-B8C3-1337E5AAB5A1}">
  <sheetPr>
    <tabColor rgb="FFDD115B"/>
  </sheetPr>
  <dimension ref="A1:K3116"/>
  <sheetViews>
    <sheetView zoomScale="25" zoomScaleNormal="25" workbookViewId="0"/>
  </sheetViews>
  <sheetFormatPr defaultRowHeight="15" x14ac:dyDescent="0.25"/>
  <cols>
    <col min="1" max="1" width="14.5703125" bestFit="1" customWidth="1"/>
    <col min="2" max="2" width="5.5703125" bestFit="1" customWidth="1"/>
    <col min="3" max="3" width="6.5703125" bestFit="1" customWidth="1"/>
    <col min="4" max="4" width="10" bestFit="1" customWidth="1"/>
    <col min="5" max="5" width="17" bestFit="1" customWidth="1"/>
    <col min="6" max="6" width="17.5703125" bestFit="1" customWidth="1"/>
    <col min="7" max="7" width="30" bestFit="1" customWidth="1"/>
    <col min="8" max="8" width="11.7109375" bestFit="1" customWidth="1"/>
    <col min="9" max="9" width="13.7109375" bestFit="1" customWidth="1"/>
    <col min="10" max="10" width="8.140625" bestFit="1" customWidth="1"/>
    <col min="11" max="11" width="9" bestFit="1" customWidth="1"/>
  </cols>
  <sheetData>
    <row r="1" spans="1:11" x14ac:dyDescent="0.25">
      <c r="A1" s="148" t="s">
        <v>92</v>
      </c>
      <c r="B1" s="149" t="s">
        <v>0</v>
      </c>
      <c r="C1" s="149" t="s">
        <v>1</v>
      </c>
      <c r="D1" s="149" t="s">
        <v>93</v>
      </c>
      <c r="E1" s="149" t="s">
        <v>94</v>
      </c>
      <c r="F1" s="149" t="s">
        <v>95</v>
      </c>
      <c r="G1" s="149" t="s">
        <v>96</v>
      </c>
      <c r="H1" s="149" t="s">
        <v>97</v>
      </c>
      <c r="I1" s="149" t="s">
        <v>98</v>
      </c>
      <c r="J1" s="149" t="s">
        <v>49</v>
      </c>
      <c r="K1" s="150" t="s">
        <v>53</v>
      </c>
    </row>
    <row r="2" spans="1:11" x14ac:dyDescent="0.25">
      <c r="A2" s="142" t="s">
        <v>99</v>
      </c>
      <c r="B2" s="143">
        <v>2020</v>
      </c>
      <c r="C2" s="143" t="s">
        <v>34</v>
      </c>
      <c r="D2" s="143" t="s">
        <v>100</v>
      </c>
      <c r="E2" s="143" t="s">
        <v>101</v>
      </c>
      <c r="F2" s="143" t="s">
        <v>102</v>
      </c>
      <c r="G2" s="143" t="s">
        <v>103</v>
      </c>
      <c r="H2" s="143" t="s">
        <v>104</v>
      </c>
      <c r="I2" s="143" t="s">
        <v>105</v>
      </c>
      <c r="J2" s="143">
        <v>350</v>
      </c>
      <c r="K2" s="144">
        <v>500.5</v>
      </c>
    </row>
    <row r="3" spans="1:11" x14ac:dyDescent="0.25">
      <c r="A3" s="142" t="s">
        <v>99</v>
      </c>
      <c r="B3" s="143">
        <v>2020</v>
      </c>
      <c r="C3" s="143" t="s">
        <v>34</v>
      </c>
      <c r="D3" s="143" t="s">
        <v>100</v>
      </c>
      <c r="E3" s="143" t="s">
        <v>101</v>
      </c>
      <c r="F3" s="143" t="s">
        <v>102</v>
      </c>
      <c r="G3" s="143" t="s">
        <v>103</v>
      </c>
      <c r="H3" s="143" t="s">
        <v>104</v>
      </c>
      <c r="I3" s="143" t="s">
        <v>105</v>
      </c>
      <c r="J3" s="143">
        <v>344</v>
      </c>
      <c r="K3" s="144">
        <v>491.91999999999996</v>
      </c>
    </row>
    <row r="4" spans="1:11" x14ac:dyDescent="0.25">
      <c r="A4" s="142" t="s">
        <v>106</v>
      </c>
      <c r="B4" s="143">
        <v>2020</v>
      </c>
      <c r="C4" s="143" t="s">
        <v>34</v>
      </c>
      <c r="D4" s="143" t="s">
        <v>100</v>
      </c>
      <c r="E4" s="143" t="s">
        <v>101</v>
      </c>
      <c r="F4" s="143" t="s">
        <v>102</v>
      </c>
      <c r="G4" s="143" t="s">
        <v>103</v>
      </c>
      <c r="H4" s="143" t="s">
        <v>104</v>
      </c>
      <c r="I4" s="143" t="s">
        <v>107</v>
      </c>
      <c r="J4" s="143">
        <v>236</v>
      </c>
      <c r="K4" s="144">
        <v>337.48</v>
      </c>
    </row>
    <row r="5" spans="1:11" x14ac:dyDescent="0.25">
      <c r="A5" s="142" t="s">
        <v>106</v>
      </c>
      <c r="B5" s="143">
        <v>2020</v>
      </c>
      <c r="C5" s="143" t="s">
        <v>34</v>
      </c>
      <c r="D5" s="143" t="s">
        <v>100</v>
      </c>
      <c r="E5" s="143" t="s">
        <v>101</v>
      </c>
      <c r="F5" s="143" t="s">
        <v>102</v>
      </c>
      <c r="G5" s="143" t="s">
        <v>103</v>
      </c>
      <c r="H5" s="143" t="s">
        <v>104</v>
      </c>
      <c r="I5" s="143" t="s">
        <v>107</v>
      </c>
      <c r="J5" s="143">
        <v>284</v>
      </c>
      <c r="K5" s="144">
        <v>406.12</v>
      </c>
    </row>
    <row r="6" spans="1:11" x14ac:dyDescent="0.25">
      <c r="A6" s="142" t="s">
        <v>108</v>
      </c>
      <c r="B6" s="143">
        <v>2020</v>
      </c>
      <c r="C6" s="143" t="s">
        <v>34</v>
      </c>
      <c r="D6" s="143" t="s">
        <v>100</v>
      </c>
      <c r="E6" s="143" t="s">
        <v>101</v>
      </c>
      <c r="F6" s="143" t="s">
        <v>102</v>
      </c>
      <c r="G6" s="143" t="s">
        <v>103</v>
      </c>
      <c r="H6" s="143" t="s">
        <v>104</v>
      </c>
      <c r="I6" s="143" t="s">
        <v>107</v>
      </c>
      <c r="J6" s="143">
        <v>238</v>
      </c>
      <c r="K6" s="144">
        <v>340.34000000000003</v>
      </c>
    </row>
    <row r="7" spans="1:11" x14ac:dyDescent="0.25">
      <c r="A7" s="142" t="s">
        <v>99</v>
      </c>
      <c r="B7" s="143">
        <v>2020</v>
      </c>
      <c r="C7" s="143" t="s">
        <v>34</v>
      </c>
      <c r="D7" s="143" t="s">
        <v>100</v>
      </c>
      <c r="E7" s="143" t="s">
        <v>101</v>
      </c>
      <c r="F7" s="143" t="s">
        <v>102</v>
      </c>
      <c r="G7" s="143" t="s">
        <v>103</v>
      </c>
      <c r="H7" s="143" t="s">
        <v>104</v>
      </c>
      <c r="I7" s="143" t="s">
        <v>107</v>
      </c>
      <c r="J7" s="143">
        <v>280</v>
      </c>
      <c r="K7" s="144">
        <v>400.4</v>
      </c>
    </row>
    <row r="8" spans="1:11" x14ac:dyDescent="0.25">
      <c r="A8" s="142" t="s">
        <v>99</v>
      </c>
      <c r="B8" s="143">
        <v>2020</v>
      </c>
      <c r="C8" s="143" t="s">
        <v>34</v>
      </c>
      <c r="D8" s="143" t="s">
        <v>100</v>
      </c>
      <c r="E8" s="143" t="s">
        <v>101</v>
      </c>
      <c r="F8" s="143" t="s">
        <v>102</v>
      </c>
      <c r="G8" s="143" t="s">
        <v>103</v>
      </c>
      <c r="H8" s="143" t="s">
        <v>104</v>
      </c>
      <c r="I8" s="143" t="s">
        <v>107</v>
      </c>
      <c r="J8" s="143">
        <v>208</v>
      </c>
      <c r="K8" s="144">
        <v>297.44</v>
      </c>
    </row>
    <row r="9" spans="1:11" x14ac:dyDescent="0.25">
      <c r="A9" s="142" t="s">
        <v>106</v>
      </c>
      <c r="B9" s="143">
        <v>2020</v>
      </c>
      <c r="C9" s="143" t="s">
        <v>34</v>
      </c>
      <c r="D9" s="143" t="s">
        <v>100</v>
      </c>
      <c r="E9" s="143" t="s">
        <v>101</v>
      </c>
      <c r="F9" s="143" t="s">
        <v>102</v>
      </c>
      <c r="G9" s="143" t="s">
        <v>103</v>
      </c>
      <c r="H9" s="143" t="s">
        <v>104</v>
      </c>
      <c r="I9" s="143" t="s">
        <v>105</v>
      </c>
      <c r="J9" s="143">
        <v>354</v>
      </c>
      <c r="K9" s="144">
        <v>526.24</v>
      </c>
    </row>
    <row r="10" spans="1:11" x14ac:dyDescent="0.25">
      <c r="A10" s="142" t="s">
        <v>99</v>
      </c>
      <c r="B10" s="143">
        <v>2020</v>
      </c>
      <c r="C10" s="143" t="s">
        <v>34</v>
      </c>
      <c r="D10" s="143" t="s">
        <v>100</v>
      </c>
      <c r="E10" s="143" t="s">
        <v>101</v>
      </c>
      <c r="F10" s="143" t="s">
        <v>102</v>
      </c>
      <c r="G10" s="143" t="s">
        <v>103</v>
      </c>
      <c r="H10" s="143" t="s">
        <v>104</v>
      </c>
      <c r="I10" s="143" t="s">
        <v>105</v>
      </c>
      <c r="J10" s="143">
        <v>348</v>
      </c>
      <c r="K10" s="144">
        <v>526.24</v>
      </c>
    </row>
    <row r="11" spans="1:11" x14ac:dyDescent="0.25">
      <c r="A11" s="142" t="s">
        <v>108</v>
      </c>
      <c r="B11" s="143">
        <v>2020</v>
      </c>
      <c r="C11" s="143" t="s">
        <v>34</v>
      </c>
      <c r="D11" s="143" t="s">
        <v>100</v>
      </c>
      <c r="E11" s="143" t="s">
        <v>101</v>
      </c>
      <c r="F11" s="143" t="s">
        <v>102</v>
      </c>
      <c r="G11" s="143" t="s">
        <v>103</v>
      </c>
      <c r="H11" s="143" t="s">
        <v>104</v>
      </c>
      <c r="I11" s="143" t="s">
        <v>105</v>
      </c>
      <c r="J11" s="143">
        <v>342</v>
      </c>
      <c r="K11" s="144">
        <v>526.24</v>
      </c>
    </row>
    <row r="12" spans="1:11" x14ac:dyDescent="0.25">
      <c r="A12" s="142" t="s">
        <v>109</v>
      </c>
      <c r="B12" s="143">
        <v>2020</v>
      </c>
      <c r="C12" s="143" t="s">
        <v>34</v>
      </c>
      <c r="D12" s="143" t="s">
        <v>100</v>
      </c>
      <c r="E12" s="143" t="s">
        <v>101</v>
      </c>
      <c r="F12" s="143" t="s">
        <v>102</v>
      </c>
      <c r="G12" s="143" t="s">
        <v>103</v>
      </c>
      <c r="H12" s="143" t="s">
        <v>104</v>
      </c>
      <c r="I12" s="143" t="s">
        <v>107</v>
      </c>
      <c r="J12" s="143">
        <v>677</v>
      </c>
      <c r="K12" s="144">
        <v>968.11</v>
      </c>
    </row>
    <row r="13" spans="1:11" x14ac:dyDescent="0.25">
      <c r="A13" s="142" t="s">
        <v>108</v>
      </c>
      <c r="B13" s="143">
        <v>2020</v>
      </c>
      <c r="C13" s="143" t="s">
        <v>34</v>
      </c>
      <c r="D13" s="143" t="s">
        <v>100</v>
      </c>
      <c r="E13" s="143" t="s">
        <v>101</v>
      </c>
      <c r="F13" s="143" t="s">
        <v>102</v>
      </c>
      <c r="G13" s="143" t="s">
        <v>103</v>
      </c>
      <c r="H13" s="143" t="s">
        <v>104</v>
      </c>
      <c r="I13" s="143" t="s">
        <v>107</v>
      </c>
      <c r="J13" s="143">
        <v>710</v>
      </c>
      <c r="K13" s="144">
        <v>1015.3</v>
      </c>
    </row>
    <row r="14" spans="1:11" x14ac:dyDescent="0.25">
      <c r="A14" s="142" t="s">
        <v>106</v>
      </c>
      <c r="B14" s="143">
        <v>2020</v>
      </c>
      <c r="C14" s="143" t="s">
        <v>34</v>
      </c>
      <c r="D14" s="143" t="s">
        <v>100</v>
      </c>
      <c r="E14" s="143" t="s">
        <v>101</v>
      </c>
      <c r="F14" s="143" t="s">
        <v>102</v>
      </c>
      <c r="G14" s="143" t="s">
        <v>103</v>
      </c>
      <c r="H14" s="143" t="s">
        <v>104</v>
      </c>
      <c r="I14" s="143" t="s">
        <v>107</v>
      </c>
      <c r="J14" s="143">
        <v>763</v>
      </c>
      <c r="K14" s="144">
        <v>1091.0899999999999</v>
      </c>
    </row>
    <row r="15" spans="1:11" x14ac:dyDescent="0.25">
      <c r="A15" s="142" t="s">
        <v>106</v>
      </c>
      <c r="B15" s="143">
        <v>2020</v>
      </c>
      <c r="C15" s="143" t="s">
        <v>34</v>
      </c>
      <c r="D15" s="143" t="s">
        <v>100</v>
      </c>
      <c r="E15" s="143" t="s">
        <v>101</v>
      </c>
      <c r="F15" s="143" t="s">
        <v>102</v>
      </c>
      <c r="G15" s="143" t="s">
        <v>103</v>
      </c>
      <c r="H15" s="143" t="s">
        <v>104</v>
      </c>
      <c r="I15" s="143" t="s">
        <v>105</v>
      </c>
      <c r="J15" s="143">
        <v>351</v>
      </c>
      <c r="K15" s="144">
        <v>501.93</v>
      </c>
    </row>
    <row r="16" spans="1:11" x14ac:dyDescent="0.25">
      <c r="A16" s="142" t="s">
        <v>108</v>
      </c>
      <c r="B16" s="143">
        <v>2020</v>
      </c>
      <c r="C16" s="143" t="s">
        <v>34</v>
      </c>
      <c r="D16" s="143" t="s">
        <v>100</v>
      </c>
      <c r="E16" s="143" t="s">
        <v>101</v>
      </c>
      <c r="F16" s="143" t="s">
        <v>102</v>
      </c>
      <c r="G16" s="143" t="s">
        <v>103</v>
      </c>
      <c r="H16" s="143" t="s">
        <v>104</v>
      </c>
      <c r="I16" s="143" t="s">
        <v>105</v>
      </c>
      <c r="J16" s="143">
        <v>345</v>
      </c>
      <c r="K16" s="144">
        <v>493.35</v>
      </c>
    </row>
    <row r="17" spans="1:11" x14ac:dyDescent="0.25">
      <c r="A17" s="142" t="s">
        <v>99</v>
      </c>
      <c r="B17" s="143">
        <v>2020</v>
      </c>
      <c r="C17" s="143" t="s">
        <v>34</v>
      </c>
      <c r="D17" s="143" t="s">
        <v>100</v>
      </c>
      <c r="E17" s="143" t="s">
        <v>101</v>
      </c>
      <c r="F17" s="143" t="s">
        <v>102</v>
      </c>
      <c r="G17" s="143" t="s">
        <v>103</v>
      </c>
      <c r="H17" s="143" t="s">
        <v>104</v>
      </c>
      <c r="I17" s="143" t="s">
        <v>105</v>
      </c>
      <c r="J17" s="143">
        <v>339</v>
      </c>
      <c r="K17" s="144">
        <v>484.77</v>
      </c>
    </row>
    <row r="18" spans="1:11" x14ac:dyDescent="0.25">
      <c r="A18" s="142" t="s">
        <v>106</v>
      </c>
      <c r="B18" s="143">
        <v>2020</v>
      </c>
      <c r="C18" s="143" t="s">
        <v>34</v>
      </c>
      <c r="D18" s="143" t="s">
        <v>100</v>
      </c>
      <c r="E18" s="143" t="s">
        <v>101</v>
      </c>
      <c r="F18" s="143" t="s">
        <v>102</v>
      </c>
      <c r="G18" s="143" t="s">
        <v>103</v>
      </c>
      <c r="H18" s="143" t="s">
        <v>104</v>
      </c>
      <c r="I18" s="143" t="s">
        <v>107</v>
      </c>
      <c r="J18" s="143">
        <v>237</v>
      </c>
      <c r="K18" s="144">
        <v>338.90999999999997</v>
      </c>
    </row>
    <row r="19" spans="1:11" x14ac:dyDescent="0.25">
      <c r="A19" s="142" t="s">
        <v>106</v>
      </c>
      <c r="B19" s="143">
        <v>2020</v>
      </c>
      <c r="C19" s="143" t="s">
        <v>34</v>
      </c>
      <c r="D19" s="143" t="s">
        <v>100</v>
      </c>
      <c r="E19" s="143" t="s">
        <v>101</v>
      </c>
      <c r="F19" s="143" t="s">
        <v>102</v>
      </c>
      <c r="G19" s="143" t="s">
        <v>103</v>
      </c>
      <c r="H19" s="143" t="s">
        <v>104</v>
      </c>
      <c r="I19" s="143" t="s">
        <v>107</v>
      </c>
      <c r="J19" s="143">
        <v>749</v>
      </c>
      <c r="K19" s="144">
        <v>526.24</v>
      </c>
    </row>
    <row r="20" spans="1:11" x14ac:dyDescent="0.25">
      <c r="A20" s="142" t="s">
        <v>109</v>
      </c>
      <c r="B20" s="143">
        <v>2020</v>
      </c>
      <c r="C20" s="143" t="s">
        <v>34</v>
      </c>
      <c r="D20" s="143" t="s">
        <v>100</v>
      </c>
      <c r="E20" s="143" t="s">
        <v>101</v>
      </c>
      <c r="F20" s="143" t="s">
        <v>102</v>
      </c>
      <c r="G20" s="143" t="s">
        <v>103</v>
      </c>
      <c r="H20" s="143" t="s">
        <v>104</v>
      </c>
      <c r="I20" s="143" t="s">
        <v>107</v>
      </c>
      <c r="J20" s="143">
        <v>803</v>
      </c>
      <c r="K20" s="144">
        <v>526.24</v>
      </c>
    </row>
    <row r="21" spans="1:11" x14ac:dyDescent="0.25">
      <c r="A21" s="142" t="s">
        <v>99</v>
      </c>
      <c r="B21" s="143">
        <v>2020</v>
      </c>
      <c r="C21" s="143" t="s">
        <v>34</v>
      </c>
      <c r="D21" s="143" t="s">
        <v>100</v>
      </c>
      <c r="E21" s="143" t="s">
        <v>101</v>
      </c>
      <c r="F21" s="143" t="s">
        <v>102</v>
      </c>
      <c r="G21" s="143" t="s">
        <v>103</v>
      </c>
      <c r="H21" s="143" t="s">
        <v>104</v>
      </c>
      <c r="I21" s="143" t="s">
        <v>107</v>
      </c>
      <c r="J21" s="143">
        <v>235</v>
      </c>
      <c r="K21" s="144">
        <v>336.05</v>
      </c>
    </row>
    <row r="22" spans="1:11" x14ac:dyDescent="0.25">
      <c r="A22" s="142" t="s">
        <v>99</v>
      </c>
      <c r="B22" s="143">
        <v>2020</v>
      </c>
      <c r="C22" s="143" t="s">
        <v>34</v>
      </c>
      <c r="D22" s="143" t="s">
        <v>100</v>
      </c>
      <c r="E22" s="143" t="s">
        <v>101</v>
      </c>
      <c r="F22" s="143" t="s">
        <v>102</v>
      </c>
      <c r="G22" s="143" t="s">
        <v>103</v>
      </c>
      <c r="H22" s="143" t="s">
        <v>104</v>
      </c>
      <c r="I22" s="143" t="s">
        <v>107</v>
      </c>
      <c r="J22" s="143">
        <v>283</v>
      </c>
      <c r="K22" s="144">
        <v>404.69</v>
      </c>
    </row>
    <row r="23" spans="1:11" x14ac:dyDescent="0.25">
      <c r="A23" s="142" t="s">
        <v>108</v>
      </c>
      <c r="B23" s="143">
        <v>2020</v>
      </c>
      <c r="C23" s="143" t="s">
        <v>34</v>
      </c>
      <c r="D23" s="143" t="s">
        <v>100</v>
      </c>
      <c r="E23" s="143" t="s">
        <v>101</v>
      </c>
      <c r="F23" s="143" t="s">
        <v>102</v>
      </c>
      <c r="G23" s="143" t="s">
        <v>103</v>
      </c>
      <c r="H23" s="143" t="s">
        <v>104</v>
      </c>
      <c r="I23" s="143" t="s">
        <v>107</v>
      </c>
      <c r="J23" s="143">
        <v>211</v>
      </c>
      <c r="K23" s="144">
        <v>301.73</v>
      </c>
    </row>
    <row r="24" spans="1:11" x14ac:dyDescent="0.25">
      <c r="A24" s="142" t="s">
        <v>99</v>
      </c>
      <c r="B24" s="143">
        <v>2020</v>
      </c>
      <c r="C24" s="143" t="s">
        <v>34</v>
      </c>
      <c r="D24" s="143" t="s">
        <v>100</v>
      </c>
      <c r="E24" s="143" t="s">
        <v>101</v>
      </c>
      <c r="F24" s="143" t="s">
        <v>102</v>
      </c>
      <c r="G24" s="143" t="s">
        <v>103</v>
      </c>
      <c r="H24" s="143" t="s">
        <v>104</v>
      </c>
      <c r="I24" s="143" t="s">
        <v>105</v>
      </c>
      <c r="J24" s="143">
        <v>876</v>
      </c>
      <c r="K24" s="144">
        <v>1252.68</v>
      </c>
    </row>
    <row r="25" spans="1:11" x14ac:dyDescent="0.25">
      <c r="A25" s="142" t="s">
        <v>99</v>
      </c>
      <c r="B25" s="143">
        <v>2020</v>
      </c>
      <c r="C25" s="143" t="s">
        <v>34</v>
      </c>
      <c r="D25" s="143" t="s">
        <v>100</v>
      </c>
      <c r="E25" s="143" t="s">
        <v>101</v>
      </c>
      <c r="F25" s="143" t="s">
        <v>102</v>
      </c>
      <c r="G25" s="143" t="s">
        <v>103</v>
      </c>
      <c r="H25" s="143" t="s">
        <v>104</v>
      </c>
      <c r="I25" s="143" t="s">
        <v>105</v>
      </c>
      <c r="J25" s="143">
        <v>877</v>
      </c>
      <c r="K25" s="144">
        <v>1254.1100000000001</v>
      </c>
    </row>
    <row r="26" spans="1:11" x14ac:dyDescent="0.25">
      <c r="A26" s="142" t="s">
        <v>99</v>
      </c>
      <c r="B26" s="143">
        <v>2020</v>
      </c>
      <c r="C26" s="143" t="s">
        <v>34</v>
      </c>
      <c r="D26" s="143" t="s">
        <v>100</v>
      </c>
      <c r="E26" s="143" t="s">
        <v>101</v>
      </c>
      <c r="F26" s="143" t="s">
        <v>102</v>
      </c>
      <c r="G26" s="143" t="s">
        <v>103</v>
      </c>
      <c r="H26" s="143" t="s">
        <v>104</v>
      </c>
      <c r="I26" s="143" t="s">
        <v>105</v>
      </c>
      <c r="J26" s="143">
        <v>878</v>
      </c>
      <c r="K26" s="144">
        <v>1255.54</v>
      </c>
    </row>
    <row r="27" spans="1:11" x14ac:dyDescent="0.25">
      <c r="A27" s="142" t="s">
        <v>108</v>
      </c>
      <c r="B27" s="143">
        <v>2020</v>
      </c>
      <c r="C27" s="143" t="s">
        <v>34</v>
      </c>
      <c r="D27" s="143" t="s">
        <v>100</v>
      </c>
      <c r="E27" s="143" t="s">
        <v>101</v>
      </c>
      <c r="F27" s="143" t="s">
        <v>102</v>
      </c>
      <c r="G27" s="143" t="s">
        <v>103</v>
      </c>
      <c r="H27" s="143" t="s">
        <v>104</v>
      </c>
      <c r="I27" s="143" t="s">
        <v>107</v>
      </c>
      <c r="J27" s="143">
        <v>281</v>
      </c>
      <c r="K27" s="144">
        <v>401.83</v>
      </c>
    </row>
    <row r="28" spans="1:11" x14ac:dyDescent="0.25">
      <c r="A28" s="142" t="s">
        <v>106</v>
      </c>
      <c r="B28" s="143">
        <v>2020</v>
      </c>
      <c r="C28" s="143" t="s">
        <v>34</v>
      </c>
      <c r="D28" s="143" t="s">
        <v>100</v>
      </c>
      <c r="E28" s="143" t="s">
        <v>101</v>
      </c>
      <c r="F28" s="143" t="s">
        <v>102</v>
      </c>
      <c r="G28" s="143" t="s">
        <v>103</v>
      </c>
      <c r="H28" s="143" t="s">
        <v>104</v>
      </c>
      <c r="I28" s="143" t="s">
        <v>107</v>
      </c>
      <c r="J28" s="143">
        <v>772</v>
      </c>
      <c r="K28" s="144">
        <v>1103.96</v>
      </c>
    </row>
    <row r="29" spans="1:11" x14ac:dyDescent="0.25">
      <c r="A29" s="142" t="s">
        <v>99</v>
      </c>
      <c r="B29" s="143">
        <v>2020</v>
      </c>
      <c r="C29" s="143" t="s">
        <v>38</v>
      </c>
      <c r="D29" s="143" t="s">
        <v>100</v>
      </c>
      <c r="E29" s="143" t="s">
        <v>101</v>
      </c>
      <c r="F29" s="143" t="s">
        <v>102</v>
      </c>
      <c r="G29" s="143" t="s">
        <v>103</v>
      </c>
      <c r="H29" s="143" t="s">
        <v>104</v>
      </c>
      <c r="I29" s="143" t="s">
        <v>105</v>
      </c>
      <c r="J29" s="143">
        <v>290</v>
      </c>
      <c r="K29" s="144">
        <v>414.7</v>
      </c>
    </row>
    <row r="30" spans="1:11" x14ac:dyDescent="0.25">
      <c r="A30" s="142" t="s">
        <v>99</v>
      </c>
      <c r="B30" s="143">
        <v>2020</v>
      </c>
      <c r="C30" s="143" t="s">
        <v>38</v>
      </c>
      <c r="D30" s="143" t="s">
        <v>100</v>
      </c>
      <c r="E30" s="143" t="s">
        <v>101</v>
      </c>
      <c r="F30" s="143" t="s">
        <v>102</v>
      </c>
      <c r="G30" s="143" t="s">
        <v>103</v>
      </c>
      <c r="H30" s="143" t="s">
        <v>104</v>
      </c>
      <c r="I30" s="143" t="s">
        <v>105</v>
      </c>
      <c r="J30" s="143">
        <v>284</v>
      </c>
      <c r="K30" s="144">
        <v>406.12</v>
      </c>
    </row>
    <row r="31" spans="1:11" x14ac:dyDescent="0.25">
      <c r="A31" s="142" t="s">
        <v>110</v>
      </c>
      <c r="B31" s="143">
        <v>2020</v>
      </c>
      <c r="C31" s="143" t="s">
        <v>38</v>
      </c>
      <c r="D31" s="143" t="s">
        <v>100</v>
      </c>
      <c r="E31" s="143" t="s">
        <v>101</v>
      </c>
      <c r="F31" s="143" t="s">
        <v>102</v>
      </c>
      <c r="G31" s="143" t="s">
        <v>103</v>
      </c>
      <c r="H31" s="143" t="s">
        <v>104</v>
      </c>
      <c r="I31" s="143" t="s">
        <v>105</v>
      </c>
      <c r="J31" s="143">
        <v>278</v>
      </c>
      <c r="K31" s="144">
        <v>397.53999999999996</v>
      </c>
    </row>
    <row r="32" spans="1:11" x14ac:dyDescent="0.25">
      <c r="A32" s="142" t="s">
        <v>106</v>
      </c>
      <c r="B32" s="143">
        <v>2020</v>
      </c>
      <c r="C32" s="143" t="s">
        <v>38</v>
      </c>
      <c r="D32" s="143" t="s">
        <v>100</v>
      </c>
      <c r="E32" s="143" t="s">
        <v>101</v>
      </c>
      <c r="F32" s="143" t="s">
        <v>102</v>
      </c>
      <c r="G32" s="143" t="s">
        <v>103</v>
      </c>
      <c r="H32" s="143" t="s">
        <v>104</v>
      </c>
      <c r="I32" s="143" t="s">
        <v>107</v>
      </c>
      <c r="J32" s="143">
        <v>212</v>
      </c>
      <c r="K32" s="144">
        <v>303.15999999999997</v>
      </c>
    </row>
    <row r="33" spans="1:11" x14ac:dyDescent="0.25">
      <c r="A33" s="142" t="s">
        <v>99</v>
      </c>
      <c r="B33" s="143">
        <v>2020</v>
      </c>
      <c r="C33" s="143" t="s">
        <v>38</v>
      </c>
      <c r="D33" s="143" t="s">
        <v>100</v>
      </c>
      <c r="E33" s="143" t="s">
        <v>101</v>
      </c>
      <c r="F33" s="143" t="s">
        <v>102</v>
      </c>
      <c r="G33" s="143" t="s">
        <v>103</v>
      </c>
      <c r="H33" s="143" t="s">
        <v>104</v>
      </c>
      <c r="I33" s="143" t="s">
        <v>107</v>
      </c>
      <c r="J33" s="143">
        <v>260</v>
      </c>
      <c r="K33" s="144">
        <v>371.8</v>
      </c>
    </row>
    <row r="34" spans="1:11" x14ac:dyDescent="0.25">
      <c r="A34" s="142" t="s">
        <v>99</v>
      </c>
      <c r="B34" s="143">
        <v>2020</v>
      </c>
      <c r="C34" s="143" t="s">
        <v>38</v>
      </c>
      <c r="D34" s="143" t="s">
        <v>100</v>
      </c>
      <c r="E34" s="143" t="s">
        <v>101</v>
      </c>
      <c r="F34" s="143" t="s">
        <v>102</v>
      </c>
      <c r="G34" s="143" t="s">
        <v>103</v>
      </c>
      <c r="H34" s="143" t="s">
        <v>104</v>
      </c>
      <c r="I34" s="143" t="s">
        <v>107</v>
      </c>
      <c r="J34" s="143">
        <v>188</v>
      </c>
      <c r="K34" s="144">
        <v>268.84000000000003</v>
      </c>
    </row>
    <row r="35" spans="1:11" x14ac:dyDescent="0.25">
      <c r="A35" s="142" t="s">
        <v>108</v>
      </c>
      <c r="B35" s="143">
        <v>2020</v>
      </c>
      <c r="C35" s="143" t="s">
        <v>38</v>
      </c>
      <c r="D35" s="143" t="s">
        <v>100</v>
      </c>
      <c r="E35" s="143" t="s">
        <v>101</v>
      </c>
      <c r="F35" s="143" t="s">
        <v>102</v>
      </c>
      <c r="G35" s="143" t="s">
        <v>103</v>
      </c>
      <c r="H35" s="143" t="s">
        <v>104</v>
      </c>
      <c r="I35" s="143" t="s">
        <v>107</v>
      </c>
      <c r="J35" s="143">
        <v>214</v>
      </c>
      <c r="K35" s="144">
        <v>306.02</v>
      </c>
    </row>
    <row r="36" spans="1:11" x14ac:dyDescent="0.25">
      <c r="A36" s="142" t="s">
        <v>106</v>
      </c>
      <c r="B36" s="143">
        <v>2020</v>
      </c>
      <c r="C36" s="143" t="s">
        <v>38</v>
      </c>
      <c r="D36" s="143" t="s">
        <v>100</v>
      </c>
      <c r="E36" s="143" t="s">
        <v>101</v>
      </c>
      <c r="F36" s="143" t="s">
        <v>102</v>
      </c>
      <c r="G36" s="143" t="s">
        <v>103</v>
      </c>
      <c r="H36" s="143" t="s">
        <v>104</v>
      </c>
      <c r="I36" s="143" t="s">
        <v>107</v>
      </c>
      <c r="J36" s="143">
        <v>262</v>
      </c>
      <c r="K36" s="144">
        <v>374.65999999999997</v>
      </c>
    </row>
    <row r="37" spans="1:11" x14ac:dyDescent="0.25">
      <c r="A37" s="142" t="s">
        <v>108</v>
      </c>
      <c r="B37" s="143">
        <v>2020</v>
      </c>
      <c r="C37" s="143" t="s">
        <v>38</v>
      </c>
      <c r="D37" s="143" t="s">
        <v>100</v>
      </c>
      <c r="E37" s="143" t="s">
        <v>101</v>
      </c>
      <c r="F37" s="143" t="s">
        <v>102</v>
      </c>
      <c r="G37" s="143" t="s">
        <v>103</v>
      </c>
      <c r="H37" s="143" t="s">
        <v>104</v>
      </c>
      <c r="I37" s="143" t="s">
        <v>107</v>
      </c>
      <c r="J37" s="143">
        <v>190</v>
      </c>
      <c r="K37" s="144">
        <v>271.7</v>
      </c>
    </row>
    <row r="38" spans="1:11" x14ac:dyDescent="0.25">
      <c r="A38" s="142" t="s">
        <v>109</v>
      </c>
      <c r="B38" s="143">
        <v>2020</v>
      </c>
      <c r="C38" s="143" t="s">
        <v>38</v>
      </c>
      <c r="D38" s="143" t="s">
        <v>100</v>
      </c>
      <c r="E38" s="143" t="s">
        <v>101</v>
      </c>
      <c r="F38" s="143" t="s">
        <v>102</v>
      </c>
      <c r="G38" s="143" t="s">
        <v>103</v>
      </c>
      <c r="H38" s="143" t="s">
        <v>104</v>
      </c>
      <c r="I38" s="143" t="s">
        <v>107</v>
      </c>
      <c r="J38" s="143">
        <v>288</v>
      </c>
      <c r="K38" s="144">
        <v>526.24</v>
      </c>
    </row>
    <row r="39" spans="1:11" x14ac:dyDescent="0.25">
      <c r="A39" s="142" t="s">
        <v>108</v>
      </c>
      <c r="B39" s="143">
        <v>2020</v>
      </c>
      <c r="C39" s="143" t="s">
        <v>38</v>
      </c>
      <c r="D39" s="143" t="s">
        <v>100</v>
      </c>
      <c r="E39" s="143" t="s">
        <v>101</v>
      </c>
      <c r="F39" s="143" t="s">
        <v>102</v>
      </c>
      <c r="G39" s="143" t="s">
        <v>103</v>
      </c>
      <c r="H39" s="143" t="s">
        <v>104</v>
      </c>
      <c r="I39" s="143" t="s">
        <v>107</v>
      </c>
      <c r="J39" s="143">
        <v>282</v>
      </c>
      <c r="K39" s="144">
        <v>526.24</v>
      </c>
    </row>
    <row r="40" spans="1:11" x14ac:dyDescent="0.25">
      <c r="A40" s="142" t="s">
        <v>99</v>
      </c>
      <c r="B40" s="143">
        <v>2020</v>
      </c>
      <c r="C40" s="143" t="s">
        <v>38</v>
      </c>
      <c r="D40" s="143" t="s">
        <v>100</v>
      </c>
      <c r="E40" s="143" t="s">
        <v>101</v>
      </c>
      <c r="F40" s="143" t="s">
        <v>102</v>
      </c>
      <c r="G40" s="143" t="s">
        <v>103</v>
      </c>
      <c r="H40" s="143" t="s">
        <v>104</v>
      </c>
      <c r="I40" s="143" t="s">
        <v>107</v>
      </c>
      <c r="J40" s="143">
        <v>276</v>
      </c>
      <c r="K40" s="144">
        <v>526.24</v>
      </c>
    </row>
    <row r="41" spans="1:11" x14ac:dyDescent="0.25">
      <c r="A41" s="142" t="s">
        <v>99</v>
      </c>
      <c r="B41" s="143">
        <v>2020</v>
      </c>
      <c r="C41" s="143" t="s">
        <v>38</v>
      </c>
      <c r="D41" s="143" t="s">
        <v>100</v>
      </c>
      <c r="E41" s="143" t="s">
        <v>101</v>
      </c>
      <c r="F41" s="143" t="s">
        <v>102</v>
      </c>
      <c r="G41" s="143" t="s">
        <v>103</v>
      </c>
      <c r="H41" s="143" t="s">
        <v>104</v>
      </c>
      <c r="I41" s="143" t="s">
        <v>107</v>
      </c>
      <c r="J41" s="143">
        <v>680</v>
      </c>
      <c r="K41" s="144">
        <v>972.4</v>
      </c>
    </row>
    <row r="42" spans="1:11" x14ac:dyDescent="0.25">
      <c r="A42" s="142" t="s">
        <v>108</v>
      </c>
      <c r="B42" s="143">
        <v>2020</v>
      </c>
      <c r="C42" s="143" t="s">
        <v>38</v>
      </c>
      <c r="D42" s="143" t="s">
        <v>100</v>
      </c>
      <c r="E42" s="143" t="s">
        <v>101</v>
      </c>
      <c r="F42" s="143" t="s">
        <v>102</v>
      </c>
      <c r="G42" s="143" t="s">
        <v>103</v>
      </c>
      <c r="H42" s="143" t="s">
        <v>104</v>
      </c>
      <c r="I42" s="143" t="s">
        <v>107</v>
      </c>
      <c r="J42" s="143">
        <v>767</v>
      </c>
      <c r="K42" s="144">
        <v>1096.81</v>
      </c>
    </row>
    <row r="43" spans="1:11" x14ac:dyDescent="0.25">
      <c r="A43" s="142" t="s">
        <v>106</v>
      </c>
      <c r="B43" s="143">
        <v>2020</v>
      </c>
      <c r="C43" s="143" t="s">
        <v>38</v>
      </c>
      <c r="D43" s="143" t="s">
        <v>100</v>
      </c>
      <c r="E43" s="143" t="s">
        <v>101</v>
      </c>
      <c r="F43" s="143" t="s">
        <v>102</v>
      </c>
      <c r="G43" s="143" t="s">
        <v>103</v>
      </c>
      <c r="H43" s="143" t="s">
        <v>104</v>
      </c>
      <c r="I43" s="143" t="s">
        <v>107</v>
      </c>
      <c r="J43" s="143">
        <v>285</v>
      </c>
      <c r="K43" s="144">
        <v>407.55</v>
      </c>
    </row>
    <row r="44" spans="1:11" x14ac:dyDescent="0.25">
      <c r="A44" s="142" t="s">
        <v>99</v>
      </c>
      <c r="B44" s="143">
        <v>2020</v>
      </c>
      <c r="C44" s="143" t="s">
        <v>38</v>
      </c>
      <c r="D44" s="143" t="s">
        <v>100</v>
      </c>
      <c r="E44" s="143" t="s">
        <v>101</v>
      </c>
      <c r="F44" s="143" t="s">
        <v>102</v>
      </c>
      <c r="G44" s="143" t="s">
        <v>103</v>
      </c>
      <c r="H44" s="143" t="s">
        <v>104</v>
      </c>
      <c r="I44" s="143" t="s">
        <v>107</v>
      </c>
      <c r="J44" s="143">
        <v>279</v>
      </c>
      <c r="K44" s="144">
        <v>398.97</v>
      </c>
    </row>
    <row r="45" spans="1:11" x14ac:dyDescent="0.25">
      <c r="A45" s="142" t="s">
        <v>108</v>
      </c>
      <c r="B45" s="143">
        <v>2020</v>
      </c>
      <c r="C45" s="143" t="s">
        <v>38</v>
      </c>
      <c r="D45" s="143" t="s">
        <v>100</v>
      </c>
      <c r="E45" s="143" t="s">
        <v>101</v>
      </c>
      <c r="F45" s="143" t="s">
        <v>102</v>
      </c>
      <c r="G45" s="143" t="s">
        <v>103</v>
      </c>
      <c r="H45" s="143" t="s">
        <v>104</v>
      </c>
      <c r="I45" s="143" t="s">
        <v>107</v>
      </c>
      <c r="J45" s="143">
        <v>213</v>
      </c>
      <c r="K45" s="144">
        <v>304.59000000000003</v>
      </c>
    </row>
    <row r="46" spans="1:11" x14ac:dyDescent="0.25">
      <c r="A46" s="142" t="s">
        <v>108</v>
      </c>
      <c r="B46" s="143">
        <v>2020</v>
      </c>
      <c r="C46" s="143" t="s">
        <v>38</v>
      </c>
      <c r="D46" s="143" t="s">
        <v>100</v>
      </c>
      <c r="E46" s="143" t="s">
        <v>101</v>
      </c>
      <c r="F46" s="143" t="s">
        <v>102</v>
      </c>
      <c r="G46" s="143" t="s">
        <v>103</v>
      </c>
      <c r="H46" s="143" t="s">
        <v>104</v>
      </c>
      <c r="I46" s="143" t="s">
        <v>107</v>
      </c>
      <c r="J46" s="143">
        <v>753</v>
      </c>
      <c r="K46" s="144">
        <v>526.24</v>
      </c>
    </row>
    <row r="47" spans="1:11" x14ac:dyDescent="0.25">
      <c r="A47" s="142" t="s">
        <v>99</v>
      </c>
      <c r="B47" s="143">
        <v>2020</v>
      </c>
      <c r="C47" s="143" t="s">
        <v>38</v>
      </c>
      <c r="D47" s="143" t="s">
        <v>100</v>
      </c>
      <c r="E47" s="143" t="s">
        <v>101</v>
      </c>
      <c r="F47" s="143" t="s">
        <v>102</v>
      </c>
      <c r="G47" s="143" t="s">
        <v>103</v>
      </c>
      <c r="H47" s="143" t="s">
        <v>104</v>
      </c>
      <c r="I47" s="143" t="s">
        <v>107</v>
      </c>
      <c r="J47" s="143">
        <v>806</v>
      </c>
      <c r="K47" s="144">
        <v>526.24</v>
      </c>
    </row>
    <row r="48" spans="1:11" x14ac:dyDescent="0.25">
      <c r="A48" s="142" t="s">
        <v>108</v>
      </c>
      <c r="B48" s="143">
        <v>2020</v>
      </c>
      <c r="C48" s="143" t="s">
        <v>38</v>
      </c>
      <c r="D48" s="143" t="s">
        <v>100</v>
      </c>
      <c r="E48" s="143" t="s">
        <v>101</v>
      </c>
      <c r="F48" s="143" t="s">
        <v>102</v>
      </c>
      <c r="G48" s="143" t="s">
        <v>103</v>
      </c>
      <c r="H48" s="143" t="s">
        <v>104</v>
      </c>
      <c r="I48" s="143" t="s">
        <v>107</v>
      </c>
      <c r="J48" s="143">
        <v>217</v>
      </c>
      <c r="K48" s="144">
        <v>310.31</v>
      </c>
    </row>
    <row r="49" spans="1:11" x14ac:dyDescent="0.25">
      <c r="A49" s="142" t="s">
        <v>99</v>
      </c>
      <c r="B49" s="143">
        <v>2020</v>
      </c>
      <c r="C49" s="143" t="s">
        <v>38</v>
      </c>
      <c r="D49" s="143" t="s">
        <v>100</v>
      </c>
      <c r="E49" s="143" t="s">
        <v>101</v>
      </c>
      <c r="F49" s="143" t="s">
        <v>102</v>
      </c>
      <c r="G49" s="143" t="s">
        <v>103</v>
      </c>
      <c r="H49" s="143" t="s">
        <v>104</v>
      </c>
      <c r="I49" s="143" t="s">
        <v>107</v>
      </c>
      <c r="J49" s="143">
        <v>259</v>
      </c>
      <c r="K49" s="144">
        <v>370.37</v>
      </c>
    </row>
    <row r="50" spans="1:11" x14ac:dyDescent="0.25">
      <c r="A50" s="142" t="s">
        <v>108</v>
      </c>
      <c r="B50" s="143">
        <v>2020</v>
      </c>
      <c r="C50" s="143" t="s">
        <v>38</v>
      </c>
      <c r="D50" s="143" t="s">
        <v>100</v>
      </c>
      <c r="E50" s="143" t="s">
        <v>101</v>
      </c>
      <c r="F50" s="143" t="s">
        <v>102</v>
      </c>
      <c r="G50" s="143" t="s">
        <v>103</v>
      </c>
      <c r="H50" s="143" t="s">
        <v>104</v>
      </c>
      <c r="I50" s="143" t="s">
        <v>107</v>
      </c>
      <c r="J50" s="143">
        <v>187</v>
      </c>
      <c r="K50" s="144">
        <v>267.40999999999997</v>
      </c>
    </row>
    <row r="51" spans="1:11" x14ac:dyDescent="0.25">
      <c r="A51" s="142" t="s">
        <v>99</v>
      </c>
      <c r="B51" s="143">
        <v>2020</v>
      </c>
      <c r="C51" s="143" t="s">
        <v>38</v>
      </c>
      <c r="D51" s="143" t="s">
        <v>100</v>
      </c>
      <c r="E51" s="143" t="s">
        <v>101</v>
      </c>
      <c r="F51" s="143" t="s">
        <v>102</v>
      </c>
      <c r="G51" s="143" t="s">
        <v>103</v>
      </c>
      <c r="H51" s="143" t="s">
        <v>104</v>
      </c>
      <c r="I51" s="143" t="s">
        <v>105</v>
      </c>
      <c r="J51" s="143">
        <v>287</v>
      </c>
      <c r="K51" s="144">
        <v>410.40999999999997</v>
      </c>
    </row>
    <row r="52" spans="1:11" x14ac:dyDescent="0.25">
      <c r="A52" s="142" t="s">
        <v>106</v>
      </c>
      <c r="B52" s="143">
        <v>2020</v>
      </c>
      <c r="C52" s="143" t="s">
        <v>38</v>
      </c>
      <c r="D52" s="143" t="s">
        <v>100</v>
      </c>
      <c r="E52" s="143" t="s">
        <v>101</v>
      </c>
      <c r="F52" s="143" t="s">
        <v>102</v>
      </c>
      <c r="G52" s="143" t="s">
        <v>111</v>
      </c>
      <c r="H52" s="143" t="s">
        <v>104</v>
      </c>
      <c r="I52" s="143" t="s">
        <v>105</v>
      </c>
      <c r="J52" s="143">
        <v>281</v>
      </c>
      <c r="K52" s="144">
        <v>401.83</v>
      </c>
    </row>
    <row r="53" spans="1:11" x14ac:dyDescent="0.25">
      <c r="A53" s="142" t="s">
        <v>106</v>
      </c>
      <c r="B53" s="143">
        <v>2020</v>
      </c>
      <c r="C53" s="143" t="s">
        <v>38</v>
      </c>
      <c r="D53" s="143" t="s">
        <v>100</v>
      </c>
      <c r="E53" s="143" t="s">
        <v>101</v>
      </c>
      <c r="F53" s="143" t="s">
        <v>102</v>
      </c>
      <c r="G53" s="143" t="s">
        <v>111</v>
      </c>
      <c r="H53" s="143" t="s">
        <v>104</v>
      </c>
      <c r="I53" s="143" t="s">
        <v>105</v>
      </c>
      <c r="J53" s="143">
        <v>275</v>
      </c>
      <c r="K53" s="144">
        <v>393.25</v>
      </c>
    </row>
    <row r="54" spans="1:11" x14ac:dyDescent="0.25">
      <c r="A54" s="142" t="s">
        <v>99</v>
      </c>
      <c r="B54" s="143">
        <v>2020</v>
      </c>
      <c r="C54" s="143" t="s">
        <v>38</v>
      </c>
      <c r="D54" s="143" t="s">
        <v>100</v>
      </c>
      <c r="E54" s="143" t="s">
        <v>101</v>
      </c>
      <c r="F54" s="143" t="s">
        <v>102</v>
      </c>
      <c r="G54" s="143" t="s">
        <v>111</v>
      </c>
      <c r="H54" s="143" t="s">
        <v>104</v>
      </c>
      <c r="I54" s="143" t="s">
        <v>107</v>
      </c>
      <c r="J54" s="143">
        <v>215</v>
      </c>
      <c r="K54" s="144">
        <v>307.45</v>
      </c>
    </row>
    <row r="55" spans="1:11" x14ac:dyDescent="0.25">
      <c r="A55" s="142" t="s">
        <v>109</v>
      </c>
      <c r="B55" s="143">
        <v>2020</v>
      </c>
      <c r="C55" s="143" t="s">
        <v>38</v>
      </c>
      <c r="D55" s="143" t="s">
        <v>100</v>
      </c>
      <c r="E55" s="143" t="s">
        <v>101</v>
      </c>
      <c r="F55" s="143" t="s">
        <v>102</v>
      </c>
      <c r="G55" s="143" t="s">
        <v>111</v>
      </c>
      <c r="H55" s="143" t="s">
        <v>104</v>
      </c>
      <c r="I55" s="143" t="s">
        <v>107</v>
      </c>
      <c r="J55" s="143">
        <v>263</v>
      </c>
      <c r="K55" s="144">
        <v>376.09000000000003</v>
      </c>
    </row>
    <row r="56" spans="1:11" x14ac:dyDescent="0.25">
      <c r="A56" s="142" t="s">
        <v>106</v>
      </c>
      <c r="B56" s="143">
        <v>2020</v>
      </c>
      <c r="C56" s="143" t="s">
        <v>38</v>
      </c>
      <c r="D56" s="143" t="s">
        <v>100</v>
      </c>
      <c r="E56" s="143" t="s">
        <v>101</v>
      </c>
      <c r="F56" s="143" t="s">
        <v>102</v>
      </c>
      <c r="G56" s="143" t="s">
        <v>111</v>
      </c>
      <c r="H56" s="143" t="s">
        <v>104</v>
      </c>
      <c r="I56" s="143" t="s">
        <v>107</v>
      </c>
      <c r="J56" s="143">
        <v>776</v>
      </c>
      <c r="K56" s="144">
        <v>1109.68</v>
      </c>
    </row>
    <row r="57" spans="1:11" x14ac:dyDescent="0.25">
      <c r="A57" s="142" t="s">
        <v>99</v>
      </c>
      <c r="B57" s="143">
        <v>2020</v>
      </c>
      <c r="C57" s="143" t="s">
        <v>42</v>
      </c>
      <c r="D57" s="143" t="s">
        <v>100</v>
      </c>
      <c r="E57" s="143" t="s">
        <v>101</v>
      </c>
      <c r="F57" s="143" t="s">
        <v>102</v>
      </c>
      <c r="G57" s="143" t="s">
        <v>111</v>
      </c>
      <c r="H57" s="143" t="s">
        <v>104</v>
      </c>
      <c r="I57" s="143" t="s">
        <v>105</v>
      </c>
      <c r="J57" s="143">
        <v>224</v>
      </c>
      <c r="K57" s="144">
        <v>526.24</v>
      </c>
    </row>
    <row r="58" spans="1:11" x14ac:dyDescent="0.25">
      <c r="A58" s="142" t="s">
        <v>99</v>
      </c>
      <c r="B58" s="143">
        <v>2020</v>
      </c>
      <c r="C58" s="143" t="s">
        <v>42</v>
      </c>
      <c r="D58" s="143" t="s">
        <v>100</v>
      </c>
      <c r="E58" s="143" t="s">
        <v>101</v>
      </c>
      <c r="F58" s="143" t="s">
        <v>102</v>
      </c>
      <c r="G58" s="143" t="s">
        <v>111</v>
      </c>
      <c r="H58" s="143" t="s">
        <v>104</v>
      </c>
      <c r="I58" s="143" t="s">
        <v>105</v>
      </c>
      <c r="J58" s="143">
        <v>218</v>
      </c>
      <c r="K58" s="144">
        <v>526.24</v>
      </c>
    </row>
    <row r="59" spans="1:11" x14ac:dyDescent="0.25">
      <c r="A59" s="142" t="s">
        <v>99</v>
      </c>
      <c r="B59" s="143">
        <v>2020</v>
      </c>
      <c r="C59" s="143" t="s">
        <v>42</v>
      </c>
      <c r="D59" s="143" t="s">
        <v>100</v>
      </c>
      <c r="E59" s="143" t="s">
        <v>101</v>
      </c>
      <c r="F59" s="143" t="s">
        <v>102</v>
      </c>
      <c r="G59" s="143" t="s">
        <v>111</v>
      </c>
      <c r="H59" s="143" t="s">
        <v>104</v>
      </c>
      <c r="I59" s="143" t="s">
        <v>105</v>
      </c>
      <c r="J59" s="143">
        <v>212</v>
      </c>
      <c r="K59" s="144">
        <v>526.24</v>
      </c>
    </row>
    <row r="60" spans="1:11" x14ac:dyDescent="0.25">
      <c r="A60" s="142" t="s">
        <v>99</v>
      </c>
      <c r="B60" s="143">
        <v>2020</v>
      </c>
      <c r="C60" s="143" t="s">
        <v>42</v>
      </c>
      <c r="D60" s="143" t="s">
        <v>100</v>
      </c>
      <c r="E60" s="143" t="s">
        <v>101</v>
      </c>
      <c r="F60" s="143" t="s">
        <v>102</v>
      </c>
      <c r="G60" s="143" t="s">
        <v>111</v>
      </c>
      <c r="H60" s="143" t="s">
        <v>104</v>
      </c>
      <c r="I60" s="143" t="s">
        <v>107</v>
      </c>
      <c r="J60" s="143">
        <v>194</v>
      </c>
      <c r="K60" s="144">
        <v>277.42</v>
      </c>
    </row>
    <row r="61" spans="1:11" x14ac:dyDescent="0.25">
      <c r="A61" s="142" t="s">
        <v>106</v>
      </c>
      <c r="B61" s="143">
        <v>2020</v>
      </c>
      <c r="C61" s="143" t="s">
        <v>42</v>
      </c>
      <c r="D61" s="143" t="s">
        <v>100</v>
      </c>
      <c r="E61" s="143" t="s">
        <v>101</v>
      </c>
      <c r="F61" s="143" t="s">
        <v>102</v>
      </c>
      <c r="G61" s="143" t="s">
        <v>111</v>
      </c>
      <c r="H61" s="143" t="s">
        <v>104</v>
      </c>
      <c r="I61" s="143" t="s">
        <v>107</v>
      </c>
      <c r="J61" s="143">
        <v>242</v>
      </c>
      <c r="K61" s="144">
        <v>346.06</v>
      </c>
    </row>
    <row r="62" spans="1:11" x14ac:dyDescent="0.25">
      <c r="A62" s="142" t="s">
        <v>106</v>
      </c>
      <c r="B62" s="143">
        <v>2020</v>
      </c>
      <c r="C62" s="143" t="s">
        <v>42</v>
      </c>
      <c r="D62" s="143" t="s">
        <v>100</v>
      </c>
      <c r="E62" s="143" t="s">
        <v>101</v>
      </c>
      <c r="F62" s="143" t="s">
        <v>102</v>
      </c>
      <c r="G62" s="143" t="s">
        <v>111</v>
      </c>
      <c r="H62" s="143" t="s">
        <v>104</v>
      </c>
      <c r="I62" s="143" t="s">
        <v>107</v>
      </c>
      <c r="J62" s="143">
        <v>164</v>
      </c>
      <c r="K62" s="144">
        <v>234.51999999999998</v>
      </c>
    </row>
    <row r="63" spans="1:11" x14ac:dyDescent="0.25">
      <c r="A63" s="142" t="s">
        <v>108</v>
      </c>
      <c r="B63" s="143">
        <v>2020</v>
      </c>
      <c r="C63" s="143" t="s">
        <v>42</v>
      </c>
      <c r="D63" s="143" t="s">
        <v>100</v>
      </c>
      <c r="E63" s="143" t="s">
        <v>101</v>
      </c>
      <c r="F63" s="143" t="s">
        <v>102</v>
      </c>
      <c r="G63" s="143" t="s">
        <v>111</v>
      </c>
      <c r="H63" s="143" t="s">
        <v>104</v>
      </c>
      <c r="I63" s="143" t="s">
        <v>107</v>
      </c>
      <c r="J63" s="143">
        <v>238</v>
      </c>
      <c r="K63" s="144">
        <v>340.34000000000003</v>
      </c>
    </row>
    <row r="64" spans="1:11" x14ac:dyDescent="0.25">
      <c r="A64" s="142" t="s">
        <v>99</v>
      </c>
      <c r="B64" s="143">
        <v>2020</v>
      </c>
      <c r="C64" s="143" t="s">
        <v>42</v>
      </c>
      <c r="D64" s="143" t="s">
        <v>100</v>
      </c>
      <c r="E64" s="143" t="s">
        <v>101</v>
      </c>
      <c r="F64" s="143" t="s">
        <v>102</v>
      </c>
      <c r="G64" s="143" t="s">
        <v>111</v>
      </c>
      <c r="H64" s="143" t="s">
        <v>104</v>
      </c>
      <c r="I64" s="143" t="s">
        <v>107</v>
      </c>
      <c r="J64" s="143">
        <v>166</v>
      </c>
      <c r="K64" s="144">
        <v>237.38</v>
      </c>
    </row>
    <row r="65" spans="1:11" x14ac:dyDescent="0.25">
      <c r="A65" s="142" t="s">
        <v>108</v>
      </c>
      <c r="B65" s="143">
        <v>2020</v>
      </c>
      <c r="C65" s="143" t="s">
        <v>42</v>
      </c>
      <c r="D65" s="143" t="s">
        <v>100</v>
      </c>
      <c r="E65" s="143" t="s">
        <v>101</v>
      </c>
      <c r="F65" s="143" t="s">
        <v>102</v>
      </c>
      <c r="G65" s="143" t="s">
        <v>111</v>
      </c>
      <c r="H65" s="143" t="s">
        <v>104</v>
      </c>
      <c r="I65" s="143" t="s">
        <v>105</v>
      </c>
      <c r="J65" s="143">
        <v>222</v>
      </c>
      <c r="K65" s="144">
        <v>526.24</v>
      </c>
    </row>
    <row r="66" spans="1:11" x14ac:dyDescent="0.25">
      <c r="A66" s="142" t="s">
        <v>99</v>
      </c>
      <c r="B66" s="143">
        <v>2020</v>
      </c>
      <c r="C66" s="143" t="s">
        <v>42</v>
      </c>
      <c r="D66" s="143" t="s">
        <v>100</v>
      </c>
      <c r="E66" s="143" t="s">
        <v>101</v>
      </c>
      <c r="F66" s="143" t="s">
        <v>102</v>
      </c>
      <c r="G66" s="143" t="s">
        <v>111</v>
      </c>
      <c r="H66" s="143" t="s">
        <v>104</v>
      </c>
      <c r="I66" s="143" t="s">
        <v>105</v>
      </c>
      <c r="J66" s="143">
        <v>216</v>
      </c>
      <c r="K66" s="144">
        <v>526.24</v>
      </c>
    </row>
    <row r="67" spans="1:11" x14ac:dyDescent="0.25">
      <c r="A67" s="142" t="s">
        <v>106</v>
      </c>
      <c r="B67" s="143">
        <v>2020</v>
      </c>
      <c r="C67" s="143" t="s">
        <v>42</v>
      </c>
      <c r="D67" s="143" t="s">
        <v>100</v>
      </c>
      <c r="E67" s="143" t="s">
        <v>101</v>
      </c>
      <c r="F67" s="143" t="s">
        <v>102</v>
      </c>
      <c r="G67" s="143" t="s">
        <v>111</v>
      </c>
      <c r="H67" s="143" t="s">
        <v>104</v>
      </c>
      <c r="I67" s="143" t="s">
        <v>107</v>
      </c>
      <c r="J67" s="143">
        <v>684</v>
      </c>
      <c r="K67" s="144">
        <v>978.12</v>
      </c>
    </row>
    <row r="68" spans="1:11" x14ac:dyDescent="0.25">
      <c r="A68" s="142" t="s">
        <v>109</v>
      </c>
      <c r="B68" s="143">
        <v>2020</v>
      </c>
      <c r="C68" s="143" t="s">
        <v>42</v>
      </c>
      <c r="D68" s="143" t="s">
        <v>100</v>
      </c>
      <c r="E68" s="143" t="s">
        <v>101</v>
      </c>
      <c r="F68" s="143" t="s">
        <v>102</v>
      </c>
      <c r="G68" s="143" t="s">
        <v>111</v>
      </c>
      <c r="H68" s="143" t="s">
        <v>104</v>
      </c>
      <c r="I68" s="143" t="s">
        <v>107</v>
      </c>
      <c r="J68" s="143">
        <v>717</v>
      </c>
      <c r="K68" s="144">
        <v>1025.31</v>
      </c>
    </row>
    <row r="69" spans="1:11" x14ac:dyDescent="0.25">
      <c r="A69" s="142" t="s">
        <v>106</v>
      </c>
      <c r="B69" s="143">
        <v>2020</v>
      </c>
      <c r="C69" s="143" t="s">
        <v>42</v>
      </c>
      <c r="D69" s="143" t="s">
        <v>100</v>
      </c>
      <c r="E69" s="143" t="s">
        <v>101</v>
      </c>
      <c r="F69" s="143" t="s">
        <v>102</v>
      </c>
      <c r="G69" s="143" t="s">
        <v>111</v>
      </c>
      <c r="H69" s="143" t="s">
        <v>104</v>
      </c>
      <c r="I69" s="143" t="s">
        <v>107</v>
      </c>
      <c r="J69" s="143">
        <v>770</v>
      </c>
      <c r="K69" s="144">
        <v>1101.0999999999999</v>
      </c>
    </row>
    <row r="70" spans="1:11" x14ac:dyDescent="0.25">
      <c r="A70" s="142" t="s">
        <v>106</v>
      </c>
      <c r="B70" s="143">
        <v>2020</v>
      </c>
      <c r="C70" s="143" t="s">
        <v>42</v>
      </c>
      <c r="D70" s="143" t="s">
        <v>100</v>
      </c>
      <c r="E70" s="143" t="s">
        <v>101</v>
      </c>
      <c r="F70" s="143" t="s">
        <v>102</v>
      </c>
      <c r="G70" s="143" t="s">
        <v>111</v>
      </c>
      <c r="H70" s="143" t="s">
        <v>104</v>
      </c>
      <c r="I70" s="143" t="s">
        <v>105</v>
      </c>
      <c r="J70" s="143">
        <v>225</v>
      </c>
      <c r="K70" s="144">
        <v>321.75</v>
      </c>
    </row>
    <row r="71" spans="1:11" x14ac:dyDescent="0.25">
      <c r="A71" s="142" t="s">
        <v>109</v>
      </c>
      <c r="B71" s="143">
        <v>2020</v>
      </c>
      <c r="C71" s="143" t="s">
        <v>42</v>
      </c>
      <c r="D71" s="143" t="s">
        <v>100</v>
      </c>
      <c r="E71" s="143" t="s">
        <v>101</v>
      </c>
      <c r="F71" s="143" t="s">
        <v>102</v>
      </c>
      <c r="G71" s="143" t="s">
        <v>111</v>
      </c>
      <c r="H71" s="143" t="s">
        <v>104</v>
      </c>
      <c r="I71" s="143" t="s">
        <v>105</v>
      </c>
      <c r="J71" s="143">
        <v>219</v>
      </c>
      <c r="K71" s="144">
        <v>313.17</v>
      </c>
    </row>
    <row r="72" spans="1:11" x14ac:dyDescent="0.25">
      <c r="A72" s="142" t="s">
        <v>108</v>
      </c>
      <c r="B72" s="143">
        <v>2020</v>
      </c>
      <c r="C72" s="143" t="s">
        <v>42</v>
      </c>
      <c r="D72" s="143" t="s">
        <v>100</v>
      </c>
      <c r="E72" s="143" t="s">
        <v>101</v>
      </c>
      <c r="F72" s="143" t="s">
        <v>102</v>
      </c>
      <c r="G72" s="143" t="s">
        <v>111</v>
      </c>
      <c r="H72" s="143" t="s">
        <v>104</v>
      </c>
      <c r="I72" s="143" t="s">
        <v>105</v>
      </c>
      <c r="J72" s="143">
        <v>213</v>
      </c>
      <c r="K72" s="144">
        <v>304.59000000000003</v>
      </c>
    </row>
    <row r="73" spans="1:11" x14ac:dyDescent="0.25">
      <c r="A73" s="142" t="s">
        <v>106</v>
      </c>
      <c r="B73" s="143">
        <v>2020</v>
      </c>
      <c r="C73" s="143" t="s">
        <v>42</v>
      </c>
      <c r="D73" s="143" t="s">
        <v>100</v>
      </c>
      <c r="E73" s="143" t="s">
        <v>101</v>
      </c>
      <c r="F73" s="143" t="s">
        <v>102</v>
      </c>
      <c r="G73" s="143" t="s">
        <v>111</v>
      </c>
      <c r="H73" s="143" t="s">
        <v>104</v>
      </c>
      <c r="I73" s="143" t="s">
        <v>107</v>
      </c>
      <c r="J73" s="143">
        <v>195</v>
      </c>
      <c r="K73" s="144">
        <v>278.85000000000002</v>
      </c>
    </row>
    <row r="74" spans="1:11" x14ac:dyDescent="0.25">
      <c r="A74" s="142" t="s">
        <v>106</v>
      </c>
      <c r="B74" s="143">
        <v>2020</v>
      </c>
      <c r="C74" s="143" t="s">
        <v>42</v>
      </c>
      <c r="D74" s="143" t="s">
        <v>100</v>
      </c>
      <c r="E74" s="143" t="s">
        <v>101</v>
      </c>
      <c r="F74" s="143" t="s">
        <v>102</v>
      </c>
      <c r="G74" s="143" t="s">
        <v>111</v>
      </c>
      <c r="H74" s="143" t="s">
        <v>104</v>
      </c>
      <c r="I74" s="143" t="s">
        <v>107</v>
      </c>
      <c r="J74" s="143">
        <v>810</v>
      </c>
      <c r="K74" s="144">
        <v>526.24</v>
      </c>
    </row>
    <row r="75" spans="1:11" x14ac:dyDescent="0.25">
      <c r="A75" s="142" t="s">
        <v>99</v>
      </c>
      <c r="B75" s="143">
        <v>2020</v>
      </c>
      <c r="C75" s="143" t="s">
        <v>42</v>
      </c>
      <c r="D75" s="143" t="s">
        <v>100</v>
      </c>
      <c r="E75" s="143" t="s">
        <v>101</v>
      </c>
      <c r="F75" s="143" t="s">
        <v>102</v>
      </c>
      <c r="G75" s="143" t="s">
        <v>111</v>
      </c>
      <c r="H75" s="143" t="s">
        <v>104</v>
      </c>
      <c r="I75" s="143" t="s">
        <v>107</v>
      </c>
      <c r="J75" s="143">
        <v>193</v>
      </c>
      <c r="K75" s="144">
        <v>275.99</v>
      </c>
    </row>
    <row r="76" spans="1:11" x14ac:dyDescent="0.25">
      <c r="A76" s="142" t="s">
        <v>108</v>
      </c>
      <c r="B76" s="143">
        <v>2020</v>
      </c>
      <c r="C76" s="143" t="s">
        <v>42</v>
      </c>
      <c r="D76" s="143" t="s">
        <v>100</v>
      </c>
      <c r="E76" s="143" t="s">
        <v>101</v>
      </c>
      <c r="F76" s="143" t="s">
        <v>102</v>
      </c>
      <c r="G76" s="143" t="s">
        <v>111</v>
      </c>
      <c r="H76" s="143" t="s">
        <v>104</v>
      </c>
      <c r="I76" s="143" t="s">
        <v>107</v>
      </c>
      <c r="J76" s="143">
        <v>241</v>
      </c>
      <c r="K76" s="144">
        <v>344.63</v>
      </c>
    </row>
    <row r="77" spans="1:11" x14ac:dyDescent="0.25">
      <c r="A77" s="142" t="s">
        <v>99</v>
      </c>
      <c r="B77" s="143">
        <v>2020</v>
      </c>
      <c r="C77" s="143" t="s">
        <v>42</v>
      </c>
      <c r="D77" s="143" t="s">
        <v>100</v>
      </c>
      <c r="E77" s="143" t="s">
        <v>101</v>
      </c>
      <c r="F77" s="143" t="s">
        <v>102</v>
      </c>
      <c r="G77" s="143" t="s">
        <v>111</v>
      </c>
      <c r="H77" s="143" t="s">
        <v>104</v>
      </c>
      <c r="I77" s="143" t="s">
        <v>105</v>
      </c>
      <c r="J77" s="143">
        <v>221</v>
      </c>
      <c r="K77" s="144">
        <v>316.02999999999997</v>
      </c>
    </row>
    <row r="78" spans="1:11" x14ac:dyDescent="0.25">
      <c r="A78" s="142" t="s">
        <v>106</v>
      </c>
      <c r="B78" s="143">
        <v>2020</v>
      </c>
      <c r="C78" s="143" t="s">
        <v>42</v>
      </c>
      <c r="D78" s="143" t="s">
        <v>100</v>
      </c>
      <c r="E78" s="143" t="s">
        <v>101</v>
      </c>
      <c r="F78" s="143" t="s">
        <v>102</v>
      </c>
      <c r="G78" s="143" t="s">
        <v>111</v>
      </c>
      <c r="H78" s="143" t="s">
        <v>104</v>
      </c>
      <c r="I78" s="143" t="s">
        <v>105</v>
      </c>
      <c r="J78" s="143">
        <v>215</v>
      </c>
      <c r="K78" s="144">
        <v>307.45</v>
      </c>
    </row>
    <row r="79" spans="1:11" x14ac:dyDescent="0.25">
      <c r="A79" s="142" t="s">
        <v>106</v>
      </c>
      <c r="B79" s="143">
        <v>2020</v>
      </c>
      <c r="C79" s="143" t="s">
        <v>42</v>
      </c>
      <c r="D79" s="143" t="s">
        <v>100</v>
      </c>
      <c r="E79" s="143" t="s">
        <v>101</v>
      </c>
      <c r="F79" s="143" t="s">
        <v>102</v>
      </c>
      <c r="G79" s="143" t="s">
        <v>111</v>
      </c>
      <c r="H79" s="143" t="s">
        <v>104</v>
      </c>
      <c r="I79" s="143" t="s">
        <v>107</v>
      </c>
      <c r="J79" s="143">
        <v>191</v>
      </c>
      <c r="K79" s="144">
        <v>273.13</v>
      </c>
    </row>
    <row r="80" spans="1:11" x14ac:dyDescent="0.25">
      <c r="A80" s="142" t="s">
        <v>99</v>
      </c>
      <c r="B80" s="143">
        <v>2020</v>
      </c>
      <c r="C80" s="143" t="s">
        <v>42</v>
      </c>
      <c r="D80" s="143" t="s">
        <v>100</v>
      </c>
      <c r="E80" s="143" t="s">
        <v>101</v>
      </c>
      <c r="F80" s="143" t="s">
        <v>102</v>
      </c>
      <c r="G80" s="143" t="s">
        <v>111</v>
      </c>
      <c r="H80" s="143" t="s">
        <v>104</v>
      </c>
      <c r="I80" s="143" t="s">
        <v>107</v>
      </c>
      <c r="J80" s="143">
        <v>239</v>
      </c>
      <c r="K80" s="144">
        <v>341.77</v>
      </c>
    </row>
    <row r="81" spans="1:11" x14ac:dyDescent="0.25">
      <c r="A81" s="142" t="s">
        <v>99</v>
      </c>
      <c r="B81" s="143">
        <v>2020</v>
      </c>
      <c r="C81" s="143" t="s">
        <v>42</v>
      </c>
      <c r="D81" s="143" t="s">
        <v>100</v>
      </c>
      <c r="E81" s="143" t="s">
        <v>101</v>
      </c>
      <c r="F81" s="143" t="s">
        <v>102</v>
      </c>
      <c r="G81" s="143" t="s">
        <v>111</v>
      </c>
      <c r="H81" s="143" t="s">
        <v>104</v>
      </c>
      <c r="I81" s="143" t="s">
        <v>107</v>
      </c>
      <c r="J81" s="143">
        <v>779</v>
      </c>
      <c r="K81" s="144">
        <v>1113.97</v>
      </c>
    </row>
    <row r="82" spans="1:11" x14ac:dyDescent="0.25">
      <c r="A82" s="142" t="s">
        <v>106</v>
      </c>
      <c r="B82" s="143">
        <v>2020</v>
      </c>
      <c r="C82" s="143" t="s">
        <v>31</v>
      </c>
      <c r="D82" s="143" t="s">
        <v>100</v>
      </c>
      <c r="E82" s="143" t="s">
        <v>101</v>
      </c>
      <c r="F82" s="143" t="s">
        <v>102</v>
      </c>
      <c r="G82" s="143" t="s">
        <v>111</v>
      </c>
      <c r="H82" s="143" t="s">
        <v>104</v>
      </c>
      <c r="I82" s="143" t="s">
        <v>107</v>
      </c>
      <c r="J82" s="143">
        <v>248</v>
      </c>
      <c r="K82" s="144">
        <v>354.64</v>
      </c>
    </row>
    <row r="83" spans="1:11" x14ac:dyDescent="0.25">
      <c r="A83" s="142" t="s">
        <v>108</v>
      </c>
      <c r="B83" s="143">
        <v>2020</v>
      </c>
      <c r="C83" s="143" t="s">
        <v>31</v>
      </c>
      <c r="D83" s="143" t="s">
        <v>100</v>
      </c>
      <c r="E83" s="143" t="s">
        <v>101</v>
      </c>
      <c r="F83" s="143" t="s">
        <v>102</v>
      </c>
      <c r="G83" s="143" t="s">
        <v>111</v>
      </c>
      <c r="H83" s="143" t="s">
        <v>104</v>
      </c>
      <c r="I83" s="143" t="s">
        <v>107</v>
      </c>
      <c r="J83" s="143">
        <v>218</v>
      </c>
      <c r="K83" s="144">
        <v>311.74</v>
      </c>
    </row>
    <row r="84" spans="1:11" x14ac:dyDescent="0.25">
      <c r="A84" s="142" t="s">
        <v>106</v>
      </c>
      <c r="B84" s="143">
        <v>2020</v>
      </c>
      <c r="C84" s="143" t="s">
        <v>31</v>
      </c>
      <c r="D84" s="143" t="s">
        <v>100</v>
      </c>
      <c r="E84" s="143" t="s">
        <v>101</v>
      </c>
      <c r="F84" s="143" t="s">
        <v>102</v>
      </c>
      <c r="G84" s="143" t="s">
        <v>111</v>
      </c>
      <c r="H84" s="143" t="s">
        <v>104</v>
      </c>
      <c r="I84" s="143" t="s">
        <v>107</v>
      </c>
      <c r="J84" s="143">
        <v>244</v>
      </c>
      <c r="K84" s="144">
        <v>348.92</v>
      </c>
    </row>
    <row r="85" spans="1:11" x14ac:dyDescent="0.25">
      <c r="A85" s="142" t="s">
        <v>108</v>
      </c>
      <c r="B85" s="143">
        <v>2020</v>
      </c>
      <c r="C85" s="143" t="s">
        <v>31</v>
      </c>
      <c r="D85" s="143" t="s">
        <v>100</v>
      </c>
      <c r="E85" s="143" t="s">
        <v>101</v>
      </c>
      <c r="F85" s="143" t="s">
        <v>102</v>
      </c>
      <c r="G85" s="143" t="s">
        <v>111</v>
      </c>
      <c r="H85" s="143" t="s">
        <v>104</v>
      </c>
      <c r="I85" s="143" t="s">
        <v>107</v>
      </c>
      <c r="J85" s="143">
        <v>292</v>
      </c>
      <c r="K85" s="144">
        <v>417.56</v>
      </c>
    </row>
    <row r="86" spans="1:11" x14ac:dyDescent="0.25">
      <c r="A86" s="142" t="s">
        <v>106</v>
      </c>
      <c r="B86" s="143">
        <v>2020</v>
      </c>
      <c r="C86" s="143" t="s">
        <v>31</v>
      </c>
      <c r="D86" s="143" t="s">
        <v>100</v>
      </c>
      <c r="E86" s="143" t="s">
        <v>101</v>
      </c>
      <c r="F86" s="143" t="s">
        <v>102</v>
      </c>
      <c r="G86" s="143" t="s">
        <v>111</v>
      </c>
      <c r="H86" s="143" t="s">
        <v>104</v>
      </c>
      <c r="I86" s="143" t="s">
        <v>107</v>
      </c>
      <c r="J86" s="143">
        <v>220</v>
      </c>
      <c r="K86" s="144">
        <v>314.60000000000002</v>
      </c>
    </row>
    <row r="87" spans="1:11" x14ac:dyDescent="0.25">
      <c r="A87" s="142" t="s">
        <v>108</v>
      </c>
      <c r="B87" s="143">
        <v>2020</v>
      </c>
      <c r="C87" s="143" t="s">
        <v>31</v>
      </c>
      <c r="D87" s="143" t="s">
        <v>100</v>
      </c>
      <c r="E87" s="143" t="s">
        <v>101</v>
      </c>
      <c r="F87" s="143" t="s">
        <v>102</v>
      </c>
      <c r="G87" s="143" t="s">
        <v>111</v>
      </c>
      <c r="H87" s="143" t="s">
        <v>104</v>
      </c>
      <c r="I87" s="143" t="s">
        <v>107</v>
      </c>
      <c r="J87" s="143">
        <v>675</v>
      </c>
      <c r="K87" s="144">
        <v>965.25</v>
      </c>
    </row>
    <row r="88" spans="1:11" x14ac:dyDescent="0.25">
      <c r="A88" s="142" t="s">
        <v>106</v>
      </c>
      <c r="B88" s="143">
        <v>2020</v>
      </c>
      <c r="C88" s="143" t="s">
        <v>31</v>
      </c>
      <c r="D88" s="143" t="s">
        <v>100</v>
      </c>
      <c r="E88" s="143" t="s">
        <v>101</v>
      </c>
      <c r="F88" s="143" t="s">
        <v>102</v>
      </c>
      <c r="G88" s="143" t="s">
        <v>111</v>
      </c>
      <c r="H88" s="143" t="s">
        <v>104</v>
      </c>
      <c r="I88" s="143" t="s">
        <v>107</v>
      </c>
      <c r="J88" s="143">
        <v>708</v>
      </c>
      <c r="K88" s="144">
        <v>1012.44</v>
      </c>
    </row>
    <row r="89" spans="1:11" x14ac:dyDescent="0.25">
      <c r="A89" s="142" t="s">
        <v>99</v>
      </c>
      <c r="B89" s="143">
        <v>2020</v>
      </c>
      <c r="C89" s="143" t="s">
        <v>31</v>
      </c>
      <c r="D89" s="143" t="s">
        <v>100</v>
      </c>
      <c r="E89" s="143" t="s">
        <v>101</v>
      </c>
      <c r="F89" s="143" t="s">
        <v>102</v>
      </c>
      <c r="G89" s="143" t="s">
        <v>111</v>
      </c>
      <c r="H89" s="143" t="s">
        <v>104</v>
      </c>
      <c r="I89" s="143" t="s">
        <v>107</v>
      </c>
      <c r="J89" s="143">
        <v>761</v>
      </c>
      <c r="K89" s="144">
        <v>1088.23</v>
      </c>
    </row>
    <row r="90" spans="1:11" x14ac:dyDescent="0.25">
      <c r="A90" s="142" t="s">
        <v>99</v>
      </c>
      <c r="B90" s="143">
        <v>2020</v>
      </c>
      <c r="C90" s="143" t="s">
        <v>31</v>
      </c>
      <c r="D90" s="143" t="s">
        <v>100</v>
      </c>
      <c r="E90" s="143" t="s">
        <v>101</v>
      </c>
      <c r="F90" s="143" t="s">
        <v>102</v>
      </c>
      <c r="G90" s="143" t="s">
        <v>111</v>
      </c>
      <c r="H90" s="143" t="s">
        <v>104</v>
      </c>
      <c r="I90" s="143" t="s">
        <v>107</v>
      </c>
      <c r="J90" s="143">
        <v>249</v>
      </c>
      <c r="K90" s="144">
        <v>356.07</v>
      </c>
    </row>
    <row r="91" spans="1:11" x14ac:dyDescent="0.25">
      <c r="A91" s="142" t="s">
        <v>106</v>
      </c>
      <c r="B91" s="143">
        <v>2020</v>
      </c>
      <c r="C91" s="143" t="s">
        <v>31</v>
      </c>
      <c r="D91" s="143" t="s">
        <v>100</v>
      </c>
      <c r="E91" s="143" t="s">
        <v>101</v>
      </c>
      <c r="F91" s="143" t="s">
        <v>102</v>
      </c>
      <c r="G91" s="143" t="s">
        <v>111</v>
      </c>
      <c r="H91" s="143" t="s">
        <v>104</v>
      </c>
      <c r="I91" s="143" t="s">
        <v>107</v>
      </c>
      <c r="J91" s="143">
        <v>748</v>
      </c>
      <c r="K91" s="144">
        <v>526.24</v>
      </c>
    </row>
    <row r="92" spans="1:11" x14ac:dyDescent="0.25">
      <c r="A92" s="142" t="s">
        <v>108</v>
      </c>
      <c r="B92" s="143">
        <v>2020</v>
      </c>
      <c r="C92" s="143" t="s">
        <v>31</v>
      </c>
      <c r="D92" s="143" t="s">
        <v>100</v>
      </c>
      <c r="E92" s="143" t="s">
        <v>101</v>
      </c>
      <c r="F92" s="143" t="s">
        <v>102</v>
      </c>
      <c r="G92" s="143" t="s">
        <v>111</v>
      </c>
      <c r="H92" s="143" t="s">
        <v>104</v>
      </c>
      <c r="I92" s="143" t="s">
        <v>107</v>
      </c>
      <c r="J92" s="143">
        <v>801</v>
      </c>
      <c r="K92" s="144">
        <v>526.24</v>
      </c>
    </row>
    <row r="93" spans="1:11" x14ac:dyDescent="0.25">
      <c r="A93" s="142" t="s">
        <v>106</v>
      </c>
      <c r="B93" s="143">
        <v>2020</v>
      </c>
      <c r="C93" s="143" t="s">
        <v>31</v>
      </c>
      <c r="D93" s="143" t="s">
        <v>100</v>
      </c>
      <c r="E93" s="143" t="s">
        <v>101</v>
      </c>
      <c r="F93" s="143" t="s">
        <v>102</v>
      </c>
      <c r="G93" s="143" t="s">
        <v>111</v>
      </c>
      <c r="H93" s="143" t="s">
        <v>104</v>
      </c>
      <c r="I93" s="143" t="s">
        <v>107</v>
      </c>
      <c r="J93" s="143">
        <v>247</v>
      </c>
      <c r="K93" s="144">
        <v>353.21</v>
      </c>
    </row>
    <row r="94" spans="1:11" x14ac:dyDescent="0.25">
      <c r="A94" s="142" t="s">
        <v>106</v>
      </c>
      <c r="B94" s="143">
        <v>2020</v>
      </c>
      <c r="C94" s="143" t="s">
        <v>31</v>
      </c>
      <c r="D94" s="143" t="s">
        <v>100</v>
      </c>
      <c r="E94" s="143" t="s">
        <v>101</v>
      </c>
      <c r="F94" s="143" t="s">
        <v>102</v>
      </c>
      <c r="G94" s="143" t="s">
        <v>111</v>
      </c>
      <c r="H94" s="143" t="s">
        <v>104</v>
      </c>
      <c r="I94" s="143" t="s">
        <v>107</v>
      </c>
      <c r="J94" s="143">
        <v>295</v>
      </c>
      <c r="K94" s="144">
        <v>421.85</v>
      </c>
    </row>
    <row r="95" spans="1:11" x14ac:dyDescent="0.25">
      <c r="A95" s="142" t="s">
        <v>106</v>
      </c>
      <c r="B95" s="143">
        <v>2020</v>
      </c>
      <c r="C95" s="143" t="s">
        <v>31</v>
      </c>
      <c r="D95" s="143" t="s">
        <v>100</v>
      </c>
      <c r="E95" s="143" t="s">
        <v>101</v>
      </c>
      <c r="F95" s="143" t="s">
        <v>102</v>
      </c>
      <c r="G95" s="143" t="s">
        <v>111</v>
      </c>
      <c r="H95" s="143" t="s">
        <v>104</v>
      </c>
      <c r="I95" s="143" t="s">
        <v>107</v>
      </c>
      <c r="J95" s="143">
        <v>217</v>
      </c>
      <c r="K95" s="144">
        <v>310.31</v>
      </c>
    </row>
    <row r="96" spans="1:11" x14ac:dyDescent="0.25">
      <c r="A96" s="142" t="s">
        <v>108</v>
      </c>
      <c r="B96" s="143">
        <v>2020</v>
      </c>
      <c r="C96" s="143" t="s">
        <v>31</v>
      </c>
      <c r="D96" s="143" t="s">
        <v>100</v>
      </c>
      <c r="E96" s="143" t="s">
        <v>101</v>
      </c>
      <c r="F96" s="143" t="s">
        <v>102</v>
      </c>
      <c r="G96" s="143" t="s">
        <v>111</v>
      </c>
      <c r="H96" s="143" t="s">
        <v>104</v>
      </c>
      <c r="I96" s="143" t="s">
        <v>107</v>
      </c>
      <c r="J96" s="143">
        <v>245</v>
      </c>
      <c r="K96" s="144">
        <v>350.35</v>
      </c>
    </row>
    <row r="97" spans="1:11" x14ac:dyDescent="0.25">
      <c r="A97" s="142" t="s">
        <v>99</v>
      </c>
      <c r="B97" s="143">
        <v>2020</v>
      </c>
      <c r="C97" s="143" t="s">
        <v>31</v>
      </c>
      <c r="D97" s="143" t="s">
        <v>100</v>
      </c>
      <c r="E97" s="143" t="s">
        <v>101</v>
      </c>
      <c r="F97" s="143" t="s">
        <v>102</v>
      </c>
      <c r="G97" s="143" t="s">
        <v>111</v>
      </c>
      <c r="H97" s="143" t="s">
        <v>104</v>
      </c>
      <c r="I97" s="143" t="s">
        <v>107</v>
      </c>
      <c r="J97" s="143">
        <v>293</v>
      </c>
      <c r="K97" s="144">
        <v>418.99</v>
      </c>
    </row>
    <row r="98" spans="1:11" x14ac:dyDescent="0.25">
      <c r="A98" s="142" t="s">
        <v>106</v>
      </c>
      <c r="B98" s="143">
        <v>2020</v>
      </c>
      <c r="C98" s="143" t="s">
        <v>31</v>
      </c>
      <c r="D98" s="143" t="s">
        <v>100</v>
      </c>
      <c r="E98" s="143" t="s">
        <v>101</v>
      </c>
      <c r="F98" s="143" t="s">
        <v>102</v>
      </c>
      <c r="G98" s="143" t="s">
        <v>111</v>
      </c>
      <c r="H98" s="143" t="s">
        <v>104</v>
      </c>
      <c r="I98" s="143" t="s">
        <v>107</v>
      </c>
      <c r="J98" s="143">
        <v>770</v>
      </c>
      <c r="K98" s="144">
        <v>1101.0999999999999</v>
      </c>
    </row>
    <row r="99" spans="1:11" x14ac:dyDescent="0.25">
      <c r="A99" s="142" t="s">
        <v>99</v>
      </c>
      <c r="B99" s="143">
        <v>2020</v>
      </c>
      <c r="C99" s="143" t="s">
        <v>9</v>
      </c>
      <c r="D99" s="143" t="s">
        <v>100</v>
      </c>
      <c r="E99" s="143" t="s">
        <v>101</v>
      </c>
      <c r="F99" s="143" t="s">
        <v>102</v>
      </c>
      <c r="G99" s="143" t="s">
        <v>111</v>
      </c>
      <c r="H99" s="143" t="s">
        <v>104</v>
      </c>
      <c r="I99" s="143" t="s">
        <v>107</v>
      </c>
      <c r="J99" s="143">
        <v>254</v>
      </c>
      <c r="K99" s="144">
        <v>388.62</v>
      </c>
    </row>
    <row r="100" spans="1:11" x14ac:dyDescent="0.25">
      <c r="A100" s="142" t="s">
        <v>99</v>
      </c>
      <c r="B100" s="143">
        <v>2020</v>
      </c>
      <c r="C100" s="143" t="s">
        <v>9</v>
      </c>
      <c r="D100" s="143" t="s">
        <v>100</v>
      </c>
      <c r="E100" s="143" t="s">
        <v>101</v>
      </c>
      <c r="F100" s="143" t="s">
        <v>102</v>
      </c>
      <c r="G100" s="143" t="s">
        <v>111</v>
      </c>
      <c r="H100" s="143" t="s">
        <v>104</v>
      </c>
      <c r="I100" s="143" t="s">
        <v>107</v>
      </c>
      <c r="J100" s="143">
        <v>296</v>
      </c>
      <c r="K100" s="144">
        <v>423.28</v>
      </c>
    </row>
    <row r="101" spans="1:11" x14ac:dyDescent="0.25">
      <c r="A101" s="142" t="s">
        <v>108</v>
      </c>
      <c r="B101" s="143">
        <v>2020</v>
      </c>
      <c r="C101" s="143" t="s">
        <v>9</v>
      </c>
      <c r="D101" s="143" t="s">
        <v>100</v>
      </c>
      <c r="E101" s="143" t="s">
        <v>101</v>
      </c>
      <c r="F101" s="143" t="s">
        <v>102</v>
      </c>
      <c r="G101" s="143" t="s">
        <v>111</v>
      </c>
      <c r="H101" s="143" t="s">
        <v>104</v>
      </c>
      <c r="I101" s="143" t="s">
        <v>107</v>
      </c>
      <c r="J101" s="143">
        <v>224</v>
      </c>
      <c r="K101" s="144">
        <v>320.32</v>
      </c>
    </row>
    <row r="102" spans="1:11" x14ac:dyDescent="0.25">
      <c r="A102" s="142" t="s">
        <v>106</v>
      </c>
      <c r="B102" s="143">
        <v>2020</v>
      </c>
      <c r="C102" s="143" t="s">
        <v>9</v>
      </c>
      <c r="D102" s="143" t="s">
        <v>100</v>
      </c>
      <c r="E102" s="143" t="s">
        <v>101</v>
      </c>
      <c r="F102" s="143" t="s">
        <v>102</v>
      </c>
      <c r="G102" s="143" t="s">
        <v>111</v>
      </c>
      <c r="H102" s="143" t="s">
        <v>104</v>
      </c>
      <c r="I102" s="143" t="s">
        <v>105</v>
      </c>
      <c r="J102" s="143">
        <v>370</v>
      </c>
      <c r="K102" s="144">
        <v>529.1</v>
      </c>
    </row>
    <row r="103" spans="1:11" x14ac:dyDescent="0.25">
      <c r="A103" s="142" t="s">
        <v>106</v>
      </c>
      <c r="B103" s="143">
        <v>2020</v>
      </c>
      <c r="C103" s="143" t="s">
        <v>9</v>
      </c>
      <c r="D103" s="143" t="s">
        <v>100</v>
      </c>
      <c r="E103" s="143" t="s">
        <v>101</v>
      </c>
      <c r="F103" s="143" t="s">
        <v>102</v>
      </c>
      <c r="G103" s="143" t="s">
        <v>111</v>
      </c>
      <c r="H103" s="143" t="s">
        <v>104</v>
      </c>
      <c r="I103" s="143" t="s">
        <v>107</v>
      </c>
      <c r="J103" s="143">
        <v>250</v>
      </c>
      <c r="K103" s="144">
        <v>357.5</v>
      </c>
    </row>
    <row r="104" spans="1:11" x14ac:dyDescent="0.25">
      <c r="A104" s="142" t="s">
        <v>106</v>
      </c>
      <c r="B104" s="143">
        <v>2020</v>
      </c>
      <c r="C104" s="143" t="s">
        <v>9</v>
      </c>
      <c r="D104" s="143" t="s">
        <v>100</v>
      </c>
      <c r="E104" s="143" t="s">
        <v>101</v>
      </c>
      <c r="F104" s="143" t="s">
        <v>102</v>
      </c>
      <c r="G104" s="143" t="s">
        <v>111</v>
      </c>
      <c r="H104" s="143" t="s">
        <v>104</v>
      </c>
      <c r="I104" s="143" t="s">
        <v>107</v>
      </c>
      <c r="J104" s="143">
        <v>298</v>
      </c>
      <c r="K104" s="144">
        <v>426.14</v>
      </c>
    </row>
    <row r="105" spans="1:11" x14ac:dyDescent="0.25">
      <c r="A105" s="142" t="s">
        <v>108</v>
      </c>
      <c r="B105" s="143">
        <v>2020</v>
      </c>
      <c r="C105" s="143" t="s">
        <v>9</v>
      </c>
      <c r="D105" s="143" t="s">
        <v>100</v>
      </c>
      <c r="E105" s="143" t="s">
        <v>101</v>
      </c>
      <c r="F105" s="143" t="s">
        <v>102</v>
      </c>
      <c r="G105" s="143" t="s">
        <v>111</v>
      </c>
      <c r="H105" s="143" t="s">
        <v>104</v>
      </c>
      <c r="I105" s="143" t="s">
        <v>107</v>
      </c>
      <c r="J105" s="143">
        <v>226</v>
      </c>
      <c r="K105" s="144">
        <v>323.18</v>
      </c>
    </row>
    <row r="106" spans="1:11" x14ac:dyDescent="0.25">
      <c r="A106" s="142" t="s">
        <v>108</v>
      </c>
      <c r="B106" s="143">
        <v>2020</v>
      </c>
      <c r="C106" s="143" t="s">
        <v>9</v>
      </c>
      <c r="D106" s="143" t="s">
        <v>100</v>
      </c>
      <c r="E106" s="143" t="s">
        <v>101</v>
      </c>
      <c r="F106" s="143" t="s">
        <v>102</v>
      </c>
      <c r="G106" s="143" t="s">
        <v>111</v>
      </c>
      <c r="H106" s="143" t="s">
        <v>104</v>
      </c>
      <c r="I106" s="143" t="s">
        <v>105</v>
      </c>
      <c r="J106" s="143">
        <v>372</v>
      </c>
      <c r="K106" s="144">
        <v>526.24</v>
      </c>
    </row>
    <row r="107" spans="1:11" x14ac:dyDescent="0.25">
      <c r="A107" s="142" t="s">
        <v>109</v>
      </c>
      <c r="B107" s="143">
        <v>2020</v>
      </c>
      <c r="C107" s="143" t="s">
        <v>9</v>
      </c>
      <c r="D107" s="143" t="s">
        <v>100</v>
      </c>
      <c r="E107" s="143" t="s">
        <v>101</v>
      </c>
      <c r="F107" s="143" t="s">
        <v>102</v>
      </c>
      <c r="G107" s="143" t="s">
        <v>111</v>
      </c>
      <c r="H107" s="143" t="s">
        <v>104</v>
      </c>
      <c r="I107" s="143" t="s">
        <v>107</v>
      </c>
      <c r="J107" s="143">
        <v>674</v>
      </c>
      <c r="K107" s="144">
        <v>963.81999999999994</v>
      </c>
    </row>
    <row r="108" spans="1:11" x14ac:dyDescent="0.25">
      <c r="A108" s="142" t="s">
        <v>108</v>
      </c>
      <c r="B108" s="143">
        <v>2020</v>
      </c>
      <c r="C108" s="143" t="s">
        <v>9</v>
      </c>
      <c r="D108" s="143" t="s">
        <v>100</v>
      </c>
      <c r="E108" s="143" t="s">
        <v>101</v>
      </c>
      <c r="F108" s="143" t="s">
        <v>102</v>
      </c>
      <c r="G108" s="143" t="s">
        <v>111</v>
      </c>
      <c r="H108" s="143" t="s">
        <v>104</v>
      </c>
      <c r="I108" s="143" t="s">
        <v>107</v>
      </c>
      <c r="J108" s="143">
        <v>707</v>
      </c>
      <c r="K108" s="144">
        <v>1011.01</v>
      </c>
    </row>
    <row r="109" spans="1:11" x14ac:dyDescent="0.25">
      <c r="A109" s="142" t="s">
        <v>99</v>
      </c>
      <c r="B109" s="143">
        <v>2020</v>
      </c>
      <c r="C109" s="143" t="s">
        <v>9</v>
      </c>
      <c r="D109" s="143" t="s">
        <v>100</v>
      </c>
      <c r="E109" s="143" t="s">
        <v>101</v>
      </c>
      <c r="F109" s="143" t="s">
        <v>102</v>
      </c>
      <c r="G109" s="143" t="s">
        <v>111</v>
      </c>
      <c r="H109" s="143" t="s">
        <v>104</v>
      </c>
      <c r="I109" s="143" t="s">
        <v>107</v>
      </c>
      <c r="J109" s="143">
        <v>747</v>
      </c>
      <c r="K109" s="144">
        <v>526.24</v>
      </c>
    </row>
    <row r="110" spans="1:11" x14ac:dyDescent="0.25">
      <c r="A110" s="142" t="s">
        <v>109</v>
      </c>
      <c r="B110" s="143">
        <v>2020</v>
      </c>
      <c r="C110" s="143" t="s">
        <v>9</v>
      </c>
      <c r="D110" s="143" t="s">
        <v>100</v>
      </c>
      <c r="E110" s="143" t="s">
        <v>101</v>
      </c>
      <c r="F110" s="143" t="s">
        <v>102</v>
      </c>
      <c r="G110" s="143" t="s">
        <v>111</v>
      </c>
      <c r="H110" s="143" t="s">
        <v>104</v>
      </c>
      <c r="I110" s="143" t="s">
        <v>107</v>
      </c>
      <c r="J110" s="143">
        <v>800</v>
      </c>
      <c r="K110" s="144">
        <v>526.24</v>
      </c>
    </row>
    <row r="111" spans="1:11" x14ac:dyDescent="0.25">
      <c r="A111" s="142" t="s">
        <v>108</v>
      </c>
      <c r="B111" s="143">
        <v>2020</v>
      </c>
      <c r="C111" s="143" t="s">
        <v>9</v>
      </c>
      <c r="D111" s="143" t="s">
        <v>100</v>
      </c>
      <c r="E111" s="143" t="s">
        <v>101</v>
      </c>
      <c r="F111" s="143" t="s">
        <v>102</v>
      </c>
      <c r="G111" s="143" t="s">
        <v>111</v>
      </c>
      <c r="H111" s="143" t="s">
        <v>104</v>
      </c>
      <c r="I111" s="143" t="s">
        <v>107</v>
      </c>
      <c r="J111" s="143">
        <v>253</v>
      </c>
      <c r="K111" s="144">
        <v>361.78999999999996</v>
      </c>
    </row>
    <row r="112" spans="1:11" x14ac:dyDescent="0.25">
      <c r="A112" s="142" t="s">
        <v>106</v>
      </c>
      <c r="B112" s="143">
        <v>2020</v>
      </c>
      <c r="C112" s="143" t="s">
        <v>9</v>
      </c>
      <c r="D112" s="143" t="s">
        <v>100</v>
      </c>
      <c r="E112" s="143" t="s">
        <v>101</v>
      </c>
      <c r="F112" s="143" t="s">
        <v>102</v>
      </c>
      <c r="G112" s="143" t="s">
        <v>111</v>
      </c>
      <c r="H112" s="143" t="s">
        <v>104</v>
      </c>
      <c r="I112" s="143" t="s">
        <v>107</v>
      </c>
      <c r="J112" s="143">
        <v>223</v>
      </c>
      <c r="K112" s="144">
        <v>318.89</v>
      </c>
    </row>
    <row r="113" spans="1:11" x14ac:dyDescent="0.25">
      <c r="A113" s="142" t="s">
        <v>99</v>
      </c>
      <c r="B113" s="143">
        <v>2020</v>
      </c>
      <c r="C113" s="143" t="s">
        <v>9</v>
      </c>
      <c r="D113" s="143" t="s">
        <v>100</v>
      </c>
      <c r="E113" s="143" t="s">
        <v>101</v>
      </c>
      <c r="F113" s="143" t="s">
        <v>102</v>
      </c>
      <c r="G113" s="143" t="s">
        <v>111</v>
      </c>
      <c r="H113" s="143" t="s">
        <v>104</v>
      </c>
      <c r="I113" s="143" t="s">
        <v>105</v>
      </c>
      <c r="J113" s="143">
        <v>873</v>
      </c>
      <c r="K113" s="144">
        <v>1248.3899999999999</v>
      </c>
    </row>
    <row r="114" spans="1:11" x14ac:dyDescent="0.25">
      <c r="A114" s="142" t="s">
        <v>108</v>
      </c>
      <c r="B114" s="143">
        <v>2020</v>
      </c>
      <c r="C114" s="143" t="s">
        <v>9</v>
      </c>
      <c r="D114" s="143" t="s">
        <v>100</v>
      </c>
      <c r="E114" s="143" t="s">
        <v>101</v>
      </c>
      <c r="F114" s="143" t="s">
        <v>102</v>
      </c>
      <c r="G114" s="143" t="s">
        <v>111</v>
      </c>
      <c r="H114" s="143" t="s">
        <v>104</v>
      </c>
      <c r="I114" s="143" t="s">
        <v>107</v>
      </c>
      <c r="J114" s="143">
        <v>251</v>
      </c>
      <c r="K114" s="144">
        <v>358.93</v>
      </c>
    </row>
    <row r="115" spans="1:11" x14ac:dyDescent="0.25">
      <c r="A115" s="142" t="s">
        <v>99</v>
      </c>
      <c r="B115" s="143">
        <v>2020</v>
      </c>
      <c r="C115" s="143" t="s">
        <v>9</v>
      </c>
      <c r="D115" s="143" t="s">
        <v>100</v>
      </c>
      <c r="E115" s="143" t="s">
        <v>101</v>
      </c>
      <c r="F115" s="143" t="s">
        <v>102</v>
      </c>
      <c r="G115" s="143" t="s">
        <v>111</v>
      </c>
      <c r="H115" s="143" t="s">
        <v>104</v>
      </c>
      <c r="I115" s="143" t="s">
        <v>107</v>
      </c>
      <c r="J115" s="143">
        <v>299</v>
      </c>
      <c r="K115" s="144">
        <v>427.57</v>
      </c>
    </row>
    <row r="116" spans="1:11" x14ac:dyDescent="0.25">
      <c r="A116" s="142" t="s">
        <v>99</v>
      </c>
      <c r="B116" s="143">
        <v>2020</v>
      </c>
      <c r="C116" s="143" t="s">
        <v>9</v>
      </c>
      <c r="D116" s="143" t="s">
        <v>100</v>
      </c>
      <c r="E116" s="143" t="s">
        <v>101</v>
      </c>
      <c r="F116" s="143" t="s">
        <v>102</v>
      </c>
      <c r="G116" s="143" t="s">
        <v>111</v>
      </c>
      <c r="H116" s="143" t="s">
        <v>104</v>
      </c>
      <c r="I116" s="143" t="s">
        <v>107</v>
      </c>
      <c r="J116" s="143">
        <v>769</v>
      </c>
      <c r="K116" s="144">
        <v>1099.67</v>
      </c>
    </row>
    <row r="117" spans="1:11" x14ac:dyDescent="0.25">
      <c r="A117" s="142" t="s">
        <v>99</v>
      </c>
      <c r="B117" s="143">
        <v>2020</v>
      </c>
      <c r="C117" s="143" t="s">
        <v>37</v>
      </c>
      <c r="D117" s="143" t="s">
        <v>100</v>
      </c>
      <c r="E117" s="143" t="s">
        <v>101</v>
      </c>
      <c r="F117" s="143" t="s">
        <v>102</v>
      </c>
      <c r="G117" s="143" t="s">
        <v>111</v>
      </c>
      <c r="H117" s="143" t="s">
        <v>104</v>
      </c>
      <c r="I117" s="143" t="s">
        <v>105</v>
      </c>
      <c r="J117" s="143">
        <v>302</v>
      </c>
      <c r="K117" s="144">
        <v>431.86</v>
      </c>
    </row>
    <row r="118" spans="1:11" x14ac:dyDescent="0.25">
      <c r="A118" s="142" t="s">
        <v>106</v>
      </c>
      <c r="B118" s="143">
        <v>2020</v>
      </c>
      <c r="C118" s="143" t="s">
        <v>37</v>
      </c>
      <c r="D118" s="143" t="s">
        <v>100</v>
      </c>
      <c r="E118" s="143" t="s">
        <v>101</v>
      </c>
      <c r="F118" s="143" t="s">
        <v>102</v>
      </c>
      <c r="G118" s="143" t="s">
        <v>111</v>
      </c>
      <c r="H118" s="143" t="s">
        <v>104</v>
      </c>
      <c r="I118" s="143" t="s">
        <v>105</v>
      </c>
      <c r="J118" s="143">
        <v>296</v>
      </c>
      <c r="K118" s="144">
        <v>423.28</v>
      </c>
    </row>
    <row r="119" spans="1:11" x14ac:dyDescent="0.25">
      <c r="A119" s="142" t="s">
        <v>106</v>
      </c>
      <c r="B119" s="143">
        <v>2020</v>
      </c>
      <c r="C119" s="143" t="s">
        <v>37</v>
      </c>
      <c r="D119" s="143" t="s">
        <v>100</v>
      </c>
      <c r="E119" s="143" t="s">
        <v>101</v>
      </c>
      <c r="F119" s="143" t="s">
        <v>102</v>
      </c>
      <c r="G119" s="143" t="s">
        <v>111</v>
      </c>
      <c r="H119" s="143" t="s">
        <v>104</v>
      </c>
      <c r="I119" s="143" t="s">
        <v>107</v>
      </c>
      <c r="J119" s="143">
        <v>218</v>
      </c>
      <c r="K119" s="144">
        <v>311.74</v>
      </c>
    </row>
    <row r="120" spans="1:11" x14ac:dyDescent="0.25">
      <c r="A120" s="142" t="s">
        <v>99</v>
      </c>
      <c r="B120" s="143">
        <v>2020</v>
      </c>
      <c r="C120" s="143" t="s">
        <v>37</v>
      </c>
      <c r="D120" s="143" t="s">
        <v>100</v>
      </c>
      <c r="E120" s="143" t="s">
        <v>101</v>
      </c>
      <c r="F120" s="143" t="s">
        <v>102</v>
      </c>
      <c r="G120" s="143" t="s">
        <v>111</v>
      </c>
      <c r="H120" s="143" t="s">
        <v>104</v>
      </c>
      <c r="I120" s="143" t="s">
        <v>107</v>
      </c>
      <c r="J120" s="143">
        <v>266</v>
      </c>
      <c r="K120" s="144">
        <v>380.38</v>
      </c>
    </row>
    <row r="121" spans="1:11" x14ac:dyDescent="0.25">
      <c r="A121" s="142" t="s">
        <v>106</v>
      </c>
      <c r="B121" s="143">
        <v>2020</v>
      </c>
      <c r="C121" s="143" t="s">
        <v>37</v>
      </c>
      <c r="D121" s="143" t="s">
        <v>100</v>
      </c>
      <c r="E121" s="143" t="s">
        <v>101</v>
      </c>
      <c r="F121" s="143" t="s">
        <v>102</v>
      </c>
      <c r="G121" s="143" t="s">
        <v>111</v>
      </c>
      <c r="H121" s="143" t="s">
        <v>104</v>
      </c>
      <c r="I121" s="143" t="s">
        <v>107</v>
      </c>
      <c r="J121" s="143">
        <v>194</v>
      </c>
      <c r="K121" s="144">
        <v>277.42</v>
      </c>
    </row>
    <row r="122" spans="1:11" x14ac:dyDescent="0.25">
      <c r="A122" s="142" t="s">
        <v>99</v>
      </c>
      <c r="B122" s="143">
        <v>2020</v>
      </c>
      <c r="C122" s="143" t="s">
        <v>37</v>
      </c>
      <c r="D122" s="143" t="s">
        <v>100</v>
      </c>
      <c r="E122" s="143" t="s">
        <v>101</v>
      </c>
      <c r="F122" s="143" t="s">
        <v>102</v>
      </c>
      <c r="G122" s="143" t="s">
        <v>111</v>
      </c>
      <c r="H122" s="143" t="s">
        <v>104</v>
      </c>
      <c r="I122" s="143" t="s">
        <v>107</v>
      </c>
      <c r="J122" s="143">
        <v>220</v>
      </c>
      <c r="K122" s="144">
        <v>314.60000000000002</v>
      </c>
    </row>
    <row r="123" spans="1:11" x14ac:dyDescent="0.25">
      <c r="A123" s="142" t="s">
        <v>99</v>
      </c>
      <c r="B123" s="143">
        <v>2020</v>
      </c>
      <c r="C123" s="143" t="s">
        <v>37</v>
      </c>
      <c r="D123" s="143" t="s">
        <v>100</v>
      </c>
      <c r="E123" s="143" t="s">
        <v>101</v>
      </c>
      <c r="F123" s="143" t="s">
        <v>102</v>
      </c>
      <c r="G123" s="143" t="s">
        <v>111</v>
      </c>
      <c r="H123" s="143" t="s">
        <v>104</v>
      </c>
      <c r="I123" s="143" t="s">
        <v>107</v>
      </c>
      <c r="J123" s="143">
        <v>268</v>
      </c>
      <c r="K123" s="144">
        <v>383.24</v>
      </c>
    </row>
    <row r="124" spans="1:11" x14ac:dyDescent="0.25">
      <c r="A124" s="142" t="s">
        <v>106</v>
      </c>
      <c r="B124" s="143">
        <v>2020</v>
      </c>
      <c r="C124" s="143" t="s">
        <v>37</v>
      </c>
      <c r="D124" s="143" t="s">
        <v>100</v>
      </c>
      <c r="E124" s="143" t="s">
        <v>101</v>
      </c>
      <c r="F124" s="143" t="s">
        <v>102</v>
      </c>
      <c r="G124" s="143" t="s">
        <v>111</v>
      </c>
      <c r="H124" s="143" t="s">
        <v>104</v>
      </c>
      <c r="I124" s="143" t="s">
        <v>107</v>
      </c>
      <c r="J124" s="143">
        <v>306</v>
      </c>
      <c r="K124" s="144">
        <v>526.24</v>
      </c>
    </row>
    <row r="125" spans="1:11" x14ac:dyDescent="0.25">
      <c r="A125" s="142" t="s">
        <v>108</v>
      </c>
      <c r="B125" s="143">
        <v>2020</v>
      </c>
      <c r="C125" s="143" t="s">
        <v>37</v>
      </c>
      <c r="D125" s="143" t="s">
        <v>100</v>
      </c>
      <c r="E125" s="143" t="s">
        <v>101</v>
      </c>
      <c r="F125" s="143" t="s">
        <v>102</v>
      </c>
      <c r="G125" s="143" t="s">
        <v>111</v>
      </c>
      <c r="H125" s="143" t="s">
        <v>104</v>
      </c>
      <c r="I125" s="143" t="s">
        <v>107</v>
      </c>
      <c r="J125" s="143">
        <v>300</v>
      </c>
      <c r="K125" s="144">
        <v>526.24</v>
      </c>
    </row>
    <row r="126" spans="1:11" x14ac:dyDescent="0.25">
      <c r="A126" s="142" t="s">
        <v>106</v>
      </c>
      <c r="B126" s="143">
        <v>2020</v>
      </c>
      <c r="C126" s="143" t="s">
        <v>37</v>
      </c>
      <c r="D126" s="143" t="s">
        <v>100</v>
      </c>
      <c r="E126" s="143" t="s">
        <v>101</v>
      </c>
      <c r="F126" s="143" t="s">
        <v>102</v>
      </c>
      <c r="G126" s="143" t="s">
        <v>111</v>
      </c>
      <c r="H126" s="143" t="s">
        <v>104</v>
      </c>
      <c r="I126" s="143" t="s">
        <v>107</v>
      </c>
      <c r="J126" s="143">
        <v>294</v>
      </c>
      <c r="K126" s="144">
        <v>526.24</v>
      </c>
    </row>
    <row r="127" spans="1:11" x14ac:dyDescent="0.25">
      <c r="A127" s="142" t="s">
        <v>106</v>
      </c>
      <c r="B127" s="143">
        <v>2020</v>
      </c>
      <c r="C127" s="143" t="s">
        <v>37</v>
      </c>
      <c r="D127" s="143" t="s">
        <v>100</v>
      </c>
      <c r="E127" s="143" t="s">
        <v>101</v>
      </c>
      <c r="F127" s="143" t="s">
        <v>102</v>
      </c>
      <c r="G127" s="143" t="s">
        <v>111</v>
      </c>
      <c r="H127" s="143" t="s">
        <v>104</v>
      </c>
      <c r="I127" s="143" t="s">
        <v>107</v>
      </c>
      <c r="J127" s="143">
        <v>679</v>
      </c>
      <c r="K127" s="144">
        <v>970.97</v>
      </c>
    </row>
    <row r="128" spans="1:11" x14ac:dyDescent="0.25">
      <c r="A128" s="142" t="s">
        <v>106</v>
      </c>
      <c r="B128" s="143">
        <v>2020</v>
      </c>
      <c r="C128" s="143" t="s">
        <v>37</v>
      </c>
      <c r="D128" s="143" t="s">
        <v>100</v>
      </c>
      <c r="E128" s="143" t="s">
        <v>101</v>
      </c>
      <c r="F128" s="143" t="s">
        <v>102</v>
      </c>
      <c r="G128" s="143" t="s">
        <v>111</v>
      </c>
      <c r="H128" s="143" t="s">
        <v>104</v>
      </c>
      <c r="I128" s="143" t="s">
        <v>107</v>
      </c>
      <c r="J128" s="143">
        <v>713</v>
      </c>
      <c r="K128" s="144">
        <v>1019.5899999999999</v>
      </c>
    </row>
    <row r="129" spans="1:11" x14ac:dyDescent="0.25">
      <c r="A129" s="142" t="s">
        <v>108</v>
      </c>
      <c r="B129" s="143">
        <v>2020</v>
      </c>
      <c r="C129" s="143" t="s">
        <v>37</v>
      </c>
      <c r="D129" s="143" t="s">
        <v>100</v>
      </c>
      <c r="E129" s="143" t="s">
        <v>101</v>
      </c>
      <c r="F129" s="143" t="s">
        <v>102</v>
      </c>
      <c r="G129" s="143" t="s">
        <v>111</v>
      </c>
      <c r="H129" s="143" t="s">
        <v>104</v>
      </c>
      <c r="I129" s="143" t="s">
        <v>107</v>
      </c>
      <c r="J129" s="143">
        <v>766</v>
      </c>
      <c r="K129" s="144">
        <v>1095.3800000000001</v>
      </c>
    </row>
    <row r="130" spans="1:11" x14ac:dyDescent="0.25">
      <c r="A130" s="142" t="s">
        <v>99</v>
      </c>
      <c r="B130" s="143">
        <v>2020</v>
      </c>
      <c r="C130" s="143" t="s">
        <v>37</v>
      </c>
      <c r="D130" s="143" t="s">
        <v>100</v>
      </c>
      <c r="E130" s="143" t="s">
        <v>101</v>
      </c>
      <c r="F130" s="143" t="s">
        <v>102</v>
      </c>
      <c r="G130" s="143" t="s">
        <v>111</v>
      </c>
      <c r="H130" s="143" t="s">
        <v>104</v>
      </c>
      <c r="I130" s="143" t="s">
        <v>107</v>
      </c>
      <c r="J130" s="143">
        <v>303</v>
      </c>
      <c r="K130" s="144">
        <v>433.28999999999996</v>
      </c>
    </row>
    <row r="131" spans="1:11" x14ac:dyDescent="0.25">
      <c r="A131" s="142" t="s">
        <v>99</v>
      </c>
      <c r="B131" s="143">
        <v>2020</v>
      </c>
      <c r="C131" s="143" t="s">
        <v>37</v>
      </c>
      <c r="D131" s="143" t="s">
        <v>100</v>
      </c>
      <c r="E131" s="143" t="s">
        <v>101</v>
      </c>
      <c r="F131" s="143" t="s">
        <v>102</v>
      </c>
      <c r="G131" s="143" t="s">
        <v>111</v>
      </c>
      <c r="H131" s="143" t="s">
        <v>104</v>
      </c>
      <c r="I131" s="143" t="s">
        <v>107</v>
      </c>
      <c r="J131" s="143">
        <v>297</v>
      </c>
      <c r="K131" s="144">
        <v>424.71</v>
      </c>
    </row>
    <row r="132" spans="1:11" x14ac:dyDescent="0.25">
      <c r="A132" s="142" t="s">
        <v>106</v>
      </c>
      <c r="B132" s="143">
        <v>2020</v>
      </c>
      <c r="C132" s="143" t="s">
        <v>37</v>
      </c>
      <c r="D132" s="143" t="s">
        <v>100</v>
      </c>
      <c r="E132" s="143" t="s">
        <v>101</v>
      </c>
      <c r="F132" s="143" t="s">
        <v>102</v>
      </c>
      <c r="G132" s="143" t="s">
        <v>111</v>
      </c>
      <c r="H132" s="143" t="s">
        <v>104</v>
      </c>
      <c r="I132" s="143" t="s">
        <v>107</v>
      </c>
      <c r="J132" s="143">
        <v>291</v>
      </c>
      <c r="K132" s="144">
        <v>416.13</v>
      </c>
    </row>
    <row r="133" spans="1:11" x14ac:dyDescent="0.25">
      <c r="A133" s="142" t="s">
        <v>108</v>
      </c>
      <c r="B133" s="143">
        <v>2020</v>
      </c>
      <c r="C133" s="143" t="s">
        <v>37</v>
      </c>
      <c r="D133" s="143" t="s">
        <v>100</v>
      </c>
      <c r="E133" s="143" t="s">
        <v>101</v>
      </c>
      <c r="F133" s="143" t="s">
        <v>102</v>
      </c>
      <c r="G133" s="143" t="s">
        <v>111</v>
      </c>
      <c r="H133" s="143" t="s">
        <v>104</v>
      </c>
      <c r="I133" s="143" t="s">
        <v>107</v>
      </c>
      <c r="J133" s="143">
        <v>219</v>
      </c>
      <c r="K133" s="144">
        <v>313.17</v>
      </c>
    </row>
    <row r="134" spans="1:11" x14ac:dyDescent="0.25">
      <c r="A134" s="142" t="s">
        <v>108</v>
      </c>
      <c r="B134" s="143">
        <v>2020</v>
      </c>
      <c r="C134" s="143" t="s">
        <v>37</v>
      </c>
      <c r="D134" s="143" t="s">
        <v>100</v>
      </c>
      <c r="E134" s="143" t="s">
        <v>101</v>
      </c>
      <c r="F134" s="143" t="s">
        <v>102</v>
      </c>
      <c r="G134" s="143" t="s">
        <v>111</v>
      </c>
      <c r="H134" s="143" t="s">
        <v>104</v>
      </c>
      <c r="I134" s="143" t="s">
        <v>107</v>
      </c>
      <c r="J134" s="143">
        <v>752</v>
      </c>
      <c r="K134" s="144">
        <v>526.24</v>
      </c>
    </row>
    <row r="135" spans="1:11" x14ac:dyDescent="0.25">
      <c r="A135" s="142" t="s">
        <v>106</v>
      </c>
      <c r="B135" s="143">
        <v>2020</v>
      </c>
      <c r="C135" s="143" t="s">
        <v>37</v>
      </c>
      <c r="D135" s="143" t="s">
        <v>100</v>
      </c>
      <c r="E135" s="143" t="s">
        <v>101</v>
      </c>
      <c r="F135" s="143" t="s">
        <v>102</v>
      </c>
      <c r="G135" s="143" t="s">
        <v>111</v>
      </c>
      <c r="H135" s="143" t="s">
        <v>104</v>
      </c>
      <c r="I135" s="143" t="s">
        <v>107</v>
      </c>
      <c r="J135" s="143">
        <v>805</v>
      </c>
      <c r="K135" s="144">
        <v>526.24</v>
      </c>
    </row>
    <row r="136" spans="1:11" x14ac:dyDescent="0.25">
      <c r="A136" s="142" t="s">
        <v>106</v>
      </c>
      <c r="B136" s="143">
        <v>2020</v>
      </c>
      <c r="C136" s="143" t="s">
        <v>37</v>
      </c>
      <c r="D136" s="143" t="s">
        <v>100</v>
      </c>
      <c r="E136" s="143" t="s">
        <v>101</v>
      </c>
      <c r="F136" s="143" t="s">
        <v>102</v>
      </c>
      <c r="G136" s="143" t="s">
        <v>111</v>
      </c>
      <c r="H136" s="143" t="s">
        <v>104</v>
      </c>
      <c r="I136" s="143" t="s">
        <v>107</v>
      </c>
      <c r="J136" s="143">
        <v>265</v>
      </c>
      <c r="K136" s="144">
        <v>378.95</v>
      </c>
    </row>
    <row r="137" spans="1:11" x14ac:dyDescent="0.25">
      <c r="A137" s="142" t="s">
        <v>99</v>
      </c>
      <c r="B137" s="143">
        <v>2020</v>
      </c>
      <c r="C137" s="143" t="s">
        <v>37</v>
      </c>
      <c r="D137" s="143" t="s">
        <v>100</v>
      </c>
      <c r="E137" s="143" t="s">
        <v>101</v>
      </c>
      <c r="F137" s="143" t="s">
        <v>102</v>
      </c>
      <c r="G137" s="143" t="s">
        <v>111</v>
      </c>
      <c r="H137" s="143" t="s">
        <v>104</v>
      </c>
      <c r="I137" s="143" t="s">
        <v>107</v>
      </c>
      <c r="J137" s="143">
        <v>193</v>
      </c>
      <c r="K137" s="144">
        <v>275.99</v>
      </c>
    </row>
    <row r="138" spans="1:11" x14ac:dyDescent="0.25">
      <c r="A138" s="142" t="s">
        <v>108</v>
      </c>
      <c r="B138" s="143">
        <v>2020</v>
      </c>
      <c r="C138" s="143" t="s">
        <v>37</v>
      </c>
      <c r="D138" s="143" t="s">
        <v>100</v>
      </c>
      <c r="E138" s="143" t="s">
        <v>101</v>
      </c>
      <c r="F138" s="143" t="s">
        <v>102</v>
      </c>
      <c r="G138" s="143" t="s">
        <v>111</v>
      </c>
      <c r="H138" s="143" t="s">
        <v>104</v>
      </c>
      <c r="I138" s="143" t="s">
        <v>105</v>
      </c>
      <c r="J138" s="143">
        <v>884</v>
      </c>
      <c r="K138" s="144">
        <v>1264.1199999999999</v>
      </c>
    </row>
    <row r="139" spans="1:11" x14ac:dyDescent="0.25">
      <c r="A139" s="142" t="s">
        <v>106</v>
      </c>
      <c r="B139" s="143">
        <v>2020</v>
      </c>
      <c r="C139" s="143" t="s">
        <v>37</v>
      </c>
      <c r="D139" s="143" t="s">
        <v>100</v>
      </c>
      <c r="E139" s="143" t="s">
        <v>101</v>
      </c>
      <c r="F139" s="143" t="s">
        <v>102</v>
      </c>
      <c r="G139" s="143" t="s">
        <v>111</v>
      </c>
      <c r="H139" s="143" t="s">
        <v>104</v>
      </c>
      <c r="I139" s="143" t="s">
        <v>105</v>
      </c>
      <c r="J139" s="143">
        <v>885</v>
      </c>
      <c r="K139" s="144">
        <v>1265.55</v>
      </c>
    </row>
    <row r="140" spans="1:11" x14ac:dyDescent="0.25">
      <c r="A140" s="142" t="s">
        <v>106</v>
      </c>
      <c r="B140" s="143">
        <v>2020</v>
      </c>
      <c r="C140" s="143" t="s">
        <v>37</v>
      </c>
      <c r="D140" s="143" t="s">
        <v>100</v>
      </c>
      <c r="E140" s="143" t="s">
        <v>101</v>
      </c>
      <c r="F140" s="143" t="s">
        <v>102</v>
      </c>
      <c r="G140" s="143" t="s">
        <v>111</v>
      </c>
      <c r="H140" s="143" t="s">
        <v>104</v>
      </c>
      <c r="I140" s="143" t="s">
        <v>105</v>
      </c>
      <c r="J140" s="143">
        <v>886</v>
      </c>
      <c r="K140" s="144">
        <v>1266.98</v>
      </c>
    </row>
    <row r="141" spans="1:11" x14ac:dyDescent="0.25">
      <c r="A141" s="142" t="s">
        <v>106</v>
      </c>
      <c r="B141" s="143">
        <v>2020</v>
      </c>
      <c r="C141" s="143" t="s">
        <v>37</v>
      </c>
      <c r="D141" s="143" t="s">
        <v>100</v>
      </c>
      <c r="E141" s="143" t="s">
        <v>101</v>
      </c>
      <c r="F141" s="143" t="s">
        <v>102</v>
      </c>
      <c r="G141" s="143" t="s">
        <v>111</v>
      </c>
      <c r="H141" s="143" t="s">
        <v>104</v>
      </c>
      <c r="I141" s="143" t="s">
        <v>107</v>
      </c>
      <c r="J141" s="143">
        <v>221</v>
      </c>
      <c r="K141" s="144">
        <v>316.02999999999997</v>
      </c>
    </row>
    <row r="142" spans="1:11" x14ac:dyDescent="0.25">
      <c r="A142" s="142" t="s">
        <v>106</v>
      </c>
      <c r="B142" s="143">
        <v>2020</v>
      </c>
      <c r="C142" s="143" t="s">
        <v>37</v>
      </c>
      <c r="D142" s="143" t="s">
        <v>100</v>
      </c>
      <c r="E142" s="143" t="s">
        <v>101</v>
      </c>
      <c r="F142" s="143" t="s">
        <v>102</v>
      </c>
      <c r="G142" s="143" t="s">
        <v>111</v>
      </c>
      <c r="H142" s="143" t="s">
        <v>104</v>
      </c>
      <c r="I142" s="143" t="s">
        <v>107</v>
      </c>
      <c r="J142" s="143">
        <v>269</v>
      </c>
      <c r="K142" s="144">
        <v>384.67</v>
      </c>
    </row>
    <row r="143" spans="1:11" x14ac:dyDescent="0.25">
      <c r="A143" s="142" t="s">
        <v>106</v>
      </c>
      <c r="B143" s="143">
        <v>2020</v>
      </c>
      <c r="C143" s="143" t="s">
        <v>37</v>
      </c>
      <c r="D143" s="143" t="s">
        <v>100</v>
      </c>
      <c r="E143" s="143" t="s">
        <v>101</v>
      </c>
      <c r="F143" s="143" t="s">
        <v>102</v>
      </c>
      <c r="G143" s="143" t="s">
        <v>111</v>
      </c>
      <c r="H143" s="143" t="s">
        <v>104</v>
      </c>
      <c r="I143" s="143" t="s">
        <v>107</v>
      </c>
      <c r="J143" s="143">
        <v>775</v>
      </c>
      <c r="K143" s="144">
        <v>1108.25</v>
      </c>
    </row>
    <row r="144" spans="1:11" x14ac:dyDescent="0.25">
      <c r="A144" s="142" t="s">
        <v>99</v>
      </c>
      <c r="B144" s="143">
        <v>2020</v>
      </c>
      <c r="C144" s="143" t="s">
        <v>36</v>
      </c>
      <c r="D144" s="143" t="s">
        <v>100</v>
      </c>
      <c r="E144" s="143" t="s">
        <v>101</v>
      </c>
      <c r="F144" s="143" t="s">
        <v>102</v>
      </c>
      <c r="G144" s="143" t="s">
        <v>111</v>
      </c>
      <c r="H144" s="143" t="s">
        <v>104</v>
      </c>
      <c r="I144" s="143" t="s">
        <v>105</v>
      </c>
      <c r="J144" s="143">
        <v>320</v>
      </c>
      <c r="K144" s="144">
        <v>457.6</v>
      </c>
    </row>
    <row r="145" spans="1:11" x14ac:dyDescent="0.25">
      <c r="A145" s="142" t="s">
        <v>106</v>
      </c>
      <c r="B145" s="143">
        <v>2020</v>
      </c>
      <c r="C145" s="143" t="s">
        <v>36</v>
      </c>
      <c r="D145" s="143" t="s">
        <v>100</v>
      </c>
      <c r="E145" s="143" t="s">
        <v>101</v>
      </c>
      <c r="F145" s="143" t="s">
        <v>102</v>
      </c>
      <c r="G145" s="143" t="s">
        <v>111</v>
      </c>
      <c r="H145" s="143" t="s">
        <v>104</v>
      </c>
      <c r="I145" s="143" t="s">
        <v>105</v>
      </c>
      <c r="J145" s="143">
        <v>314</v>
      </c>
      <c r="K145" s="144">
        <v>449.02</v>
      </c>
    </row>
    <row r="146" spans="1:11" x14ac:dyDescent="0.25">
      <c r="A146" s="142" t="s">
        <v>99</v>
      </c>
      <c r="B146" s="143">
        <v>2020</v>
      </c>
      <c r="C146" s="143" t="s">
        <v>36</v>
      </c>
      <c r="D146" s="143" t="s">
        <v>100</v>
      </c>
      <c r="E146" s="143" t="s">
        <v>101</v>
      </c>
      <c r="F146" s="143" t="s">
        <v>102</v>
      </c>
      <c r="G146" s="143" t="s">
        <v>111</v>
      </c>
      <c r="H146" s="143" t="s">
        <v>104</v>
      </c>
      <c r="I146" s="143" t="s">
        <v>105</v>
      </c>
      <c r="J146" s="143">
        <v>308</v>
      </c>
      <c r="K146" s="144">
        <v>440.44</v>
      </c>
    </row>
    <row r="147" spans="1:11" x14ac:dyDescent="0.25">
      <c r="A147" s="142" t="s">
        <v>106</v>
      </c>
      <c r="B147" s="143">
        <v>2020</v>
      </c>
      <c r="C147" s="143" t="s">
        <v>36</v>
      </c>
      <c r="D147" s="143" t="s">
        <v>100</v>
      </c>
      <c r="E147" s="143" t="s">
        <v>101</v>
      </c>
      <c r="F147" s="143" t="s">
        <v>102</v>
      </c>
      <c r="G147" s="143" t="s">
        <v>111</v>
      </c>
      <c r="H147" s="143" t="s">
        <v>104</v>
      </c>
      <c r="I147" s="143" t="s">
        <v>107</v>
      </c>
      <c r="J147" s="143">
        <v>224</v>
      </c>
      <c r="K147" s="144">
        <v>320.32</v>
      </c>
    </row>
    <row r="148" spans="1:11" x14ac:dyDescent="0.25">
      <c r="A148" s="142" t="s">
        <v>99</v>
      </c>
      <c r="B148" s="143">
        <v>2020</v>
      </c>
      <c r="C148" s="143" t="s">
        <v>36</v>
      </c>
      <c r="D148" s="143" t="s">
        <v>100</v>
      </c>
      <c r="E148" s="143" t="s">
        <v>101</v>
      </c>
      <c r="F148" s="143" t="s">
        <v>102</v>
      </c>
      <c r="G148" s="143" t="s">
        <v>111</v>
      </c>
      <c r="H148" s="143" t="s">
        <v>104</v>
      </c>
      <c r="I148" s="143" t="s">
        <v>107</v>
      </c>
      <c r="J148" s="143">
        <v>272</v>
      </c>
      <c r="K148" s="144">
        <v>388.96</v>
      </c>
    </row>
    <row r="149" spans="1:11" x14ac:dyDescent="0.25">
      <c r="A149" s="142" t="s">
        <v>108</v>
      </c>
      <c r="B149" s="143">
        <v>2020</v>
      </c>
      <c r="C149" s="143" t="s">
        <v>36</v>
      </c>
      <c r="D149" s="143" t="s">
        <v>100</v>
      </c>
      <c r="E149" s="143" t="s">
        <v>101</v>
      </c>
      <c r="F149" s="143" t="s">
        <v>102</v>
      </c>
      <c r="G149" s="143" t="s">
        <v>111</v>
      </c>
      <c r="H149" s="143" t="s">
        <v>104</v>
      </c>
      <c r="I149" s="143" t="s">
        <v>107</v>
      </c>
      <c r="J149" s="143">
        <v>200</v>
      </c>
      <c r="K149" s="144">
        <v>286</v>
      </c>
    </row>
    <row r="150" spans="1:11" x14ac:dyDescent="0.25">
      <c r="A150" s="142" t="s">
        <v>106</v>
      </c>
      <c r="B150" s="143">
        <v>2020</v>
      </c>
      <c r="C150" s="143" t="s">
        <v>36</v>
      </c>
      <c r="D150" s="143" t="s">
        <v>100</v>
      </c>
      <c r="E150" s="143" t="s">
        <v>101</v>
      </c>
      <c r="F150" s="143" t="s">
        <v>102</v>
      </c>
      <c r="G150" s="143" t="s">
        <v>111</v>
      </c>
      <c r="H150" s="143" t="s">
        <v>104</v>
      </c>
      <c r="I150" s="143" t="s">
        <v>107</v>
      </c>
      <c r="J150" s="143">
        <v>226</v>
      </c>
      <c r="K150" s="144">
        <v>323.18</v>
      </c>
    </row>
    <row r="151" spans="1:11" x14ac:dyDescent="0.25">
      <c r="A151" s="142" t="s">
        <v>106</v>
      </c>
      <c r="B151" s="143">
        <v>2020</v>
      </c>
      <c r="C151" s="143" t="s">
        <v>36</v>
      </c>
      <c r="D151" s="143" t="s">
        <v>100</v>
      </c>
      <c r="E151" s="143" t="s">
        <v>101</v>
      </c>
      <c r="F151" s="143" t="s">
        <v>102</v>
      </c>
      <c r="G151" s="143" t="s">
        <v>111</v>
      </c>
      <c r="H151" s="143" t="s">
        <v>104</v>
      </c>
      <c r="I151" s="143" t="s">
        <v>107</v>
      </c>
      <c r="J151" s="143">
        <v>274</v>
      </c>
      <c r="K151" s="144">
        <v>391.82</v>
      </c>
    </row>
    <row r="152" spans="1:11" x14ac:dyDescent="0.25">
      <c r="A152" s="142" t="s">
        <v>106</v>
      </c>
      <c r="B152" s="143">
        <v>2020</v>
      </c>
      <c r="C152" s="143" t="s">
        <v>36</v>
      </c>
      <c r="D152" s="143" t="s">
        <v>100</v>
      </c>
      <c r="E152" s="143" t="s">
        <v>101</v>
      </c>
      <c r="F152" s="143" t="s">
        <v>102</v>
      </c>
      <c r="G152" s="143" t="s">
        <v>111</v>
      </c>
      <c r="H152" s="143" t="s">
        <v>104</v>
      </c>
      <c r="I152" s="143" t="s">
        <v>107</v>
      </c>
      <c r="J152" s="143">
        <v>196</v>
      </c>
      <c r="K152" s="144">
        <v>280.27999999999997</v>
      </c>
    </row>
    <row r="153" spans="1:11" x14ac:dyDescent="0.25">
      <c r="A153" s="142" t="s">
        <v>99</v>
      </c>
      <c r="B153" s="143">
        <v>2020</v>
      </c>
      <c r="C153" s="143" t="s">
        <v>36</v>
      </c>
      <c r="D153" s="143" t="s">
        <v>100</v>
      </c>
      <c r="E153" s="143" t="s">
        <v>101</v>
      </c>
      <c r="F153" s="143" t="s">
        <v>102</v>
      </c>
      <c r="G153" s="143" t="s">
        <v>111</v>
      </c>
      <c r="H153" s="143" t="s">
        <v>104</v>
      </c>
      <c r="I153" s="143" t="s">
        <v>107</v>
      </c>
      <c r="J153" s="143">
        <v>318</v>
      </c>
      <c r="K153" s="144">
        <v>526.24</v>
      </c>
    </row>
    <row r="154" spans="1:11" x14ac:dyDescent="0.25">
      <c r="A154" s="142" t="s">
        <v>110</v>
      </c>
      <c r="B154" s="143">
        <v>2020</v>
      </c>
      <c r="C154" s="143" t="s">
        <v>36</v>
      </c>
      <c r="D154" s="143" t="s">
        <v>100</v>
      </c>
      <c r="E154" s="143" t="s">
        <v>101</v>
      </c>
      <c r="F154" s="143" t="s">
        <v>102</v>
      </c>
      <c r="G154" s="143" t="s">
        <v>111</v>
      </c>
      <c r="H154" s="143" t="s">
        <v>104</v>
      </c>
      <c r="I154" s="143" t="s">
        <v>107</v>
      </c>
      <c r="J154" s="143">
        <v>312</v>
      </c>
      <c r="K154" s="144">
        <v>526.24</v>
      </c>
    </row>
    <row r="155" spans="1:11" x14ac:dyDescent="0.25">
      <c r="A155" s="142" t="s">
        <v>108</v>
      </c>
      <c r="B155" s="143">
        <v>2020</v>
      </c>
      <c r="C155" s="143" t="s">
        <v>36</v>
      </c>
      <c r="D155" s="143" t="s">
        <v>100</v>
      </c>
      <c r="E155" s="143" t="s">
        <v>101</v>
      </c>
      <c r="F155" s="143" t="s">
        <v>102</v>
      </c>
      <c r="G155" s="143" t="s">
        <v>111</v>
      </c>
      <c r="H155" s="143" t="s">
        <v>104</v>
      </c>
      <c r="I155" s="143" t="s">
        <v>107</v>
      </c>
      <c r="J155" s="143">
        <v>712</v>
      </c>
      <c r="K155" s="144">
        <v>1018.16</v>
      </c>
    </row>
    <row r="156" spans="1:11" x14ac:dyDescent="0.25">
      <c r="A156" s="142" t="s">
        <v>99</v>
      </c>
      <c r="B156" s="143">
        <v>2020</v>
      </c>
      <c r="C156" s="143" t="s">
        <v>36</v>
      </c>
      <c r="D156" s="143" t="s">
        <v>100</v>
      </c>
      <c r="E156" s="143" t="s">
        <v>101</v>
      </c>
      <c r="F156" s="143" t="s">
        <v>102</v>
      </c>
      <c r="G156" s="143" t="s">
        <v>111</v>
      </c>
      <c r="H156" s="143" t="s">
        <v>104</v>
      </c>
      <c r="I156" s="143" t="s">
        <v>107</v>
      </c>
      <c r="J156" s="143">
        <v>765</v>
      </c>
      <c r="K156" s="144">
        <v>1093.95</v>
      </c>
    </row>
    <row r="157" spans="1:11" x14ac:dyDescent="0.25">
      <c r="A157" s="142" t="s">
        <v>106</v>
      </c>
      <c r="B157" s="143">
        <v>2020</v>
      </c>
      <c r="C157" s="143" t="s">
        <v>36</v>
      </c>
      <c r="D157" s="143" t="s">
        <v>100</v>
      </c>
      <c r="E157" s="143" t="s">
        <v>101</v>
      </c>
      <c r="F157" s="143" t="s">
        <v>102</v>
      </c>
      <c r="G157" s="143" t="s">
        <v>111</v>
      </c>
      <c r="H157" s="143" t="s">
        <v>104</v>
      </c>
      <c r="I157" s="143" t="s">
        <v>105</v>
      </c>
      <c r="J157" s="143">
        <v>321</v>
      </c>
      <c r="K157" s="144">
        <v>459.03</v>
      </c>
    </row>
    <row r="158" spans="1:11" x14ac:dyDescent="0.25">
      <c r="A158" s="142" t="s">
        <v>99</v>
      </c>
      <c r="B158" s="143">
        <v>2020</v>
      </c>
      <c r="C158" s="143" t="s">
        <v>36</v>
      </c>
      <c r="D158" s="143" t="s">
        <v>100</v>
      </c>
      <c r="E158" s="143" t="s">
        <v>101</v>
      </c>
      <c r="F158" s="143" t="s">
        <v>102</v>
      </c>
      <c r="G158" s="143" t="s">
        <v>111</v>
      </c>
      <c r="H158" s="143" t="s">
        <v>104</v>
      </c>
      <c r="I158" s="143" t="s">
        <v>107</v>
      </c>
      <c r="J158" s="143">
        <v>315</v>
      </c>
      <c r="K158" s="144">
        <v>450.45</v>
      </c>
    </row>
    <row r="159" spans="1:11" x14ac:dyDescent="0.25">
      <c r="A159" s="142" t="s">
        <v>108</v>
      </c>
      <c r="B159" s="143">
        <v>2020</v>
      </c>
      <c r="C159" s="143" t="s">
        <v>36</v>
      </c>
      <c r="D159" s="143" t="s">
        <v>100</v>
      </c>
      <c r="E159" s="143" t="s">
        <v>101</v>
      </c>
      <c r="F159" s="143" t="s">
        <v>102</v>
      </c>
      <c r="G159" s="143" t="s">
        <v>111</v>
      </c>
      <c r="H159" s="143" t="s">
        <v>104</v>
      </c>
      <c r="I159" s="143" t="s">
        <v>107</v>
      </c>
      <c r="J159" s="143">
        <v>309</v>
      </c>
      <c r="K159" s="144">
        <v>441.87</v>
      </c>
    </row>
    <row r="160" spans="1:11" x14ac:dyDescent="0.25">
      <c r="A160" s="142" t="s">
        <v>99</v>
      </c>
      <c r="B160" s="143">
        <v>2020</v>
      </c>
      <c r="C160" s="143" t="s">
        <v>36</v>
      </c>
      <c r="D160" s="143" t="s">
        <v>100</v>
      </c>
      <c r="E160" s="143" t="s">
        <v>101</v>
      </c>
      <c r="F160" s="143" t="s">
        <v>102</v>
      </c>
      <c r="G160" s="143" t="s">
        <v>111</v>
      </c>
      <c r="H160" s="143" t="s">
        <v>104</v>
      </c>
      <c r="I160" s="143" t="s">
        <v>107</v>
      </c>
      <c r="J160" s="143">
        <v>225</v>
      </c>
      <c r="K160" s="144">
        <v>321.75</v>
      </c>
    </row>
    <row r="161" spans="1:11" x14ac:dyDescent="0.25">
      <c r="A161" s="142" t="s">
        <v>99</v>
      </c>
      <c r="B161" s="143">
        <v>2020</v>
      </c>
      <c r="C161" s="143" t="s">
        <v>36</v>
      </c>
      <c r="D161" s="143" t="s">
        <v>100</v>
      </c>
      <c r="E161" s="143" t="s">
        <v>101</v>
      </c>
      <c r="F161" s="143" t="s">
        <v>102</v>
      </c>
      <c r="G161" s="143" t="s">
        <v>111</v>
      </c>
      <c r="H161" s="143" t="s">
        <v>104</v>
      </c>
      <c r="I161" s="143" t="s">
        <v>107</v>
      </c>
      <c r="J161" s="143">
        <v>751</v>
      </c>
      <c r="K161" s="144">
        <v>526.24</v>
      </c>
    </row>
    <row r="162" spans="1:11" x14ac:dyDescent="0.25">
      <c r="A162" s="142" t="s">
        <v>106</v>
      </c>
      <c r="B162" s="143">
        <v>2020</v>
      </c>
      <c r="C162" s="143" t="s">
        <v>36</v>
      </c>
      <c r="D162" s="143" t="s">
        <v>100</v>
      </c>
      <c r="E162" s="143" t="s">
        <v>101</v>
      </c>
      <c r="F162" s="143" t="s">
        <v>102</v>
      </c>
      <c r="G162" s="143" t="s">
        <v>111</v>
      </c>
      <c r="H162" s="143" t="s">
        <v>104</v>
      </c>
      <c r="I162" s="143" t="s">
        <v>107</v>
      </c>
      <c r="J162" s="143">
        <v>223</v>
      </c>
      <c r="K162" s="144">
        <v>318.89</v>
      </c>
    </row>
    <row r="163" spans="1:11" x14ac:dyDescent="0.25">
      <c r="A163" s="142" t="s">
        <v>110</v>
      </c>
      <c r="B163" s="143">
        <v>2020</v>
      </c>
      <c r="C163" s="143" t="s">
        <v>36</v>
      </c>
      <c r="D163" s="143" t="s">
        <v>100</v>
      </c>
      <c r="E163" s="143" t="s">
        <v>101</v>
      </c>
      <c r="F163" s="143" t="s">
        <v>102</v>
      </c>
      <c r="G163" s="143" t="s">
        <v>111</v>
      </c>
      <c r="H163" s="143" t="s">
        <v>104</v>
      </c>
      <c r="I163" s="143" t="s">
        <v>107</v>
      </c>
      <c r="J163" s="143">
        <v>271</v>
      </c>
      <c r="K163" s="144">
        <v>387.53</v>
      </c>
    </row>
    <row r="164" spans="1:11" x14ac:dyDescent="0.25">
      <c r="A164" s="142" t="s">
        <v>106</v>
      </c>
      <c r="B164" s="143">
        <v>2020</v>
      </c>
      <c r="C164" s="143" t="s">
        <v>36</v>
      </c>
      <c r="D164" s="143" t="s">
        <v>100</v>
      </c>
      <c r="E164" s="143" t="s">
        <v>101</v>
      </c>
      <c r="F164" s="143" t="s">
        <v>102</v>
      </c>
      <c r="G164" s="143" t="s">
        <v>111</v>
      </c>
      <c r="H164" s="143" t="s">
        <v>104</v>
      </c>
      <c r="I164" s="143" t="s">
        <v>107</v>
      </c>
      <c r="J164" s="143">
        <v>199</v>
      </c>
      <c r="K164" s="144">
        <v>284.57</v>
      </c>
    </row>
    <row r="165" spans="1:11" x14ac:dyDescent="0.25">
      <c r="A165" s="142" t="s">
        <v>108</v>
      </c>
      <c r="B165" s="143">
        <v>2020</v>
      </c>
      <c r="C165" s="143" t="s">
        <v>36</v>
      </c>
      <c r="D165" s="143" t="s">
        <v>100</v>
      </c>
      <c r="E165" s="143" t="s">
        <v>101</v>
      </c>
      <c r="F165" s="143" t="s">
        <v>102</v>
      </c>
      <c r="G165" s="143" t="s">
        <v>111</v>
      </c>
      <c r="H165" s="143" t="s">
        <v>104</v>
      </c>
      <c r="I165" s="143" t="s">
        <v>105</v>
      </c>
      <c r="J165" s="143">
        <v>882</v>
      </c>
      <c r="K165" s="144">
        <v>1261.26</v>
      </c>
    </row>
    <row r="166" spans="1:11" x14ac:dyDescent="0.25">
      <c r="A166" s="142" t="s">
        <v>99</v>
      </c>
      <c r="B166" s="143">
        <v>2020</v>
      </c>
      <c r="C166" s="143" t="s">
        <v>36</v>
      </c>
      <c r="D166" s="143" t="s">
        <v>100</v>
      </c>
      <c r="E166" s="143" t="s">
        <v>101</v>
      </c>
      <c r="F166" s="143" t="s">
        <v>102</v>
      </c>
      <c r="G166" s="143" t="s">
        <v>111</v>
      </c>
      <c r="H166" s="143" t="s">
        <v>104</v>
      </c>
      <c r="I166" s="143" t="s">
        <v>105</v>
      </c>
      <c r="J166" s="143">
        <v>883</v>
      </c>
      <c r="K166" s="144">
        <v>1262.69</v>
      </c>
    </row>
    <row r="167" spans="1:11" x14ac:dyDescent="0.25">
      <c r="A167" s="142" t="s">
        <v>108</v>
      </c>
      <c r="B167" s="143">
        <v>2020</v>
      </c>
      <c r="C167" s="143" t="s">
        <v>36</v>
      </c>
      <c r="D167" s="143" t="s">
        <v>100</v>
      </c>
      <c r="E167" s="143" t="s">
        <v>101</v>
      </c>
      <c r="F167" s="143" t="s">
        <v>102</v>
      </c>
      <c r="G167" s="143" t="s">
        <v>111</v>
      </c>
      <c r="H167" s="143" t="s">
        <v>104</v>
      </c>
      <c r="I167" s="143" t="s">
        <v>107</v>
      </c>
      <c r="J167" s="143">
        <v>227</v>
      </c>
      <c r="K167" s="144">
        <v>324.61</v>
      </c>
    </row>
    <row r="168" spans="1:11" x14ac:dyDescent="0.25">
      <c r="A168" s="142" t="s">
        <v>106</v>
      </c>
      <c r="B168" s="143">
        <v>2020</v>
      </c>
      <c r="C168" s="143" t="s">
        <v>36</v>
      </c>
      <c r="D168" s="143" t="s">
        <v>100</v>
      </c>
      <c r="E168" s="143" t="s">
        <v>101</v>
      </c>
      <c r="F168" s="143" t="s">
        <v>102</v>
      </c>
      <c r="G168" s="143" t="s">
        <v>111</v>
      </c>
      <c r="H168" s="143" t="s">
        <v>104</v>
      </c>
      <c r="I168" s="143" t="s">
        <v>107</v>
      </c>
      <c r="J168" s="143">
        <v>774</v>
      </c>
      <c r="K168" s="144">
        <v>1106.82</v>
      </c>
    </row>
    <row r="169" spans="1:11" x14ac:dyDescent="0.25">
      <c r="A169" s="142" t="s">
        <v>108</v>
      </c>
      <c r="B169" s="143">
        <v>2020</v>
      </c>
      <c r="C169" s="143" t="s">
        <v>32</v>
      </c>
      <c r="D169" s="143" t="s">
        <v>100</v>
      </c>
      <c r="E169" s="143" t="s">
        <v>101</v>
      </c>
      <c r="F169" s="143" t="s">
        <v>102</v>
      </c>
      <c r="G169" s="143" t="s">
        <v>111</v>
      </c>
      <c r="H169" s="143" t="s">
        <v>104</v>
      </c>
      <c r="I169" s="143" t="s">
        <v>107</v>
      </c>
      <c r="J169" s="143">
        <v>368</v>
      </c>
      <c r="K169" s="144">
        <v>526.24</v>
      </c>
    </row>
    <row r="170" spans="1:11" x14ac:dyDescent="0.25">
      <c r="A170" s="142" t="s">
        <v>108</v>
      </c>
      <c r="B170" s="143">
        <v>2020</v>
      </c>
      <c r="C170" s="143" t="s">
        <v>32</v>
      </c>
      <c r="D170" s="143" t="s">
        <v>100</v>
      </c>
      <c r="E170" s="143" t="s">
        <v>101</v>
      </c>
      <c r="F170" s="143" t="s">
        <v>102</v>
      </c>
      <c r="G170" s="143" t="s">
        <v>111</v>
      </c>
      <c r="H170" s="143" t="s">
        <v>104</v>
      </c>
      <c r="I170" s="143" t="s">
        <v>105</v>
      </c>
      <c r="J170" s="143">
        <v>362</v>
      </c>
      <c r="K170" s="144">
        <v>517.66</v>
      </c>
    </row>
    <row r="171" spans="1:11" x14ac:dyDescent="0.25">
      <c r="A171" s="142" t="s">
        <v>108</v>
      </c>
      <c r="B171" s="143">
        <v>2020</v>
      </c>
      <c r="C171" s="143" t="s">
        <v>32</v>
      </c>
      <c r="D171" s="143" t="s">
        <v>100</v>
      </c>
      <c r="E171" s="143" t="s">
        <v>101</v>
      </c>
      <c r="F171" s="143" t="s">
        <v>102</v>
      </c>
      <c r="G171" s="143" t="s">
        <v>111</v>
      </c>
      <c r="H171" s="143" t="s">
        <v>104</v>
      </c>
      <c r="I171" s="143" t="s">
        <v>105</v>
      </c>
      <c r="J171" s="143">
        <v>356</v>
      </c>
      <c r="K171" s="144">
        <v>509.08</v>
      </c>
    </row>
    <row r="172" spans="1:11" x14ac:dyDescent="0.25">
      <c r="A172" s="142" t="s">
        <v>109</v>
      </c>
      <c r="B172" s="143">
        <v>2020</v>
      </c>
      <c r="C172" s="143" t="s">
        <v>32</v>
      </c>
      <c r="D172" s="143" t="s">
        <v>100</v>
      </c>
      <c r="E172" s="143" t="s">
        <v>101</v>
      </c>
      <c r="F172" s="143" t="s">
        <v>102</v>
      </c>
      <c r="G172" s="143" t="s">
        <v>111</v>
      </c>
      <c r="H172" s="143" t="s">
        <v>104</v>
      </c>
      <c r="I172" s="143" t="s">
        <v>107</v>
      </c>
      <c r="J172" s="143">
        <v>242</v>
      </c>
      <c r="K172" s="144">
        <v>346.06</v>
      </c>
    </row>
    <row r="173" spans="1:11" x14ac:dyDescent="0.25">
      <c r="A173" s="142" t="s">
        <v>99</v>
      </c>
      <c r="B173" s="143">
        <v>2020</v>
      </c>
      <c r="C173" s="143" t="s">
        <v>32</v>
      </c>
      <c r="D173" s="143" t="s">
        <v>100</v>
      </c>
      <c r="E173" s="143" t="s">
        <v>101</v>
      </c>
      <c r="F173" s="143" t="s">
        <v>102</v>
      </c>
      <c r="G173" s="143" t="s">
        <v>111</v>
      </c>
      <c r="H173" s="143" t="s">
        <v>104</v>
      </c>
      <c r="I173" s="143" t="s">
        <v>107</v>
      </c>
      <c r="J173" s="143">
        <v>290</v>
      </c>
      <c r="K173" s="144">
        <v>414.7</v>
      </c>
    </row>
    <row r="174" spans="1:11" x14ac:dyDescent="0.25">
      <c r="A174" s="142" t="s">
        <v>106</v>
      </c>
      <c r="B174" s="143">
        <v>2020</v>
      </c>
      <c r="C174" s="143" t="s">
        <v>32</v>
      </c>
      <c r="D174" s="143" t="s">
        <v>100</v>
      </c>
      <c r="E174" s="143" t="s">
        <v>101</v>
      </c>
      <c r="F174" s="143" t="s">
        <v>102</v>
      </c>
      <c r="G174" s="143" t="s">
        <v>111</v>
      </c>
      <c r="H174" s="143" t="s">
        <v>104</v>
      </c>
      <c r="I174" s="143" t="s">
        <v>107</v>
      </c>
      <c r="J174" s="143">
        <v>212</v>
      </c>
      <c r="K174" s="144">
        <v>303.15999999999997</v>
      </c>
    </row>
    <row r="175" spans="1:11" x14ac:dyDescent="0.25">
      <c r="A175" s="142" t="s">
        <v>110</v>
      </c>
      <c r="B175" s="143">
        <v>2020</v>
      </c>
      <c r="C175" s="143" t="s">
        <v>32</v>
      </c>
      <c r="D175" s="143" t="s">
        <v>100</v>
      </c>
      <c r="E175" s="143" t="s">
        <v>101</v>
      </c>
      <c r="F175" s="143" t="s">
        <v>102</v>
      </c>
      <c r="G175" s="143" t="s">
        <v>111</v>
      </c>
      <c r="H175" s="143" t="s">
        <v>104</v>
      </c>
      <c r="I175" s="143" t="s">
        <v>107</v>
      </c>
      <c r="J175" s="143">
        <v>286</v>
      </c>
      <c r="K175" s="144">
        <v>408.98</v>
      </c>
    </row>
    <row r="176" spans="1:11" x14ac:dyDescent="0.25">
      <c r="A176" s="142" t="s">
        <v>109</v>
      </c>
      <c r="B176" s="143">
        <v>2020</v>
      </c>
      <c r="C176" s="143" t="s">
        <v>32</v>
      </c>
      <c r="D176" s="143" t="s">
        <v>100</v>
      </c>
      <c r="E176" s="143" t="s">
        <v>101</v>
      </c>
      <c r="F176" s="143" t="s">
        <v>102</v>
      </c>
      <c r="G176" s="143" t="s">
        <v>111</v>
      </c>
      <c r="H176" s="143" t="s">
        <v>104</v>
      </c>
      <c r="I176" s="143" t="s">
        <v>107</v>
      </c>
      <c r="J176" s="143">
        <v>214</v>
      </c>
      <c r="K176" s="144">
        <v>306.02</v>
      </c>
    </row>
    <row r="177" spans="1:11" x14ac:dyDescent="0.25">
      <c r="A177" s="142" t="s">
        <v>106</v>
      </c>
      <c r="B177" s="143">
        <v>2020</v>
      </c>
      <c r="C177" s="143" t="s">
        <v>32</v>
      </c>
      <c r="D177" s="143" t="s">
        <v>100</v>
      </c>
      <c r="E177" s="143" t="s">
        <v>101</v>
      </c>
      <c r="F177" s="143" t="s">
        <v>102</v>
      </c>
      <c r="G177" s="143" t="s">
        <v>111</v>
      </c>
      <c r="H177" s="143" t="s">
        <v>104</v>
      </c>
      <c r="I177" s="143" t="s">
        <v>107</v>
      </c>
      <c r="J177" s="143">
        <v>366</v>
      </c>
      <c r="K177" s="144">
        <v>526.24</v>
      </c>
    </row>
    <row r="178" spans="1:11" x14ac:dyDescent="0.25">
      <c r="A178" s="142" t="s">
        <v>106</v>
      </c>
      <c r="B178" s="143">
        <v>2020</v>
      </c>
      <c r="C178" s="143" t="s">
        <v>32</v>
      </c>
      <c r="D178" s="143" t="s">
        <v>100</v>
      </c>
      <c r="E178" s="143" t="s">
        <v>101</v>
      </c>
      <c r="F178" s="143" t="s">
        <v>102</v>
      </c>
      <c r="G178" s="143" t="s">
        <v>111</v>
      </c>
      <c r="H178" s="143" t="s">
        <v>104</v>
      </c>
      <c r="I178" s="143" t="s">
        <v>105</v>
      </c>
      <c r="J178" s="143">
        <v>360</v>
      </c>
      <c r="K178" s="144">
        <v>526.24</v>
      </c>
    </row>
    <row r="179" spans="1:11" x14ac:dyDescent="0.25">
      <c r="A179" s="142" t="s">
        <v>108</v>
      </c>
      <c r="B179" s="143">
        <v>2020</v>
      </c>
      <c r="C179" s="143" t="s">
        <v>32</v>
      </c>
      <c r="D179" s="143" t="s">
        <v>100</v>
      </c>
      <c r="E179" s="143" t="s">
        <v>101</v>
      </c>
      <c r="F179" s="143" t="s">
        <v>102</v>
      </c>
      <c r="G179" s="143" t="s">
        <v>111</v>
      </c>
      <c r="H179" s="143" t="s">
        <v>104</v>
      </c>
      <c r="I179" s="143" t="s">
        <v>107</v>
      </c>
      <c r="J179" s="143">
        <v>676</v>
      </c>
      <c r="K179" s="144">
        <v>966.68000000000006</v>
      </c>
    </row>
    <row r="180" spans="1:11" x14ac:dyDescent="0.25">
      <c r="A180" s="142" t="s">
        <v>108</v>
      </c>
      <c r="B180" s="143">
        <v>2020</v>
      </c>
      <c r="C180" s="143" t="s">
        <v>32</v>
      </c>
      <c r="D180" s="143" t="s">
        <v>100</v>
      </c>
      <c r="E180" s="143" t="s">
        <v>101</v>
      </c>
      <c r="F180" s="143" t="s">
        <v>102</v>
      </c>
      <c r="G180" s="143" t="s">
        <v>111</v>
      </c>
      <c r="H180" s="143" t="s">
        <v>104</v>
      </c>
      <c r="I180" s="143" t="s">
        <v>107</v>
      </c>
      <c r="J180" s="143">
        <v>709</v>
      </c>
      <c r="K180" s="144">
        <v>1013.87</v>
      </c>
    </row>
    <row r="181" spans="1:11" x14ac:dyDescent="0.25">
      <c r="A181" s="142" t="s">
        <v>99</v>
      </c>
      <c r="B181" s="143">
        <v>2020</v>
      </c>
      <c r="C181" s="143" t="s">
        <v>32</v>
      </c>
      <c r="D181" s="143" t="s">
        <v>100</v>
      </c>
      <c r="E181" s="143" t="s">
        <v>101</v>
      </c>
      <c r="F181" s="143" t="s">
        <v>102</v>
      </c>
      <c r="G181" s="143" t="s">
        <v>111</v>
      </c>
      <c r="H181" s="143" t="s">
        <v>104</v>
      </c>
      <c r="I181" s="143" t="s">
        <v>107</v>
      </c>
      <c r="J181" s="143">
        <v>762</v>
      </c>
      <c r="K181" s="144">
        <v>1089.6599999999999</v>
      </c>
    </row>
    <row r="182" spans="1:11" x14ac:dyDescent="0.25">
      <c r="A182" s="142" t="s">
        <v>99</v>
      </c>
      <c r="B182" s="143">
        <v>2020</v>
      </c>
      <c r="C182" s="143" t="s">
        <v>32</v>
      </c>
      <c r="D182" s="143" t="s">
        <v>100</v>
      </c>
      <c r="E182" s="143" t="s">
        <v>101</v>
      </c>
      <c r="F182" s="143" t="s">
        <v>102</v>
      </c>
      <c r="G182" s="143" t="s">
        <v>111</v>
      </c>
      <c r="H182" s="143" t="s">
        <v>104</v>
      </c>
      <c r="I182" s="143" t="s">
        <v>107</v>
      </c>
      <c r="J182" s="143">
        <v>369</v>
      </c>
      <c r="K182" s="144">
        <v>527.66999999999996</v>
      </c>
    </row>
    <row r="183" spans="1:11" x14ac:dyDescent="0.25">
      <c r="A183" s="142" t="s">
        <v>108</v>
      </c>
      <c r="B183" s="143">
        <v>2020</v>
      </c>
      <c r="C183" s="143" t="s">
        <v>32</v>
      </c>
      <c r="D183" s="143" t="s">
        <v>100</v>
      </c>
      <c r="E183" s="143" t="s">
        <v>101</v>
      </c>
      <c r="F183" s="143" t="s">
        <v>102</v>
      </c>
      <c r="G183" s="143" t="s">
        <v>111</v>
      </c>
      <c r="H183" s="143" t="s">
        <v>104</v>
      </c>
      <c r="I183" s="143" t="s">
        <v>107</v>
      </c>
      <c r="J183" s="143">
        <v>363</v>
      </c>
      <c r="K183" s="144">
        <v>519.09</v>
      </c>
    </row>
    <row r="184" spans="1:11" x14ac:dyDescent="0.25">
      <c r="A184" s="142" t="s">
        <v>110</v>
      </c>
      <c r="B184" s="143">
        <v>2020</v>
      </c>
      <c r="C184" s="143" t="s">
        <v>32</v>
      </c>
      <c r="D184" s="143" t="s">
        <v>100</v>
      </c>
      <c r="E184" s="143" t="s">
        <v>101</v>
      </c>
      <c r="F184" s="143" t="s">
        <v>102</v>
      </c>
      <c r="G184" s="143" t="s">
        <v>111</v>
      </c>
      <c r="H184" s="143" t="s">
        <v>104</v>
      </c>
      <c r="I184" s="143" t="s">
        <v>105</v>
      </c>
      <c r="J184" s="143">
        <v>357</v>
      </c>
      <c r="K184" s="144">
        <v>510.51</v>
      </c>
    </row>
    <row r="185" spans="1:11" x14ac:dyDescent="0.25">
      <c r="A185" s="142" t="s">
        <v>99</v>
      </c>
      <c r="B185" s="143">
        <v>2020</v>
      </c>
      <c r="C185" s="143" t="s">
        <v>32</v>
      </c>
      <c r="D185" s="143" t="s">
        <v>100</v>
      </c>
      <c r="E185" s="143" t="s">
        <v>101</v>
      </c>
      <c r="F185" s="143" t="s">
        <v>102</v>
      </c>
      <c r="G185" s="143" t="s">
        <v>111</v>
      </c>
      <c r="H185" s="143" t="s">
        <v>104</v>
      </c>
      <c r="I185" s="143" t="s">
        <v>107</v>
      </c>
      <c r="J185" s="143">
        <v>243</v>
      </c>
      <c r="K185" s="144">
        <v>347.49</v>
      </c>
    </row>
    <row r="186" spans="1:11" x14ac:dyDescent="0.25">
      <c r="A186" s="142" t="s">
        <v>108</v>
      </c>
      <c r="B186" s="143">
        <v>2020</v>
      </c>
      <c r="C186" s="143" t="s">
        <v>32</v>
      </c>
      <c r="D186" s="143" t="s">
        <v>100</v>
      </c>
      <c r="E186" s="143" t="s">
        <v>101</v>
      </c>
      <c r="F186" s="143" t="s">
        <v>102</v>
      </c>
      <c r="G186" s="143" t="s">
        <v>111</v>
      </c>
      <c r="H186" s="143" t="s">
        <v>104</v>
      </c>
      <c r="I186" s="143" t="s">
        <v>107</v>
      </c>
      <c r="J186" s="143">
        <v>802</v>
      </c>
      <c r="K186" s="144">
        <v>526.24</v>
      </c>
    </row>
    <row r="187" spans="1:11" x14ac:dyDescent="0.25">
      <c r="A187" s="142" t="s">
        <v>109</v>
      </c>
      <c r="B187" s="143">
        <v>2020</v>
      </c>
      <c r="C187" s="143" t="s">
        <v>32</v>
      </c>
      <c r="D187" s="143" t="s">
        <v>100</v>
      </c>
      <c r="E187" s="143" t="s">
        <v>101</v>
      </c>
      <c r="F187" s="143" t="s">
        <v>102</v>
      </c>
      <c r="G187" s="143" t="s">
        <v>111</v>
      </c>
      <c r="H187" s="143" t="s">
        <v>104</v>
      </c>
      <c r="I187" s="143" t="s">
        <v>107</v>
      </c>
      <c r="J187" s="143">
        <v>241</v>
      </c>
      <c r="K187" s="144">
        <v>344.63</v>
      </c>
    </row>
    <row r="188" spans="1:11" x14ac:dyDescent="0.25">
      <c r="A188" s="142" t="s">
        <v>106</v>
      </c>
      <c r="B188" s="143">
        <v>2020</v>
      </c>
      <c r="C188" s="143" t="s">
        <v>32</v>
      </c>
      <c r="D188" s="143" t="s">
        <v>100</v>
      </c>
      <c r="E188" s="143" t="s">
        <v>101</v>
      </c>
      <c r="F188" s="143" t="s">
        <v>102</v>
      </c>
      <c r="G188" s="143" t="s">
        <v>111</v>
      </c>
      <c r="H188" s="143" t="s">
        <v>104</v>
      </c>
      <c r="I188" s="143" t="s">
        <v>107</v>
      </c>
      <c r="J188" s="143">
        <v>289</v>
      </c>
      <c r="K188" s="144">
        <v>413.27</v>
      </c>
    </row>
    <row r="189" spans="1:11" x14ac:dyDescent="0.25">
      <c r="A189" s="142" t="s">
        <v>108</v>
      </c>
      <c r="B189" s="143">
        <v>2020</v>
      </c>
      <c r="C189" s="143" t="s">
        <v>32</v>
      </c>
      <c r="D189" s="143" t="s">
        <v>100</v>
      </c>
      <c r="E189" s="143" t="s">
        <v>101</v>
      </c>
      <c r="F189" s="143" t="s">
        <v>102</v>
      </c>
      <c r="G189" s="143" t="s">
        <v>111</v>
      </c>
      <c r="H189" s="143" t="s">
        <v>104</v>
      </c>
      <c r="I189" s="143" t="s">
        <v>107</v>
      </c>
      <c r="J189" s="143">
        <v>874</v>
      </c>
      <c r="K189" s="144">
        <v>1249.82</v>
      </c>
    </row>
    <row r="190" spans="1:11" x14ac:dyDescent="0.25">
      <c r="A190" s="142" t="s">
        <v>99</v>
      </c>
      <c r="B190" s="143">
        <v>2020</v>
      </c>
      <c r="C190" s="143" t="s">
        <v>32</v>
      </c>
      <c r="D190" s="143" t="s">
        <v>100</v>
      </c>
      <c r="E190" s="143" t="s">
        <v>101</v>
      </c>
      <c r="F190" s="143" t="s">
        <v>102</v>
      </c>
      <c r="G190" s="143" t="s">
        <v>111</v>
      </c>
      <c r="H190" s="143" t="s">
        <v>104</v>
      </c>
      <c r="I190" s="143" t="s">
        <v>105</v>
      </c>
      <c r="J190" s="143">
        <v>875</v>
      </c>
      <c r="K190" s="144">
        <v>1251.25</v>
      </c>
    </row>
    <row r="191" spans="1:11" x14ac:dyDescent="0.25">
      <c r="A191" s="142" t="s">
        <v>106</v>
      </c>
      <c r="B191" s="143">
        <v>2020</v>
      </c>
      <c r="C191" s="143" t="s">
        <v>32</v>
      </c>
      <c r="D191" s="143" t="s">
        <v>100</v>
      </c>
      <c r="E191" s="143" t="s">
        <v>101</v>
      </c>
      <c r="F191" s="143" t="s">
        <v>102</v>
      </c>
      <c r="G191" s="143" t="s">
        <v>111</v>
      </c>
      <c r="H191" s="143" t="s">
        <v>104</v>
      </c>
      <c r="I191" s="143" t="s">
        <v>107</v>
      </c>
      <c r="J191" s="143">
        <v>239</v>
      </c>
      <c r="K191" s="144">
        <v>341.77</v>
      </c>
    </row>
    <row r="192" spans="1:11" x14ac:dyDescent="0.25">
      <c r="A192" s="142" t="s">
        <v>106</v>
      </c>
      <c r="B192" s="143">
        <v>2020</v>
      </c>
      <c r="C192" s="143" t="s">
        <v>32</v>
      </c>
      <c r="D192" s="143" t="s">
        <v>100</v>
      </c>
      <c r="E192" s="143" t="s">
        <v>101</v>
      </c>
      <c r="F192" s="143" t="s">
        <v>102</v>
      </c>
      <c r="G192" s="143" t="s">
        <v>111</v>
      </c>
      <c r="H192" s="143" t="s">
        <v>104</v>
      </c>
      <c r="I192" s="143" t="s">
        <v>107</v>
      </c>
      <c r="J192" s="143">
        <v>287</v>
      </c>
      <c r="K192" s="144">
        <v>410.40999999999997</v>
      </c>
    </row>
    <row r="193" spans="1:11" x14ac:dyDescent="0.25">
      <c r="A193" s="142" t="s">
        <v>109</v>
      </c>
      <c r="B193" s="143">
        <v>2020</v>
      </c>
      <c r="C193" s="143" t="s">
        <v>32</v>
      </c>
      <c r="D193" s="143" t="s">
        <v>100</v>
      </c>
      <c r="E193" s="143" t="s">
        <v>101</v>
      </c>
      <c r="F193" s="143" t="s">
        <v>102</v>
      </c>
      <c r="G193" s="143" t="s">
        <v>111</v>
      </c>
      <c r="H193" s="143" t="s">
        <v>104</v>
      </c>
      <c r="I193" s="143" t="s">
        <v>107</v>
      </c>
      <c r="J193" s="143">
        <v>771</v>
      </c>
      <c r="K193" s="144">
        <v>1102.53</v>
      </c>
    </row>
    <row r="194" spans="1:11" x14ac:dyDescent="0.25">
      <c r="A194" s="142" t="s">
        <v>99</v>
      </c>
      <c r="B194" s="143">
        <v>2020</v>
      </c>
      <c r="C194" s="143" t="s">
        <v>35</v>
      </c>
      <c r="D194" s="143" t="s">
        <v>100</v>
      </c>
      <c r="E194" s="143" t="s">
        <v>101</v>
      </c>
      <c r="F194" s="143" t="s">
        <v>102</v>
      </c>
      <c r="G194" s="143" t="s">
        <v>111</v>
      </c>
      <c r="H194" s="143" t="s">
        <v>104</v>
      </c>
      <c r="I194" s="143" t="s">
        <v>105</v>
      </c>
      <c r="J194" s="143">
        <v>338</v>
      </c>
      <c r="K194" s="144">
        <v>483.34000000000003</v>
      </c>
    </row>
    <row r="195" spans="1:11" x14ac:dyDescent="0.25">
      <c r="A195" s="142" t="s">
        <v>99</v>
      </c>
      <c r="B195" s="143">
        <v>2020</v>
      </c>
      <c r="C195" s="143" t="s">
        <v>35</v>
      </c>
      <c r="D195" s="143" t="s">
        <v>100</v>
      </c>
      <c r="E195" s="143" t="s">
        <v>101</v>
      </c>
      <c r="F195" s="143" t="s">
        <v>102</v>
      </c>
      <c r="G195" s="143" t="s">
        <v>111</v>
      </c>
      <c r="H195" s="143" t="s">
        <v>104</v>
      </c>
      <c r="I195" s="143" t="s">
        <v>105</v>
      </c>
      <c r="J195" s="143">
        <v>332</v>
      </c>
      <c r="K195" s="144">
        <v>474.76</v>
      </c>
    </row>
    <row r="196" spans="1:11" x14ac:dyDescent="0.25">
      <c r="A196" s="142" t="s">
        <v>106</v>
      </c>
      <c r="B196" s="143">
        <v>2020</v>
      </c>
      <c r="C196" s="143" t="s">
        <v>35</v>
      </c>
      <c r="D196" s="143" t="s">
        <v>100</v>
      </c>
      <c r="E196" s="143" t="s">
        <v>101</v>
      </c>
      <c r="F196" s="143" t="s">
        <v>102</v>
      </c>
      <c r="G196" s="143" t="s">
        <v>111</v>
      </c>
      <c r="H196" s="143" t="s">
        <v>104</v>
      </c>
      <c r="I196" s="143" t="s">
        <v>105</v>
      </c>
      <c r="J196" s="143">
        <v>326</v>
      </c>
      <c r="K196" s="144">
        <v>466.18</v>
      </c>
    </row>
    <row r="197" spans="1:11" x14ac:dyDescent="0.25">
      <c r="A197" s="142" t="s">
        <v>106</v>
      </c>
      <c r="B197" s="143">
        <v>2020</v>
      </c>
      <c r="C197" s="143" t="s">
        <v>35</v>
      </c>
      <c r="D197" s="143" t="s">
        <v>100</v>
      </c>
      <c r="E197" s="143" t="s">
        <v>101</v>
      </c>
      <c r="F197" s="143" t="s">
        <v>102</v>
      </c>
      <c r="G197" s="143" t="s">
        <v>111</v>
      </c>
      <c r="H197" s="143" t="s">
        <v>104</v>
      </c>
      <c r="I197" s="143" t="s">
        <v>107</v>
      </c>
      <c r="J197" s="143">
        <v>230</v>
      </c>
      <c r="K197" s="144">
        <v>328.9</v>
      </c>
    </row>
    <row r="198" spans="1:11" x14ac:dyDescent="0.25">
      <c r="A198" s="142" t="s">
        <v>108</v>
      </c>
      <c r="B198" s="143">
        <v>2020</v>
      </c>
      <c r="C198" s="143" t="s">
        <v>35</v>
      </c>
      <c r="D198" s="143" t="s">
        <v>100</v>
      </c>
      <c r="E198" s="143" t="s">
        <v>101</v>
      </c>
      <c r="F198" s="143" t="s">
        <v>102</v>
      </c>
      <c r="G198" s="143" t="s">
        <v>111</v>
      </c>
      <c r="H198" s="143" t="s">
        <v>104</v>
      </c>
      <c r="I198" s="143" t="s">
        <v>107</v>
      </c>
      <c r="J198" s="143">
        <v>278</v>
      </c>
      <c r="K198" s="144">
        <v>397.53999999999996</v>
      </c>
    </row>
    <row r="199" spans="1:11" x14ac:dyDescent="0.25">
      <c r="A199" s="142" t="s">
        <v>106</v>
      </c>
      <c r="B199" s="143">
        <v>2020</v>
      </c>
      <c r="C199" s="143" t="s">
        <v>35</v>
      </c>
      <c r="D199" s="143" t="s">
        <v>100</v>
      </c>
      <c r="E199" s="143" t="s">
        <v>101</v>
      </c>
      <c r="F199" s="143" t="s">
        <v>102</v>
      </c>
      <c r="G199" s="143" t="s">
        <v>111</v>
      </c>
      <c r="H199" s="143" t="s">
        <v>104</v>
      </c>
      <c r="I199" s="143" t="s">
        <v>107</v>
      </c>
      <c r="J199" s="143">
        <v>206</v>
      </c>
      <c r="K199" s="144">
        <v>294.58</v>
      </c>
    </row>
    <row r="200" spans="1:11" x14ac:dyDescent="0.25">
      <c r="A200" s="142" t="s">
        <v>99</v>
      </c>
      <c r="B200" s="143">
        <v>2020</v>
      </c>
      <c r="C200" s="143" t="s">
        <v>35</v>
      </c>
      <c r="D200" s="143" t="s">
        <v>100</v>
      </c>
      <c r="E200" s="143" t="s">
        <v>101</v>
      </c>
      <c r="F200" s="143" t="s">
        <v>102</v>
      </c>
      <c r="G200" s="143" t="s">
        <v>111</v>
      </c>
      <c r="H200" s="143" t="s">
        <v>104</v>
      </c>
      <c r="I200" s="143" t="s">
        <v>107</v>
      </c>
      <c r="J200" s="143">
        <v>232</v>
      </c>
      <c r="K200" s="144">
        <v>331.76</v>
      </c>
    </row>
    <row r="201" spans="1:11" x14ac:dyDescent="0.25">
      <c r="A201" s="142" t="s">
        <v>99</v>
      </c>
      <c r="B201" s="143">
        <v>2020</v>
      </c>
      <c r="C201" s="143" t="s">
        <v>35</v>
      </c>
      <c r="D201" s="143" t="s">
        <v>100</v>
      </c>
      <c r="E201" s="143" t="s">
        <v>101</v>
      </c>
      <c r="F201" s="143" t="s">
        <v>102</v>
      </c>
      <c r="G201" s="143" t="s">
        <v>111</v>
      </c>
      <c r="H201" s="143" t="s">
        <v>104</v>
      </c>
      <c r="I201" s="143" t="s">
        <v>107</v>
      </c>
      <c r="J201" s="143">
        <v>202</v>
      </c>
      <c r="K201" s="144">
        <v>288.86</v>
      </c>
    </row>
    <row r="202" spans="1:11" x14ac:dyDescent="0.25">
      <c r="A202" s="142" t="s">
        <v>108</v>
      </c>
      <c r="B202" s="143">
        <v>2020</v>
      </c>
      <c r="C202" s="143" t="s">
        <v>35</v>
      </c>
      <c r="D202" s="143" t="s">
        <v>100</v>
      </c>
      <c r="E202" s="143" t="s">
        <v>101</v>
      </c>
      <c r="F202" s="143" t="s">
        <v>102</v>
      </c>
      <c r="G202" s="143" t="s">
        <v>111</v>
      </c>
      <c r="H202" s="143" t="s">
        <v>104</v>
      </c>
      <c r="I202" s="143" t="s">
        <v>105</v>
      </c>
      <c r="J202" s="143">
        <v>336</v>
      </c>
      <c r="K202" s="144">
        <v>526.24</v>
      </c>
    </row>
    <row r="203" spans="1:11" x14ac:dyDescent="0.25">
      <c r="A203" s="142" t="s">
        <v>106</v>
      </c>
      <c r="B203" s="143">
        <v>2020</v>
      </c>
      <c r="C203" s="143" t="s">
        <v>35</v>
      </c>
      <c r="D203" s="143" t="s">
        <v>100</v>
      </c>
      <c r="E203" s="143" t="s">
        <v>101</v>
      </c>
      <c r="F203" s="143" t="s">
        <v>102</v>
      </c>
      <c r="G203" s="143" t="s">
        <v>111</v>
      </c>
      <c r="H203" s="143" t="s">
        <v>104</v>
      </c>
      <c r="I203" s="143" t="s">
        <v>105</v>
      </c>
      <c r="J203" s="143">
        <v>330</v>
      </c>
      <c r="K203" s="144">
        <v>526.24</v>
      </c>
    </row>
    <row r="204" spans="1:11" x14ac:dyDescent="0.25">
      <c r="A204" s="142" t="s">
        <v>99</v>
      </c>
      <c r="B204" s="143">
        <v>2020</v>
      </c>
      <c r="C204" s="143" t="s">
        <v>35</v>
      </c>
      <c r="D204" s="143" t="s">
        <v>100</v>
      </c>
      <c r="E204" s="143" t="s">
        <v>101</v>
      </c>
      <c r="F204" s="143" t="s">
        <v>102</v>
      </c>
      <c r="G204" s="143" t="s">
        <v>111</v>
      </c>
      <c r="H204" s="143" t="s">
        <v>104</v>
      </c>
      <c r="I204" s="143" t="s">
        <v>105</v>
      </c>
      <c r="J204" s="143">
        <v>324</v>
      </c>
      <c r="K204" s="144">
        <v>526.24</v>
      </c>
    </row>
    <row r="205" spans="1:11" x14ac:dyDescent="0.25">
      <c r="A205" s="142" t="s">
        <v>106</v>
      </c>
      <c r="B205" s="143">
        <v>2020</v>
      </c>
      <c r="C205" s="143" t="s">
        <v>35</v>
      </c>
      <c r="D205" s="143" t="s">
        <v>100</v>
      </c>
      <c r="E205" s="143" t="s">
        <v>101</v>
      </c>
      <c r="F205" s="143" t="s">
        <v>102</v>
      </c>
      <c r="G205" s="143" t="s">
        <v>111</v>
      </c>
      <c r="H205" s="143" t="s">
        <v>104</v>
      </c>
      <c r="I205" s="143" t="s">
        <v>107</v>
      </c>
      <c r="J205" s="143">
        <v>678</v>
      </c>
      <c r="K205" s="144">
        <v>969.54</v>
      </c>
    </row>
    <row r="206" spans="1:11" x14ac:dyDescent="0.25">
      <c r="A206" s="142" t="s">
        <v>108</v>
      </c>
      <c r="B206" s="143">
        <v>2020</v>
      </c>
      <c r="C206" s="143" t="s">
        <v>35</v>
      </c>
      <c r="D206" s="143" t="s">
        <v>100</v>
      </c>
      <c r="E206" s="143" t="s">
        <v>101</v>
      </c>
      <c r="F206" s="143" t="s">
        <v>102</v>
      </c>
      <c r="G206" s="143" t="s">
        <v>111</v>
      </c>
      <c r="H206" s="143" t="s">
        <v>104</v>
      </c>
      <c r="I206" s="143" t="s">
        <v>107</v>
      </c>
      <c r="J206" s="143">
        <v>711</v>
      </c>
      <c r="K206" s="144">
        <v>1016.73</v>
      </c>
    </row>
    <row r="207" spans="1:11" x14ac:dyDescent="0.25">
      <c r="A207" s="142" t="s">
        <v>106</v>
      </c>
      <c r="B207" s="143">
        <v>2020</v>
      </c>
      <c r="C207" s="143" t="s">
        <v>35</v>
      </c>
      <c r="D207" s="143" t="s">
        <v>100</v>
      </c>
      <c r="E207" s="143" t="s">
        <v>101</v>
      </c>
      <c r="F207" s="143" t="s">
        <v>102</v>
      </c>
      <c r="G207" s="143" t="s">
        <v>111</v>
      </c>
      <c r="H207" s="143" t="s">
        <v>104</v>
      </c>
      <c r="I207" s="143" t="s">
        <v>107</v>
      </c>
      <c r="J207" s="143">
        <v>764</v>
      </c>
      <c r="K207" s="144">
        <v>1092.52</v>
      </c>
    </row>
    <row r="208" spans="1:11" x14ac:dyDescent="0.25">
      <c r="A208" s="142" t="s">
        <v>108</v>
      </c>
      <c r="B208" s="143">
        <v>2020</v>
      </c>
      <c r="C208" s="143" t="s">
        <v>35</v>
      </c>
      <c r="D208" s="143" t="s">
        <v>100</v>
      </c>
      <c r="E208" s="143" t="s">
        <v>101</v>
      </c>
      <c r="F208" s="143" t="s">
        <v>102</v>
      </c>
      <c r="G208" s="143" t="s">
        <v>111</v>
      </c>
      <c r="H208" s="143" t="s">
        <v>104</v>
      </c>
      <c r="I208" s="143" t="s">
        <v>105</v>
      </c>
      <c r="J208" s="143">
        <v>333</v>
      </c>
      <c r="K208" s="144">
        <v>476.19</v>
      </c>
    </row>
    <row r="209" spans="1:11" x14ac:dyDescent="0.25">
      <c r="A209" s="142" t="s">
        <v>108</v>
      </c>
      <c r="B209" s="143">
        <v>2020</v>
      </c>
      <c r="C209" s="143" t="s">
        <v>35</v>
      </c>
      <c r="D209" s="143" t="s">
        <v>100</v>
      </c>
      <c r="E209" s="143" t="s">
        <v>101</v>
      </c>
      <c r="F209" s="143" t="s">
        <v>102</v>
      </c>
      <c r="G209" s="143" t="s">
        <v>111</v>
      </c>
      <c r="H209" s="143" t="s">
        <v>104</v>
      </c>
      <c r="I209" s="143" t="s">
        <v>105</v>
      </c>
      <c r="J209" s="143">
        <v>327</v>
      </c>
      <c r="K209" s="144">
        <v>467.61</v>
      </c>
    </row>
    <row r="210" spans="1:11" x14ac:dyDescent="0.25">
      <c r="A210" s="142" t="s">
        <v>106</v>
      </c>
      <c r="B210" s="143">
        <v>2020</v>
      </c>
      <c r="C210" s="143" t="s">
        <v>35</v>
      </c>
      <c r="D210" s="143" t="s">
        <v>100</v>
      </c>
      <c r="E210" s="143" t="s">
        <v>101</v>
      </c>
      <c r="F210" s="143" t="s">
        <v>102</v>
      </c>
      <c r="G210" s="143" t="s">
        <v>111</v>
      </c>
      <c r="H210" s="143" t="s">
        <v>104</v>
      </c>
      <c r="I210" s="143" t="s">
        <v>107</v>
      </c>
      <c r="J210" s="143">
        <v>231</v>
      </c>
      <c r="K210" s="144">
        <v>330.33</v>
      </c>
    </row>
    <row r="211" spans="1:11" x14ac:dyDescent="0.25">
      <c r="A211" s="142" t="s">
        <v>108</v>
      </c>
      <c r="B211" s="143">
        <v>2020</v>
      </c>
      <c r="C211" s="143" t="s">
        <v>35</v>
      </c>
      <c r="D211" s="143" t="s">
        <v>100</v>
      </c>
      <c r="E211" s="143" t="s">
        <v>101</v>
      </c>
      <c r="F211" s="143" t="s">
        <v>102</v>
      </c>
      <c r="G211" s="143" t="s">
        <v>111</v>
      </c>
      <c r="H211" s="143" t="s">
        <v>104</v>
      </c>
      <c r="I211" s="143" t="s">
        <v>107</v>
      </c>
      <c r="J211" s="143">
        <v>750</v>
      </c>
      <c r="K211" s="144">
        <v>526.24</v>
      </c>
    </row>
    <row r="212" spans="1:11" x14ac:dyDescent="0.25">
      <c r="A212" s="142" t="s">
        <v>106</v>
      </c>
      <c r="B212" s="143">
        <v>2020</v>
      </c>
      <c r="C212" s="143" t="s">
        <v>35</v>
      </c>
      <c r="D212" s="143" t="s">
        <v>100</v>
      </c>
      <c r="E212" s="143" t="s">
        <v>101</v>
      </c>
      <c r="F212" s="143" t="s">
        <v>102</v>
      </c>
      <c r="G212" s="143" t="s">
        <v>111</v>
      </c>
      <c r="H212" s="143" t="s">
        <v>104</v>
      </c>
      <c r="I212" s="143" t="s">
        <v>107</v>
      </c>
      <c r="J212" s="143">
        <v>804</v>
      </c>
      <c r="K212" s="144">
        <v>526.24</v>
      </c>
    </row>
    <row r="213" spans="1:11" x14ac:dyDescent="0.25">
      <c r="A213" s="142" t="s">
        <v>99</v>
      </c>
      <c r="B213" s="143">
        <v>2020</v>
      </c>
      <c r="C213" s="143" t="s">
        <v>35</v>
      </c>
      <c r="D213" s="143" t="s">
        <v>100</v>
      </c>
      <c r="E213" s="143" t="s">
        <v>101</v>
      </c>
      <c r="F213" s="143" t="s">
        <v>102</v>
      </c>
      <c r="G213" s="143" t="s">
        <v>111</v>
      </c>
      <c r="H213" s="143" t="s">
        <v>104</v>
      </c>
      <c r="I213" s="143" t="s">
        <v>107</v>
      </c>
      <c r="J213" s="143">
        <v>229</v>
      </c>
      <c r="K213" s="144">
        <v>327.47000000000003</v>
      </c>
    </row>
    <row r="214" spans="1:11" x14ac:dyDescent="0.25">
      <c r="A214" s="142" t="s">
        <v>106</v>
      </c>
      <c r="B214" s="143">
        <v>2020</v>
      </c>
      <c r="C214" s="143" t="s">
        <v>35</v>
      </c>
      <c r="D214" s="143" t="s">
        <v>100</v>
      </c>
      <c r="E214" s="143" t="s">
        <v>101</v>
      </c>
      <c r="F214" s="143" t="s">
        <v>102</v>
      </c>
      <c r="G214" s="143" t="s">
        <v>111</v>
      </c>
      <c r="H214" s="143" t="s">
        <v>104</v>
      </c>
      <c r="I214" s="143" t="s">
        <v>107</v>
      </c>
      <c r="J214" s="143">
        <v>277</v>
      </c>
      <c r="K214" s="144">
        <v>396.11</v>
      </c>
    </row>
    <row r="215" spans="1:11" x14ac:dyDescent="0.25">
      <c r="A215" s="142" t="s">
        <v>99</v>
      </c>
      <c r="B215" s="143">
        <v>2020</v>
      </c>
      <c r="C215" s="143" t="s">
        <v>35</v>
      </c>
      <c r="D215" s="143" t="s">
        <v>100</v>
      </c>
      <c r="E215" s="143" t="s">
        <v>101</v>
      </c>
      <c r="F215" s="143" t="s">
        <v>102</v>
      </c>
      <c r="G215" s="143" t="s">
        <v>103</v>
      </c>
      <c r="H215" s="143" t="s">
        <v>104</v>
      </c>
      <c r="I215" s="143" t="s">
        <v>107</v>
      </c>
      <c r="J215" s="143">
        <v>205</v>
      </c>
      <c r="K215" s="144">
        <v>293.14999999999998</v>
      </c>
    </row>
    <row r="216" spans="1:11" x14ac:dyDescent="0.25">
      <c r="A216" s="142" t="s">
        <v>99</v>
      </c>
      <c r="B216" s="143">
        <v>2020</v>
      </c>
      <c r="C216" s="143" t="s">
        <v>35</v>
      </c>
      <c r="D216" s="143" t="s">
        <v>100</v>
      </c>
      <c r="E216" s="143" t="s">
        <v>101</v>
      </c>
      <c r="F216" s="143" t="s">
        <v>102</v>
      </c>
      <c r="G216" s="143" t="s">
        <v>103</v>
      </c>
      <c r="H216" s="143" t="s">
        <v>104</v>
      </c>
      <c r="I216" s="143" t="s">
        <v>105</v>
      </c>
      <c r="J216" s="143">
        <v>879</v>
      </c>
      <c r="K216" s="144">
        <v>1256.97</v>
      </c>
    </row>
    <row r="217" spans="1:11" x14ac:dyDescent="0.25">
      <c r="A217" s="142" t="s">
        <v>110</v>
      </c>
      <c r="B217" s="143">
        <v>2020</v>
      </c>
      <c r="C217" s="143" t="s">
        <v>35</v>
      </c>
      <c r="D217" s="143" t="s">
        <v>100</v>
      </c>
      <c r="E217" s="143" t="s">
        <v>101</v>
      </c>
      <c r="F217" s="143" t="s">
        <v>102</v>
      </c>
      <c r="G217" s="143" t="s">
        <v>103</v>
      </c>
      <c r="H217" s="143" t="s">
        <v>104</v>
      </c>
      <c r="I217" s="143" t="s">
        <v>105</v>
      </c>
      <c r="J217" s="143">
        <v>880</v>
      </c>
      <c r="K217" s="144">
        <v>1258.4000000000001</v>
      </c>
    </row>
    <row r="218" spans="1:11" x14ac:dyDescent="0.25">
      <c r="A218" s="142" t="s">
        <v>106</v>
      </c>
      <c r="B218" s="143">
        <v>2020</v>
      </c>
      <c r="C218" s="143" t="s">
        <v>35</v>
      </c>
      <c r="D218" s="143" t="s">
        <v>100</v>
      </c>
      <c r="E218" s="143" t="s">
        <v>101</v>
      </c>
      <c r="F218" s="143" t="s">
        <v>102</v>
      </c>
      <c r="G218" s="143" t="s">
        <v>103</v>
      </c>
      <c r="H218" s="143" t="s">
        <v>104</v>
      </c>
      <c r="I218" s="143" t="s">
        <v>105</v>
      </c>
      <c r="J218" s="143">
        <v>881</v>
      </c>
      <c r="K218" s="144">
        <v>1259.83</v>
      </c>
    </row>
    <row r="219" spans="1:11" x14ac:dyDescent="0.25">
      <c r="A219" s="142" t="s">
        <v>106</v>
      </c>
      <c r="B219" s="143">
        <v>2020</v>
      </c>
      <c r="C219" s="143" t="s">
        <v>35</v>
      </c>
      <c r="D219" s="143" t="s">
        <v>100</v>
      </c>
      <c r="E219" s="143" t="s">
        <v>101</v>
      </c>
      <c r="F219" s="143" t="s">
        <v>102</v>
      </c>
      <c r="G219" s="143" t="s">
        <v>103</v>
      </c>
      <c r="H219" s="143" t="s">
        <v>104</v>
      </c>
      <c r="I219" s="143" t="s">
        <v>107</v>
      </c>
      <c r="J219" s="143">
        <v>233</v>
      </c>
      <c r="K219" s="144">
        <v>333.19</v>
      </c>
    </row>
    <row r="220" spans="1:11" x14ac:dyDescent="0.25">
      <c r="A220" s="142" t="s">
        <v>99</v>
      </c>
      <c r="B220" s="143">
        <v>2020</v>
      </c>
      <c r="C220" s="143" t="s">
        <v>35</v>
      </c>
      <c r="D220" s="143" t="s">
        <v>100</v>
      </c>
      <c r="E220" s="143" t="s">
        <v>101</v>
      </c>
      <c r="F220" s="143" t="s">
        <v>102</v>
      </c>
      <c r="G220" s="143" t="s">
        <v>103</v>
      </c>
      <c r="H220" s="143" t="s">
        <v>104</v>
      </c>
      <c r="I220" s="143" t="s">
        <v>107</v>
      </c>
      <c r="J220" s="143">
        <v>275</v>
      </c>
      <c r="K220" s="144">
        <v>393.25</v>
      </c>
    </row>
    <row r="221" spans="1:11" x14ac:dyDescent="0.25">
      <c r="A221" s="142" t="s">
        <v>106</v>
      </c>
      <c r="B221" s="143">
        <v>2020</v>
      </c>
      <c r="C221" s="143" t="s">
        <v>35</v>
      </c>
      <c r="D221" s="143" t="s">
        <v>100</v>
      </c>
      <c r="E221" s="143" t="s">
        <v>101</v>
      </c>
      <c r="F221" s="143" t="s">
        <v>102</v>
      </c>
      <c r="G221" s="143" t="s">
        <v>103</v>
      </c>
      <c r="H221" s="143" t="s">
        <v>104</v>
      </c>
      <c r="I221" s="143" t="s">
        <v>107</v>
      </c>
      <c r="J221" s="143">
        <v>773</v>
      </c>
      <c r="K221" s="144">
        <v>1105.3899999999999</v>
      </c>
    </row>
    <row r="222" spans="1:11" x14ac:dyDescent="0.25">
      <c r="A222" s="142" t="s">
        <v>109</v>
      </c>
      <c r="B222" s="143">
        <v>2020</v>
      </c>
      <c r="C222" s="143" t="s">
        <v>41</v>
      </c>
      <c r="D222" s="143" t="s">
        <v>100</v>
      </c>
      <c r="E222" s="143" t="s">
        <v>101</v>
      </c>
      <c r="F222" s="143" t="s">
        <v>102</v>
      </c>
      <c r="G222" s="143" t="s">
        <v>103</v>
      </c>
      <c r="H222" s="143" t="s">
        <v>104</v>
      </c>
      <c r="I222" s="143" t="s">
        <v>105</v>
      </c>
      <c r="J222" s="143">
        <v>242</v>
      </c>
      <c r="K222" s="144">
        <v>526.24</v>
      </c>
    </row>
    <row r="223" spans="1:11" x14ac:dyDescent="0.25">
      <c r="A223" s="142" t="s">
        <v>106</v>
      </c>
      <c r="B223" s="143">
        <v>2020</v>
      </c>
      <c r="C223" s="143" t="s">
        <v>41</v>
      </c>
      <c r="D223" s="143" t="s">
        <v>100</v>
      </c>
      <c r="E223" s="143" t="s">
        <v>101</v>
      </c>
      <c r="F223" s="143" t="s">
        <v>102</v>
      </c>
      <c r="G223" s="143" t="s">
        <v>103</v>
      </c>
      <c r="H223" s="143" t="s">
        <v>104</v>
      </c>
      <c r="I223" s="143" t="s">
        <v>105</v>
      </c>
      <c r="J223" s="143">
        <v>236</v>
      </c>
      <c r="K223" s="144">
        <v>526.24</v>
      </c>
    </row>
    <row r="224" spans="1:11" x14ac:dyDescent="0.25">
      <c r="A224" s="142" t="s">
        <v>108</v>
      </c>
      <c r="B224" s="143">
        <v>2020</v>
      </c>
      <c r="C224" s="143" t="s">
        <v>41</v>
      </c>
      <c r="D224" s="143" t="s">
        <v>100</v>
      </c>
      <c r="E224" s="143" t="s">
        <v>101</v>
      </c>
      <c r="F224" s="143" t="s">
        <v>102</v>
      </c>
      <c r="G224" s="143" t="s">
        <v>103</v>
      </c>
      <c r="H224" s="143" t="s">
        <v>104</v>
      </c>
      <c r="I224" s="143" t="s">
        <v>105</v>
      </c>
      <c r="J224" s="143">
        <v>230</v>
      </c>
      <c r="K224" s="144">
        <v>526.24</v>
      </c>
    </row>
    <row r="225" spans="1:11" x14ac:dyDescent="0.25">
      <c r="A225" s="142" t="s">
        <v>109</v>
      </c>
      <c r="B225" s="143">
        <v>2020</v>
      </c>
      <c r="C225" s="143" t="s">
        <v>41</v>
      </c>
      <c r="D225" s="143" t="s">
        <v>100</v>
      </c>
      <c r="E225" s="143" t="s">
        <v>101</v>
      </c>
      <c r="F225" s="143" t="s">
        <v>102</v>
      </c>
      <c r="G225" s="143" t="s">
        <v>103</v>
      </c>
      <c r="H225" s="143" t="s">
        <v>104</v>
      </c>
      <c r="I225" s="143" t="s">
        <v>107</v>
      </c>
      <c r="J225" s="143">
        <v>200</v>
      </c>
      <c r="K225" s="144">
        <v>286</v>
      </c>
    </row>
    <row r="226" spans="1:11" x14ac:dyDescent="0.25">
      <c r="A226" s="142" t="s">
        <v>108</v>
      </c>
      <c r="B226" s="143">
        <v>2020</v>
      </c>
      <c r="C226" s="143" t="s">
        <v>41</v>
      </c>
      <c r="D226" s="143" t="s">
        <v>100</v>
      </c>
      <c r="E226" s="143" t="s">
        <v>101</v>
      </c>
      <c r="F226" s="143" t="s">
        <v>102</v>
      </c>
      <c r="G226" s="143" t="s">
        <v>103</v>
      </c>
      <c r="H226" s="143" t="s">
        <v>104</v>
      </c>
      <c r="I226" s="143" t="s">
        <v>107</v>
      </c>
      <c r="J226" s="143">
        <v>170</v>
      </c>
      <c r="K226" s="144">
        <v>243.1</v>
      </c>
    </row>
    <row r="227" spans="1:11" x14ac:dyDescent="0.25">
      <c r="A227" s="142" t="s">
        <v>108</v>
      </c>
      <c r="B227" s="143">
        <v>2020</v>
      </c>
      <c r="C227" s="143" t="s">
        <v>41</v>
      </c>
      <c r="D227" s="143" t="s">
        <v>100</v>
      </c>
      <c r="E227" s="143" t="s">
        <v>101</v>
      </c>
      <c r="F227" s="143" t="s">
        <v>102</v>
      </c>
      <c r="G227" s="143" t="s">
        <v>103</v>
      </c>
      <c r="H227" s="143" t="s">
        <v>104</v>
      </c>
      <c r="I227" s="143" t="s">
        <v>107</v>
      </c>
      <c r="J227" s="143">
        <v>196</v>
      </c>
      <c r="K227" s="144">
        <v>280.27999999999997</v>
      </c>
    </row>
    <row r="228" spans="1:11" x14ac:dyDescent="0.25">
      <c r="A228" s="142" t="s">
        <v>106</v>
      </c>
      <c r="B228" s="143">
        <v>2020</v>
      </c>
      <c r="C228" s="143" t="s">
        <v>41</v>
      </c>
      <c r="D228" s="143" t="s">
        <v>100</v>
      </c>
      <c r="E228" s="143" t="s">
        <v>101</v>
      </c>
      <c r="F228" s="143" t="s">
        <v>102</v>
      </c>
      <c r="G228" s="143" t="s">
        <v>103</v>
      </c>
      <c r="H228" s="143" t="s">
        <v>104</v>
      </c>
      <c r="I228" s="143" t="s">
        <v>107</v>
      </c>
      <c r="J228" s="143">
        <v>244</v>
      </c>
      <c r="K228" s="144">
        <v>348.92</v>
      </c>
    </row>
    <row r="229" spans="1:11" x14ac:dyDescent="0.25">
      <c r="A229" s="142" t="s">
        <v>99</v>
      </c>
      <c r="B229" s="143">
        <v>2020</v>
      </c>
      <c r="C229" s="143" t="s">
        <v>41</v>
      </c>
      <c r="D229" s="143" t="s">
        <v>100</v>
      </c>
      <c r="E229" s="143" t="s">
        <v>101</v>
      </c>
      <c r="F229" s="143" t="s">
        <v>102</v>
      </c>
      <c r="G229" s="143" t="s">
        <v>103</v>
      </c>
      <c r="H229" s="143" t="s">
        <v>104</v>
      </c>
      <c r="I229" s="143" t="s">
        <v>107</v>
      </c>
      <c r="J229" s="143">
        <v>172</v>
      </c>
      <c r="K229" s="144">
        <v>245.95999999999998</v>
      </c>
    </row>
    <row r="230" spans="1:11" x14ac:dyDescent="0.25">
      <c r="A230" s="142" t="s">
        <v>99</v>
      </c>
      <c r="B230" s="143">
        <v>2020</v>
      </c>
      <c r="C230" s="143" t="s">
        <v>41</v>
      </c>
      <c r="D230" s="143" t="s">
        <v>100</v>
      </c>
      <c r="E230" s="143" t="s">
        <v>101</v>
      </c>
      <c r="F230" s="143" t="s">
        <v>102</v>
      </c>
      <c r="G230" s="143" t="s">
        <v>103</v>
      </c>
      <c r="H230" s="143" t="s">
        <v>104</v>
      </c>
      <c r="I230" s="143" t="s">
        <v>105</v>
      </c>
      <c r="J230" s="143">
        <v>240</v>
      </c>
      <c r="K230" s="144">
        <v>526.24</v>
      </c>
    </row>
    <row r="231" spans="1:11" x14ac:dyDescent="0.25">
      <c r="A231" s="142" t="s">
        <v>108</v>
      </c>
      <c r="B231" s="143">
        <v>2020</v>
      </c>
      <c r="C231" s="143" t="s">
        <v>41</v>
      </c>
      <c r="D231" s="143" t="s">
        <v>100</v>
      </c>
      <c r="E231" s="143" t="s">
        <v>101</v>
      </c>
      <c r="F231" s="143" t="s">
        <v>102</v>
      </c>
      <c r="G231" s="143" t="s">
        <v>103</v>
      </c>
      <c r="H231" s="143" t="s">
        <v>104</v>
      </c>
      <c r="I231" s="143" t="s">
        <v>105</v>
      </c>
      <c r="J231" s="143">
        <v>234</v>
      </c>
      <c r="K231" s="144">
        <v>526.24</v>
      </c>
    </row>
    <row r="232" spans="1:11" x14ac:dyDescent="0.25">
      <c r="A232" s="142" t="s">
        <v>106</v>
      </c>
      <c r="B232" s="143">
        <v>2020</v>
      </c>
      <c r="C232" s="143" t="s">
        <v>41</v>
      </c>
      <c r="D232" s="143" t="s">
        <v>100</v>
      </c>
      <c r="E232" s="143" t="s">
        <v>101</v>
      </c>
      <c r="F232" s="143" t="s">
        <v>102</v>
      </c>
      <c r="G232" s="143" t="s">
        <v>103</v>
      </c>
      <c r="H232" s="143" t="s">
        <v>104</v>
      </c>
      <c r="I232" s="143" t="s">
        <v>105</v>
      </c>
      <c r="J232" s="143">
        <v>228</v>
      </c>
      <c r="K232" s="144">
        <v>526.24</v>
      </c>
    </row>
    <row r="233" spans="1:11" x14ac:dyDescent="0.25">
      <c r="A233" s="142" t="s">
        <v>99</v>
      </c>
      <c r="B233" s="143">
        <v>2020</v>
      </c>
      <c r="C233" s="143" t="s">
        <v>41</v>
      </c>
      <c r="D233" s="143" t="s">
        <v>100</v>
      </c>
      <c r="E233" s="143" t="s">
        <v>101</v>
      </c>
      <c r="F233" s="143" t="s">
        <v>102</v>
      </c>
      <c r="G233" s="143" t="s">
        <v>103</v>
      </c>
      <c r="H233" s="143" t="s">
        <v>104</v>
      </c>
      <c r="I233" s="143" t="s">
        <v>107</v>
      </c>
      <c r="J233" s="143">
        <v>683</v>
      </c>
      <c r="K233" s="144">
        <v>976.69</v>
      </c>
    </row>
    <row r="234" spans="1:11" x14ac:dyDescent="0.25">
      <c r="A234" s="142" t="s">
        <v>106</v>
      </c>
      <c r="B234" s="143">
        <v>2020</v>
      </c>
      <c r="C234" s="143" t="s">
        <v>41</v>
      </c>
      <c r="D234" s="143" t="s">
        <v>100</v>
      </c>
      <c r="E234" s="143" t="s">
        <v>101</v>
      </c>
      <c r="F234" s="143" t="s">
        <v>102</v>
      </c>
      <c r="G234" s="143" t="s">
        <v>103</v>
      </c>
      <c r="H234" s="143" t="s">
        <v>104</v>
      </c>
      <c r="I234" s="143" t="s">
        <v>107</v>
      </c>
      <c r="J234" s="143">
        <v>716</v>
      </c>
      <c r="K234" s="144">
        <v>1023.88</v>
      </c>
    </row>
    <row r="235" spans="1:11" x14ac:dyDescent="0.25">
      <c r="A235" s="142" t="s">
        <v>108</v>
      </c>
      <c r="B235" s="143">
        <v>2020</v>
      </c>
      <c r="C235" s="143" t="s">
        <v>41</v>
      </c>
      <c r="D235" s="143" t="s">
        <v>100</v>
      </c>
      <c r="E235" s="143" t="s">
        <v>101</v>
      </c>
      <c r="F235" s="143" t="s">
        <v>102</v>
      </c>
      <c r="G235" s="143" t="s">
        <v>103</v>
      </c>
      <c r="H235" s="143" t="s">
        <v>104</v>
      </c>
      <c r="I235" s="143" t="s">
        <v>107</v>
      </c>
      <c r="J235" s="143">
        <v>769</v>
      </c>
      <c r="K235" s="144">
        <v>1099.67</v>
      </c>
    </row>
    <row r="236" spans="1:11" x14ac:dyDescent="0.25">
      <c r="A236" s="142" t="s">
        <v>106</v>
      </c>
      <c r="B236" s="143">
        <v>2020</v>
      </c>
      <c r="C236" s="143" t="s">
        <v>41</v>
      </c>
      <c r="D236" s="143" t="s">
        <v>100</v>
      </c>
      <c r="E236" s="143" t="s">
        <v>101</v>
      </c>
      <c r="F236" s="143" t="s">
        <v>102</v>
      </c>
      <c r="G236" s="143" t="s">
        <v>103</v>
      </c>
      <c r="H236" s="143" t="s">
        <v>104</v>
      </c>
      <c r="I236" s="143" t="s">
        <v>105</v>
      </c>
      <c r="J236" s="143">
        <v>237</v>
      </c>
      <c r="K236" s="144">
        <v>338.90999999999997</v>
      </c>
    </row>
    <row r="237" spans="1:11" x14ac:dyDescent="0.25">
      <c r="A237" s="142" t="s">
        <v>106</v>
      </c>
      <c r="B237" s="143">
        <v>2020</v>
      </c>
      <c r="C237" s="143" t="s">
        <v>41</v>
      </c>
      <c r="D237" s="143" t="s">
        <v>100</v>
      </c>
      <c r="E237" s="143" t="s">
        <v>101</v>
      </c>
      <c r="F237" s="143" t="s">
        <v>102</v>
      </c>
      <c r="G237" s="143" t="s">
        <v>103</v>
      </c>
      <c r="H237" s="143" t="s">
        <v>104</v>
      </c>
      <c r="I237" s="143" t="s">
        <v>105</v>
      </c>
      <c r="J237" s="143">
        <v>231</v>
      </c>
      <c r="K237" s="144">
        <v>330.33</v>
      </c>
    </row>
    <row r="238" spans="1:11" x14ac:dyDescent="0.25">
      <c r="A238" s="142" t="s">
        <v>108</v>
      </c>
      <c r="B238" s="143">
        <v>2020</v>
      </c>
      <c r="C238" s="143" t="s">
        <v>41</v>
      </c>
      <c r="D238" s="143" t="s">
        <v>100</v>
      </c>
      <c r="E238" s="143" t="s">
        <v>101</v>
      </c>
      <c r="F238" s="143" t="s">
        <v>102</v>
      </c>
      <c r="G238" s="143" t="s">
        <v>103</v>
      </c>
      <c r="H238" s="143" t="s">
        <v>104</v>
      </c>
      <c r="I238" s="143" t="s">
        <v>107</v>
      </c>
      <c r="J238" s="143">
        <v>201</v>
      </c>
      <c r="K238" s="144">
        <v>287.43</v>
      </c>
    </row>
    <row r="239" spans="1:11" x14ac:dyDescent="0.25">
      <c r="A239" s="142" t="s">
        <v>106</v>
      </c>
      <c r="B239" s="143">
        <v>2020</v>
      </c>
      <c r="C239" s="143" t="s">
        <v>41</v>
      </c>
      <c r="D239" s="143" t="s">
        <v>100</v>
      </c>
      <c r="E239" s="143" t="s">
        <v>101</v>
      </c>
      <c r="F239" s="143" t="s">
        <v>102</v>
      </c>
      <c r="G239" s="143" t="s">
        <v>103</v>
      </c>
      <c r="H239" s="143" t="s">
        <v>104</v>
      </c>
      <c r="I239" s="143" t="s">
        <v>107</v>
      </c>
      <c r="J239" s="143">
        <v>756</v>
      </c>
      <c r="K239" s="144">
        <v>526.24</v>
      </c>
    </row>
    <row r="240" spans="1:11" x14ac:dyDescent="0.25">
      <c r="A240" s="142" t="s">
        <v>99</v>
      </c>
      <c r="B240" s="143">
        <v>2020</v>
      </c>
      <c r="C240" s="143" t="s">
        <v>41</v>
      </c>
      <c r="D240" s="143" t="s">
        <v>100</v>
      </c>
      <c r="E240" s="143" t="s">
        <v>101</v>
      </c>
      <c r="F240" s="143" t="s">
        <v>102</v>
      </c>
      <c r="G240" s="143" t="s">
        <v>103</v>
      </c>
      <c r="H240" s="143" t="s">
        <v>104</v>
      </c>
      <c r="I240" s="143" t="s">
        <v>107</v>
      </c>
      <c r="J240" s="143">
        <v>809</v>
      </c>
      <c r="K240" s="144">
        <v>526.24</v>
      </c>
    </row>
    <row r="241" spans="1:11" x14ac:dyDescent="0.25">
      <c r="A241" s="142" t="s">
        <v>99</v>
      </c>
      <c r="B241" s="143">
        <v>2020</v>
      </c>
      <c r="C241" s="143" t="s">
        <v>41</v>
      </c>
      <c r="D241" s="143" t="s">
        <v>100</v>
      </c>
      <c r="E241" s="143" t="s">
        <v>101</v>
      </c>
      <c r="F241" s="143" t="s">
        <v>102</v>
      </c>
      <c r="G241" s="143" t="s">
        <v>103</v>
      </c>
      <c r="H241" s="143" t="s">
        <v>104</v>
      </c>
      <c r="I241" s="143" t="s">
        <v>107</v>
      </c>
      <c r="J241" s="143">
        <v>199</v>
      </c>
      <c r="K241" s="144">
        <v>284.57</v>
      </c>
    </row>
    <row r="242" spans="1:11" x14ac:dyDescent="0.25">
      <c r="A242" s="142" t="s">
        <v>99</v>
      </c>
      <c r="B242" s="143">
        <v>2020</v>
      </c>
      <c r="C242" s="143" t="s">
        <v>41</v>
      </c>
      <c r="D242" s="143" t="s">
        <v>100</v>
      </c>
      <c r="E242" s="143" t="s">
        <v>101</v>
      </c>
      <c r="F242" s="143" t="s">
        <v>102</v>
      </c>
      <c r="G242" s="143" t="s">
        <v>103</v>
      </c>
      <c r="H242" s="143" t="s">
        <v>104</v>
      </c>
      <c r="I242" s="143" t="s">
        <v>107</v>
      </c>
      <c r="J242" s="143">
        <v>247</v>
      </c>
      <c r="K242" s="144">
        <v>353.21</v>
      </c>
    </row>
    <row r="243" spans="1:11" x14ac:dyDescent="0.25">
      <c r="A243" s="142" t="s">
        <v>108</v>
      </c>
      <c r="B243" s="143">
        <v>2020</v>
      </c>
      <c r="C243" s="143" t="s">
        <v>41</v>
      </c>
      <c r="D243" s="143" t="s">
        <v>100</v>
      </c>
      <c r="E243" s="143" t="s">
        <v>101</v>
      </c>
      <c r="F243" s="143" t="s">
        <v>102</v>
      </c>
      <c r="G243" s="143" t="s">
        <v>103</v>
      </c>
      <c r="H243" s="143" t="s">
        <v>104</v>
      </c>
      <c r="I243" s="143" t="s">
        <v>107</v>
      </c>
      <c r="J243" s="143">
        <v>169</v>
      </c>
      <c r="K243" s="144">
        <v>241.67000000000002</v>
      </c>
    </row>
    <row r="244" spans="1:11" x14ac:dyDescent="0.25">
      <c r="A244" s="142" t="s">
        <v>99</v>
      </c>
      <c r="B244" s="143">
        <v>2020</v>
      </c>
      <c r="C244" s="143" t="s">
        <v>41</v>
      </c>
      <c r="D244" s="143" t="s">
        <v>100</v>
      </c>
      <c r="E244" s="143" t="s">
        <v>101</v>
      </c>
      <c r="F244" s="143" t="s">
        <v>102</v>
      </c>
      <c r="G244" s="143" t="s">
        <v>103</v>
      </c>
      <c r="H244" s="143" t="s">
        <v>104</v>
      </c>
      <c r="I244" s="143" t="s">
        <v>105</v>
      </c>
      <c r="J244" s="143">
        <v>239</v>
      </c>
      <c r="K244" s="144">
        <v>341.77</v>
      </c>
    </row>
    <row r="245" spans="1:11" x14ac:dyDescent="0.25">
      <c r="A245" s="142" t="s">
        <v>106</v>
      </c>
      <c r="B245" s="143">
        <v>2020</v>
      </c>
      <c r="C245" s="143" t="s">
        <v>41</v>
      </c>
      <c r="D245" s="143" t="s">
        <v>100</v>
      </c>
      <c r="E245" s="143" t="s">
        <v>101</v>
      </c>
      <c r="F245" s="143" t="s">
        <v>102</v>
      </c>
      <c r="G245" s="143" t="s">
        <v>103</v>
      </c>
      <c r="H245" s="143" t="s">
        <v>104</v>
      </c>
      <c r="I245" s="143" t="s">
        <v>105</v>
      </c>
      <c r="J245" s="143">
        <v>233</v>
      </c>
      <c r="K245" s="144">
        <v>333.19</v>
      </c>
    </row>
    <row r="246" spans="1:11" x14ac:dyDescent="0.25">
      <c r="A246" s="142" t="s">
        <v>108</v>
      </c>
      <c r="B246" s="143">
        <v>2020</v>
      </c>
      <c r="C246" s="143" t="s">
        <v>41</v>
      </c>
      <c r="D246" s="143" t="s">
        <v>100</v>
      </c>
      <c r="E246" s="143" t="s">
        <v>101</v>
      </c>
      <c r="F246" s="143" t="s">
        <v>102</v>
      </c>
      <c r="G246" s="143" t="s">
        <v>103</v>
      </c>
      <c r="H246" s="143" t="s">
        <v>104</v>
      </c>
      <c r="I246" s="143" t="s">
        <v>105</v>
      </c>
      <c r="J246" s="143">
        <v>227</v>
      </c>
      <c r="K246" s="144">
        <v>324.61</v>
      </c>
    </row>
    <row r="247" spans="1:11" x14ac:dyDescent="0.25">
      <c r="A247" s="142" t="s">
        <v>108</v>
      </c>
      <c r="B247" s="143">
        <v>2020</v>
      </c>
      <c r="C247" s="143" t="s">
        <v>41</v>
      </c>
      <c r="D247" s="143" t="s">
        <v>100</v>
      </c>
      <c r="E247" s="143" t="s">
        <v>101</v>
      </c>
      <c r="F247" s="143" t="s">
        <v>102</v>
      </c>
      <c r="G247" s="143" t="s">
        <v>103</v>
      </c>
      <c r="H247" s="143" t="s">
        <v>104</v>
      </c>
      <c r="I247" s="143" t="s">
        <v>107</v>
      </c>
      <c r="J247" s="143">
        <v>197</v>
      </c>
      <c r="K247" s="144">
        <v>281.70999999999998</v>
      </c>
    </row>
    <row r="248" spans="1:11" x14ac:dyDescent="0.25">
      <c r="A248" s="142" t="s">
        <v>108</v>
      </c>
      <c r="B248" s="143">
        <v>2020</v>
      </c>
      <c r="C248" s="143" t="s">
        <v>41</v>
      </c>
      <c r="D248" s="143" t="s">
        <v>100</v>
      </c>
      <c r="E248" s="143" t="s">
        <v>101</v>
      </c>
      <c r="F248" s="143" t="s">
        <v>102</v>
      </c>
      <c r="G248" s="143" t="s">
        <v>103</v>
      </c>
      <c r="H248" s="143" t="s">
        <v>104</v>
      </c>
      <c r="I248" s="143" t="s">
        <v>107</v>
      </c>
      <c r="J248" s="143">
        <v>245</v>
      </c>
      <c r="K248" s="144">
        <v>350.35</v>
      </c>
    </row>
    <row r="249" spans="1:11" x14ac:dyDescent="0.25">
      <c r="A249" s="142" t="s">
        <v>109</v>
      </c>
      <c r="B249" s="143">
        <v>2020</v>
      </c>
      <c r="C249" s="143" t="s">
        <v>41</v>
      </c>
      <c r="D249" s="143" t="s">
        <v>100</v>
      </c>
      <c r="E249" s="143" t="s">
        <v>101</v>
      </c>
      <c r="F249" s="143" t="s">
        <v>102</v>
      </c>
      <c r="G249" s="143" t="s">
        <v>103</v>
      </c>
      <c r="H249" s="143" t="s">
        <v>104</v>
      </c>
      <c r="I249" s="143" t="s">
        <v>107</v>
      </c>
      <c r="J249" s="143">
        <v>778</v>
      </c>
      <c r="K249" s="144">
        <v>1112.54</v>
      </c>
    </row>
    <row r="250" spans="1:11" x14ac:dyDescent="0.25">
      <c r="A250" s="142" t="s">
        <v>106</v>
      </c>
      <c r="B250" s="143">
        <v>2020</v>
      </c>
      <c r="C250" s="143" t="s">
        <v>40</v>
      </c>
      <c r="D250" s="143" t="s">
        <v>100</v>
      </c>
      <c r="E250" s="143" t="s">
        <v>101</v>
      </c>
      <c r="F250" s="143" t="s">
        <v>102</v>
      </c>
      <c r="G250" s="143" t="s">
        <v>103</v>
      </c>
      <c r="H250" s="143" t="s">
        <v>104</v>
      </c>
      <c r="I250" s="143" t="s">
        <v>105</v>
      </c>
      <c r="J250" s="143">
        <v>254</v>
      </c>
      <c r="K250" s="144">
        <v>526.24</v>
      </c>
    </row>
    <row r="251" spans="1:11" x14ac:dyDescent="0.25">
      <c r="A251" s="142" t="s">
        <v>106</v>
      </c>
      <c r="B251" s="143">
        <v>2020</v>
      </c>
      <c r="C251" s="143" t="s">
        <v>40</v>
      </c>
      <c r="D251" s="143" t="s">
        <v>100</v>
      </c>
      <c r="E251" s="143" t="s">
        <v>101</v>
      </c>
      <c r="F251" s="143" t="s">
        <v>102</v>
      </c>
      <c r="G251" s="143" t="s">
        <v>103</v>
      </c>
      <c r="H251" s="143" t="s">
        <v>104</v>
      </c>
      <c r="I251" s="143" t="s">
        <v>105</v>
      </c>
      <c r="J251" s="143">
        <v>248</v>
      </c>
      <c r="K251" s="144">
        <v>526.24</v>
      </c>
    </row>
    <row r="252" spans="1:11" x14ac:dyDescent="0.25">
      <c r="A252" s="142" t="s">
        <v>106</v>
      </c>
      <c r="B252" s="143">
        <v>2020</v>
      </c>
      <c r="C252" s="143" t="s">
        <v>40</v>
      </c>
      <c r="D252" s="143" t="s">
        <v>100</v>
      </c>
      <c r="E252" s="143" t="s">
        <v>101</v>
      </c>
      <c r="F252" s="143" t="s">
        <v>102</v>
      </c>
      <c r="G252" s="143" t="s">
        <v>103</v>
      </c>
      <c r="H252" s="143" t="s">
        <v>104</v>
      </c>
      <c r="I252" s="143" t="s">
        <v>107</v>
      </c>
      <c r="J252" s="143">
        <v>206</v>
      </c>
      <c r="K252" s="144">
        <v>294.58</v>
      </c>
    </row>
    <row r="253" spans="1:11" x14ac:dyDescent="0.25">
      <c r="A253" s="142" t="s">
        <v>99</v>
      </c>
      <c r="B253" s="143">
        <v>2020</v>
      </c>
      <c r="C253" s="143" t="s">
        <v>40</v>
      </c>
      <c r="D253" s="143" t="s">
        <v>100</v>
      </c>
      <c r="E253" s="143" t="s">
        <v>101</v>
      </c>
      <c r="F253" s="143" t="s">
        <v>102</v>
      </c>
      <c r="G253" s="143" t="s">
        <v>103</v>
      </c>
      <c r="H253" s="143" t="s">
        <v>104</v>
      </c>
      <c r="I253" s="143" t="s">
        <v>107</v>
      </c>
      <c r="J253" s="143">
        <v>248</v>
      </c>
      <c r="K253" s="144">
        <v>354.64</v>
      </c>
    </row>
    <row r="254" spans="1:11" x14ac:dyDescent="0.25">
      <c r="A254" s="142" t="s">
        <v>108</v>
      </c>
      <c r="B254" s="143">
        <v>2020</v>
      </c>
      <c r="C254" s="143" t="s">
        <v>40</v>
      </c>
      <c r="D254" s="143" t="s">
        <v>100</v>
      </c>
      <c r="E254" s="143" t="s">
        <v>101</v>
      </c>
      <c r="F254" s="143" t="s">
        <v>102</v>
      </c>
      <c r="G254" s="143" t="s">
        <v>103</v>
      </c>
      <c r="H254" s="143" t="s">
        <v>104</v>
      </c>
      <c r="I254" s="143" t="s">
        <v>107</v>
      </c>
      <c r="J254" s="143">
        <v>176</v>
      </c>
      <c r="K254" s="144">
        <v>251.68</v>
      </c>
    </row>
    <row r="255" spans="1:11" x14ac:dyDescent="0.25">
      <c r="A255" s="142" t="s">
        <v>110</v>
      </c>
      <c r="B255" s="143">
        <v>2020</v>
      </c>
      <c r="C255" s="143" t="s">
        <v>40</v>
      </c>
      <c r="D255" s="143" t="s">
        <v>100</v>
      </c>
      <c r="E255" s="143" t="s">
        <v>101</v>
      </c>
      <c r="F255" s="143" t="s">
        <v>102</v>
      </c>
      <c r="G255" s="143" t="s">
        <v>103</v>
      </c>
      <c r="H255" s="143" t="s">
        <v>104</v>
      </c>
      <c r="I255" s="143" t="s">
        <v>107</v>
      </c>
      <c r="J255" s="143">
        <v>202</v>
      </c>
      <c r="K255" s="144">
        <v>288.86</v>
      </c>
    </row>
    <row r="256" spans="1:11" x14ac:dyDescent="0.25">
      <c r="A256" s="142" t="s">
        <v>106</v>
      </c>
      <c r="B256" s="143">
        <v>2020</v>
      </c>
      <c r="C256" s="143" t="s">
        <v>40</v>
      </c>
      <c r="D256" s="143" t="s">
        <v>100</v>
      </c>
      <c r="E256" s="143" t="s">
        <v>101</v>
      </c>
      <c r="F256" s="143" t="s">
        <v>102</v>
      </c>
      <c r="G256" s="143" t="s">
        <v>103</v>
      </c>
      <c r="H256" s="143" t="s">
        <v>104</v>
      </c>
      <c r="I256" s="143" t="s">
        <v>107</v>
      </c>
      <c r="J256" s="143">
        <v>250</v>
      </c>
      <c r="K256" s="144">
        <v>357.5</v>
      </c>
    </row>
    <row r="257" spans="1:11" x14ac:dyDescent="0.25">
      <c r="A257" s="142" t="s">
        <v>99</v>
      </c>
      <c r="B257" s="143">
        <v>2020</v>
      </c>
      <c r="C257" s="143" t="s">
        <v>40</v>
      </c>
      <c r="D257" s="143" t="s">
        <v>100</v>
      </c>
      <c r="E257" s="143" t="s">
        <v>101</v>
      </c>
      <c r="F257" s="143" t="s">
        <v>102</v>
      </c>
      <c r="G257" s="143" t="s">
        <v>103</v>
      </c>
      <c r="H257" s="143" t="s">
        <v>104</v>
      </c>
      <c r="I257" s="143" t="s">
        <v>107</v>
      </c>
      <c r="J257" s="143">
        <v>178</v>
      </c>
      <c r="K257" s="144">
        <v>254.54</v>
      </c>
    </row>
    <row r="258" spans="1:11" x14ac:dyDescent="0.25">
      <c r="A258" s="142" t="s">
        <v>99</v>
      </c>
      <c r="B258" s="143">
        <v>2020</v>
      </c>
      <c r="C258" s="143" t="s">
        <v>40</v>
      </c>
      <c r="D258" s="143" t="s">
        <v>100</v>
      </c>
      <c r="E258" s="143" t="s">
        <v>101</v>
      </c>
      <c r="F258" s="143" t="s">
        <v>102</v>
      </c>
      <c r="G258" s="143" t="s">
        <v>103</v>
      </c>
      <c r="H258" s="143" t="s">
        <v>104</v>
      </c>
      <c r="I258" s="143" t="s">
        <v>107</v>
      </c>
      <c r="J258" s="143">
        <v>258</v>
      </c>
      <c r="K258" s="144">
        <v>526.24</v>
      </c>
    </row>
    <row r="259" spans="1:11" x14ac:dyDescent="0.25">
      <c r="A259" s="142" t="s">
        <v>99</v>
      </c>
      <c r="B259" s="143">
        <v>2020</v>
      </c>
      <c r="C259" s="143" t="s">
        <v>40</v>
      </c>
      <c r="D259" s="143" t="s">
        <v>100</v>
      </c>
      <c r="E259" s="143" t="s">
        <v>101</v>
      </c>
      <c r="F259" s="143" t="s">
        <v>102</v>
      </c>
      <c r="G259" s="143" t="s">
        <v>103</v>
      </c>
      <c r="H259" s="143" t="s">
        <v>104</v>
      </c>
      <c r="I259" s="143" t="s">
        <v>107</v>
      </c>
      <c r="J259" s="143">
        <v>252</v>
      </c>
      <c r="K259" s="144">
        <v>526.24</v>
      </c>
    </row>
    <row r="260" spans="1:11" x14ac:dyDescent="0.25">
      <c r="A260" s="142" t="s">
        <v>99</v>
      </c>
      <c r="B260" s="143">
        <v>2020</v>
      </c>
      <c r="C260" s="143" t="s">
        <v>40</v>
      </c>
      <c r="D260" s="143" t="s">
        <v>100</v>
      </c>
      <c r="E260" s="143" t="s">
        <v>101</v>
      </c>
      <c r="F260" s="143" t="s">
        <v>102</v>
      </c>
      <c r="G260" s="143" t="s">
        <v>103</v>
      </c>
      <c r="H260" s="143" t="s">
        <v>104</v>
      </c>
      <c r="I260" s="143" t="s">
        <v>105</v>
      </c>
      <c r="J260" s="143">
        <v>246</v>
      </c>
      <c r="K260" s="144">
        <v>526.24</v>
      </c>
    </row>
    <row r="261" spans="1:11" x14ac:dyDescent="0.25">
      <c r="A261" s="142" t="s">
        <v>108</v>
      </c>
      <c r="B261" s="143">
        <v>2020</v>
      </c>
      <c r="C261" s="143" t="s">
        <v>40</v>
      </c>
      <c r="D261" s="143" t="s">
        <v>100</v>
      </c>
      <c r="E261" s="143" t="s">
        <v>101</v>
      </c>
      <c r="F261" s="143" t="s">
        <v>102</v>
      </c>
      <c r="G261" s="143" t="s">
        <v>103</v>
      </c>
      <c r="H261" s="143" t="s">
        <v>104</v>
      </c>
      <c r="I261" s="143" t="s">
        <v>107</v>
      </c>
      <c r="J261" s="143">
        <v>682</v>
      </c>
      <c r="K261" s="144">
        <v>975.26</v>
      </c>
    </row>
    <row r="262" spans="1:11" x14ac:dyDescent="0.25">
      <c r="A262" s="142" t="s">
        <v>106</v>
      </c>
      <c r="B262" s="143">
        <v>2020</v>
      </c>
      <c r="C262" s="143" t="s">
        <v>40</v>
      </c>
      <c r="D262" s="143" t="s">
        <v>100</v>
      </c>
      <c r="E262" s="143" t="s">
        <v>101</v>
      </c>
      <c r="F262" s="143" t="s">
        <v>102</v>
      </c>
      <c r="G262" s="143" t="s">
        <v>103</v>
      </c>
      <c r="H262" s="143" t="s">
        <v>104</v>
      </c>
      <c r="I262" s="143" t="s">
        <v>107</v>
      </c>
      <c r="J262" s="143">
        <v>715</v>
      </c>
      <c r="K262" s="144">
        <v>1022.45</v>
      </c>
    </row>
    <row r="263" spans="1:11" x14ac:dyDescent="0.25">
      <c r="A263" s="142" t="s">
        <v>106</v>
      </c>
      <c r="B263" s="143">
        <v>2020</v>
      </c>
      <c r="C263" s="143" t="s">
        <v>40</v>
      </c>
      <c r="D263" s="143" t="s">
        <v>100</v>
      </c>
      <c r="E263" s="143" t="s">
        <v>101</v>
      </c>
      <c r="F263" s="143" t="s">
        <v>102</v>
      </c>
      <c r="G263" s="143" t="s">
        <v>103</v>
      </c>
      <c r="H263" s="143" t="s">
        <v>104</v>
      </c>
      <c r="I263" s="143" t="s">
        <v>107</v>
      </c>
      <c r="J263" s="143">
        <v>255</v>
      </c>
      <c r="K263" s="144">
        <v>364.65</v>
      </c>
    </row>
    <row r="264" spans="1:11" x14ac:dyDescent="0.25">
      <c r="A264" s="142" t="s">
        <v>106</v>
      </c>
      <c r="B264" s="143">
        <v>2020</v>
      </c>
      <c r="C264" s="143" t="s">
        <v>40</v>
      </c>
      <c r="D264" s="143" t="s">
        <v>100</v>
      </c>
      <c r="E264" s="143" t="s">
        <v>101</v>
      </c>
      <c r="F264" s="143" t="s">
        <v>102</v>
      </c>
      <c r="G264" s="143" t="s">
        <v>103</v>
      </c>
      <c r="H264" s="143" t="s">
        <v>104</v>
      </c>
      <c r="I264" s="143" t="s">
        <v>107</v>
      </c>
      <c r="J264" s="143">
        <v>249</v>
      </c>
      <c r="K264" s="144">
        <v>356.07</v>
      </c>
    </row>
    <row r="265" spans="1:11" x14ac:dyDescent="0.25">
      <c r="A265" s="142" t="s">
        <v>99</v>
      </c>
      <c r="B265" s="143">
        <v>2020</v>
      </c>
      <c r="C265" s="143" t="s">
        <v>40</v>
      </c>
      <c r="D265" s="143" t="s">
        <v>100</v>
      </c>
      <c r="E265" s="143" t="s">
        <v>101</v>
      </c>
      <c r="F265" s="143" t="s">
        <v>102</v>
      </c>
      <c r="G265" s="143" t="s">
        <v>103</v>
      </c>
      <c r="H265" s="143" t="s">
        <v>104</v>
      </c>
      <c r="I265" s="143" t="s">
        <v>105</v>
      </c>
      <c r="J265" s="143">
        <v>243</v>
      </c>
      <c r="K265" s="144">
        <v>347.49</v>
      </c>
    </row>
    <row r="266" spans="1:11" x14ac:dyDescent="0.25">
      <c r="A266" s="142" t="s">
        <v>99</v>
      </c>
      <c r="B266" s="143">
        <v>2020</v>
      </c>
      <c r="C266" s="143" t="s">
        <v>40</v>
      </c>
      <c r="D266" s="143" t="s">
        <v>100</v>
      </c>
      <c r="E266" s="143" t="s">
        <v>101</v>
      </c>
      <c r="F266" s="143" t="s">
        <v>102</v>
      </c>
      <c r="G266" s="143" t="s">
        <v>103</v>
      </c>
      <c r="H266" s="143" t="s">
        <v>104</v>
      </c>
      <c r="I266" s="143" t="s">
        <v>107</v>
      </c>
      <c r="J266" s="143">
        <v>755</v>
      </c>
      <c r="K266" s="144">
        <v>526.24</v>
      </c>
    </row>
    <row r="267" spans="1:11" x14ac:dyDescent="0.25">
      <c r="A267" s="142" t="s">
        <v>108</v>
      </c>
      <c r="B267" s="143">
        <v>2020</v>
      </c>
      <c r="C267" s="143" t="s">
        <v>40</v>
      </c>
      <c r="D267" s="143" t="s">
        <v>100</v>
      </c>
      <c r="E267" s="143" t="s">
        <v>101</v>
      </c>
      <c r="F267" s="143" t="s">
        <v>102</v>
      </c>
      <c r="G267" s="143" t="s">
        <v>103</v>
      </c>
      <c r="H267" s="143" t="s">
        <v>104</v>
      </c>
      <c r="I267" s="143" t="s">
        <v>107</v>
      </c>
      <c r="J267" s="143">
        <v>808</v>
      </c>
      <c r="K267" s="144">
        <v>526.24</v>
      </c>
    </row>
    <row r="268" spans="1:11" x14ac:dyDescent="0.25">
      <c r="A268" s="142" t="s">
        <v>99</v>
      </c>
      <c r="B268" s="143">
        <v>2020</v>
      </c>
      <c r="C268" s="143" t="s">
        <v>40</v>
      </c>
      <c r="D268" s="143" t="s">
        <v>100</v>
      </c>
      <c r="E268" s="143" t="s">
        <v>101</v>
      </c>
      <c r="F268" s="143" t="s">
        <v>102</v>
      </c>
      <c r="G268" s="143" t="s">
        <v>103</v>
      </c>
      <c r="H268" s="143" t="s">
        <v>104</v>
      </c>
      <c r="I268" s="143" t="s">
        <v>107</v>
      </c>
      <c r="J268" s="143">
        <v>205</v>
      </c>
      <c r="K268" s="144">
        <v>293.14999999999998</v>
      </c>
    </row>
    <row r="269" spans="1:11" x14ac:dyDescent="0.25">
      <c r="A269" s="142" t="s">
        <v>99</v>
      </c>
      <c r="B269" s="143">
        <v>2020</v>
      </c>
      <c r="C269" s="143" t="s">
        <v>40</v>
      </c>
      <c r="D269" s="143" t="s">
        <v>100</v>
      </c>
      <c r="E269" s="143" t="s">
        <v>101</v>
      </c>
      <c r="F269" s="143" t="s">
        <v>102</v>
      </c>
      <c r="G269" s="143" t="s">
        <v>103</v>
      </c>
      <c r="H269" s="143" t="s">
        <v>104</v>
      </c>
      <c r="I269" s="143" t="s">
        <v>107</v>
      </c>
      <c r="J269" s="143">
        <v>253</v>
      </c>
      <c r="K269" s="144">
        <v>361.78999999999996</v>
      </c>
    </row>
    <row r="270" spans="1:11" x14ac:dyDescent="0.25">
      <c r="A270" s="142" t="s">
        <v>110</v>
      </c>
      <c r="B270" s="143">
        <v>2020</v>
      </c>
      <c r="C270" s="143" t="s">
        <v>40</v>
      </c>
      <c r="D270" s="143" t="s">
        <v>100</v>
      </c>
      <c r="E270" s="143" t="s">
        <v>101</v>
      </c>
      <c r="F270" s="143" t="s">
        <v>102</v>
      </c>
      <c r="G270" s="143" t="s">
        <v>103</v>
      </c>
      <c r="H270" s="143" t="s">
        <v>104</v>
      </c>
      <c r="I270" s="143" t="s">
        <v>107</v>
      </c>
      <c r="J270" s="143">
        <v>175</v>
      </c>
      <c r="K270" s="144">
        <v>250.25</v>
      </c>
    </row>
    <row r="271" spans="1:11" x14ac:dyDescent="0.25">
      <c r="A271" s="142" t="s">
        <v>109</v>
      </c>
      <c r="B271" s="143">
        <v>2020</v>
      </c>
      <c r="C271" s="143" t="s">
        <v>40</v>
      </c>
      <c r="D271" s="143" t="s">
        <v>100</v>
      </c>
      <c r="E271" s="143" t="s">
        <v>101</v>
      </c>
      <c r="F271" s="143" t="s">
        <v>102</v>
      </c>
      <c r="G271" s="143" t="s">
        <v>103</v>
      </c>
      <c r="H271" s="143" t="s">
        <v>104</v>
      </c>
      <c r="I271" s="143" t="s">
        <v>105</v>
      </c>
      <c r="J271" s="143">
        <v>257</v>
      </c>
      <c r="K271" s="144">
        <v>367.51</v>
      </c>
    </row>
    <row r="272" spans="1:11" x14ac:dyDescent="0.25">
      <c r="A272" s="142" t="s">
        <v>109</v>
      </c>
      <c r="B272" s="143">
        <v>2020</v>
      </c>
      <c r="C272" s="143" t="s">
        <v>40</v>
      </c>
      <c r="D272" s="143" t="s">
        <v>100</v>
      </c>
      <c r="E272" s="143" t="s">
        <v>101</v>
      </c>
      <c r="F272" s="143" t="s">
        <v>102</v>
      </c>
      <c r="G272" s="143" t="s">
        <v>103</v>
      </c>
      <c r="H272" s="143" t="s">
        <v>104</v>
      </c>
      <c r="I272" s="143" t="s">
        <v>105</v>
      </c>
      <c r="J272" s="143">
        <v>251</v>
      </c>
      <c r="K272" s="144">
        <v>358.93</v>
      </c>
    </row>
    <row r="273" spans="1:11" x14ac:dyDescent="0.25">
      <c r="A273" s="142" t="s">
        <v>106</v>
      </c>
      <c r="B273" s="143">
        <v>2020</v>
      </c>
      <c r="C273" s="143" t="s">
        <v>40</v>
      </c>
      <c r="D273" s="143" t="s">
        <v>100</v>
      </c>
      <c r="E273" s="143" t="s">
        <v>101</v>
      </c>
      <c r="F273" s="143" t="s">
        <v>102</v>
      </c>
      <c r="G273" s="143" t="s">
        <v>103</v>
      </c>
      <c r="H273" s="143" t="s">
        <v>104</v>
      </c>
      <c r="I273" s="143" t="s">
        <v>105</v>
      </c>
      <c r="J273" s="143">
        <v>245</v>
      </c>
      <c r="K273" s="144">
        <v>350.35</v>
      </c>
    </row>
    <row r="274" spans="1:11" x14ac:dyDescent="0.25">
      <c r="A274" s="142" t="s">
        <v>108</v>
      </c>
      <c r="B274" s="143">
        <v>2020</v>
      </c>
      <c r="C274" s="143" t="s">
        <v>40</v>
      </c>
      <c r="D274" s="143" t="s">
        <v>100</v>
      </c>
      <c r="E274" s="143" t="s">
        <v>101</v>
      </c>
      <c r="F274" s="143" t="s">
        <v>102</v>
      </c>
      <c r="G274" s="143" t="s">
        <v>103</v>
      </c>
      <c r="H274" s="143" t="s">
        <v>104</v>
      </c>
      <c r="I274" s="143" t="s">
        <v>107</v>
      </c>
      <c r="J274" s="143">
        <v>203</v>
      </c>
      <c r="K274" s="144">
        <v>290.28999999999996</v>
      </c>
    </row>
    <row r="275" spans="1:11" x14ac:dyDescent="0.25">
      <c r="A275" s="142" t="s">
        <v>99</v>
      </c>
      <c r="B275" s="143">
        <v>2020</v>
      </c>
      <c r="C275" s="143" t="s">
        <v>40</v>
      </c>
      <c r="D275" s="143" t="s">
        <v>100</v>
      </c>
      <c r="E275" s="143" t="s">
        <v>101</v>
      </c>
      <c r="F275" s="143" t="s">
        <v>102</v>
      </c>
      <c r="G275" s="143" t="s">
        <v>103</v>
      </c>
      <c r="H275" s="143" t="s">
        <v>104</v>
      </c>
      <c r="I275" s="143" t="s">
        <v>107</v>
      </c>
      <c r="J275" s="143">
        <v>251</v>
      </c>
      <c r="K275" s="144">
        <v>358.93</v>
      </c>
    </row>
    <row r="276" spans="1:11" x14ac:dyDescent="0.25">
      <c r="A276" s="142" t="s">
        <v>106</v>
      </c>
      <c r="B276" s="143">
        <v>2020</v>
      </c>
      <c r="C276" s="143" t="s">
        <v>40</v>
      </c>
      <c r="D276" s="143" t="s">
        <v>100</v>
      </c>
      <c r="E276" s="143" t="s">
        <v>101</v>
      </c>
      <c r="F276" s="143" t="s">
        <v>102</v>
      </c>
      <c r="G276" s="143" t="s">
        <v>103</v>
      </c>
      <c r="H276" s="143" t="s">
        <v>104</v>
      </c>
      <c r="I276" s="143" t="s">
        <v>107</v>
      </c>
      <c r="J276" s="143">
        <v>777</v>
      </c>
      <c r="K276" s="144">
        <v>1111.1100000000001</v>
      </c>
    </row>
    <row r="277" spans="1:11" x14ac:dyDescent="0.25">
      <c r="A277" s="142" t="s">
        <v>99</v>
      </c>
      <c r="B277" s="143">
        <v>2020</v>
      </c>
      <c r="C277" s="143" t="s">
        <v>39</v>
      </c>
      <c r="D277" s="143" t="s">
        <v>100</v>
      </c>
      <c r="E277" s="143" t="s">
        <v>101</v>
      </c>
      <c r="F277" s="143" t="s">
        <v>102</v>
      </c>
      <c r="G277" s="143" t="s">
        <v>103</v>
      </c>
      <c r="H277" s="143" t="s">
        <v>104</v>
      </c>
      <c r="I277" s="143" t="s">
        <v>105</v>
      </c>
      <c r="J277" s="143">
        <v>272</v>
      </c>
      <c r="K277" s="144">
        <v>526.24</v>
      </c>
    </row>
    <row r="278" spans="1:11" x14ac:dyDescent="0.25">
      <c r="A278" s="142" t="s">
        <v>99</v>
      </c>
      <c r="B278" s="143">
        <v>2020</v>
      </c>
      <c r="C278" s="143" t="s">
        <v>39</v>
      </c>
      <c r="D278" s="143" t="s">
        <v>100</v>
      </c>
      <c r="E278" s="143" t="s">
        <v>101</v>
      </c>
      <c r="F278" s="143" t="s">
        <v>102</v>
      </c>
      <c r="G278" s="143" t="s">
        <v>103</v>
      </c>
      <c r="H278" s="143" t="s">
        <v>104</v>
      </c>
      <c r="I278" s="143" t="s">
        <v>105</v>
      </c>
      <c r="J278" s="143">
        <v>266</v>
      </c>
      <c r="K278" s="144">
        <v>526.24</v>
      </c>
    </row>
    <row r="279" spans="1:11" x14ac:dyDescent="0.25">
      <c r="A279" s="142" t="s">
        <v>99</v>
      </c>
      <c r="B279" s="143">
        <v>2020</v>
      </c>
      <c r="C279" s="143" t="s">
        <v>39</v>
      </c>
      <c r="D279" s="143" t="s">
        <v>100</v>
      </c>
      <c r="E279" s="143" t="s">
        <v>101</v>
      </c>
      <c r="F279" s="143" t="s">
        <v>102</v>
      </c>
      <c r="G279" s="143" t="s">
        <v>103</v>
      </c>
      <c r="H279" s="143" t="s">
        <v>104</v>
      </c>
      <c r="I279" s="143" t="s">
        <v>105</v>
      </c>
      <c r="J279" s="143">
        <v>260</v>
      </c>
      <c r="K279" s="144">
        <v>526.24</v>
      </c>
    </row>
    <row r="280" spans="1:11" x14ac:dyDescent="0.25">
      <c r="A280" s="142" t="s">
        <v>108</v>
      </c>
      <c r="B280" s="143">
        <v>2020</v>
      </c>
      <c r="C280" s="143" t="s">
        <v>39</v>
      </c>
      <c r="D280" s="143" t="s">
        <v>100</v>
      </c>
      <c r="E280" s="143" t="s">
        <v>101</v>
      </c>
      <c r="F280" s="143" t="s">
        <v>102</v>
      </c>
      <c r="G280" s="143" t="s">
        <v>103</v>
      </c>
      <c r="H280" s="143" t="s">
        <v>104</v>
      </c>
      <c r="I280" s="143" t="s">
        <v>107</v>
      </c>
      <c r="J280" s="143">
        <v>254</v>
      </c>
      <c r="K280" s="144">
        <v>363.22</v>
      </c>
    </row>
    <row r="281" spans="1:11" x14ac:dyDescent="0.25">
      <c r="A281" s="142" t="s">
        <v>99</v>
      </c>
      <c r="B281" s="143">
        <v>2020</v>
      </c>
      <c r="C281" s="143" t="s">
        <v>39</v>
      </c>
      <c r="D281" s="143" t="s">
        <v>100</v>
      </c>
      <c r="E281" s="143" t="s">
        <v>101</v>
      </c>
      <c r="F281" s="143" t="s">
        <v>102</v>
      </c>
      <c r="G281" s="143" t="s">
        <v>103</v>
      </c>
      <c r="H281" s="143" t="s">
        <v>104</v>
      </c>
      <c r="I281" s="143" t="s">
        <v>107</v>
      </c>
      <c r="J281" s="143">
        <v>182</v>
      </c>
      <c r="K281" s="144">
        <v>260.26</v>
      </c>
    </row>
    <row r="282" spans="1:11" x14ac:dyDescent="0.25">
      <c r="A282" s="142" t="s">
        <v>109</v>
      </c>
      <c r="B282" s="143">
        <v>2020</v>
      </c>
      <c r="C282" s="143" t="s">
        <v>39</v>
      </c>
      <c r="D282" s="143" t="s">
        <v>100</v>
      </c>
      <c r="E282" s="143" t="s">
        <v>101</v>
      </c>
      <c r="F282" s="143" t="s">
        <v>102</v>
      </c>
      <c r="G282" s="143" t="s">
        <v>103</v>
      </c>
      <c r="H282" s="143" t="s">
        <v>104</v>
      </c>
      <c r="I282" s="143" t="s">
        <v>107</v>
      </c>
      <c r="J282" s="143">
        <v>208</v>
      </c>
      <c r="K282" s="144">
        <v>297.44</v>
      </c>
    </row>
    <row r="283" spans="1:11" x14ac:dyDescent="0.25">
      <c r="A283" s="142" t="s">
        <v>109</v>
      </c>
      <c r="B283" s="143">
        <v>2020</v>
      </c>
      <c r="C283" s="143" t="s">
        <v>39</v>
      </c>
      <c r="D283" s="143" t="s">
        <v>100</v>
      </c>
      <c r="E283" s="143" t="s">
        <v>101</v>
      </c>
      <c r="F283" s="143" t="s">
        <v>102</v>
      </c>
      <c r="G283" s="143" t="s">
        <v>103</v>
      </c>
      <c r="H283" s="143" t="s">
        <v>104</v>
      </c>
      <c r="I283" s="143" t="s">
        <v>107</v>
      </c>
      <c r="J283" s="143">
        <v>256</v>
      </c>
      <c r="K283" s="144">
        <v>366.08</v>
      </c>
    </row>
    <row r="284" spans="1:11" x14ac:dyDescent="0.25">
      <c r="A284" s="142" t="s">
        <v>108</v>
      </c>
      <c r="B284" s="143">
        <v>2020</v>
      </c>
      <c r="C284" s="143" t="s">
        <v>39</v>
      </c>
      <c r="D284" s="143" t="s">
        <v>100</v>
      </c>
      <c r="E284" s="143" t="s">
        <v>101</v>
      </c>
      <c r="F284" s="143" t="s">
        <v>102</v>
      </c>
      <c r="G284" s="143" t="s">
        <v>103</v>
      </c>
      <c r="H284" s="143" t="s">
        <v>104</v>
      </c>
      <c r="I284" s="143" t="s">
        <v>107</v>
      </c>
      <c r="J284" s="143">
        <v>184</v>
      </c>
      <c r="K284" s="144">
        <v>263.12</v>
      </c>
    </row>
    <row r="285" spans="1:11" x14ac:dyDescent="0.25">
      <c r="A285" s="142" t="s">
        <v>110</v>
      </c>
      <c r="B285" s="143">
        <v>2020</v>
      </c>
      <c r="C285" s="143" t="s">
        <v>39</v>
      </c>
      <c r="D285" s="143" t="s">
        <v>100</v>
      </c>
      <c r="E285" s="143" t="s">
        <v>101</v>
      </c>
      <c r="F285" s="143" t="s">
        <v>102</v>
      </c>
      <c r="G285" s="143" t="s">
        <v>103</v>
      </c>
      <c r="H285" s="143" t="s">
        <v>104</v>
      </c>
      <c r="I285" s="143" t="s">
        <v>107</v>
      </c>
      <c r="J285" s="143">
        <v>270</v>
      </c>
      <c r="K285" s="144">
        <v>526.24</v>
      </c>
    </row>
    <row r="286" spans="1:11" x14ac:dyDescent="0.25">
      <c r="A286" s="142" t="s">
        <v>99</v>
      </c>
      <c r="B286" s="143">
        <v>2020</v>
      </c>
      <c r="C286" s="143" t="s">
        <v>39</v>
      </c>
      <c r="D286" s="143" t="s">
        <v>100</v>
      </c>
      <c r="E286" s="143" t="s">
        <v>101</v>
      </c>
      <c r="F286" s="143" t="s">
        <v>102</v>
      </c>
      <c r="G286" s="143" t="s">
        <v>103</v>
      </c>
      <c r="H286" s="143" t="s">
        <v>104</v>
      </c>
      <c r="I286" s="143" t="s">
        <v>107</v>
      </c>
      <c r="J286" s="143">
        <v>264</v>
      </c>
      <c r="K286" s="144">
        <v>526.24</v>
      </c>
    </row>
    <row r="287" spans="1:11" x14ac:dyDescent="0.25">
      <c r="A287" s="142" t="s">
        <v>109</v>
      </c>
      <c r="B287" s="143">
        <v>2020</v>
      </c>
      <c r="C287" s="143" t="s">
        <v>39</v>
      </c>
      <c r="D287" s="143" t="s">
        <v>100</v>
      </c>
      <c r="E287" s="143" t="s">
        <v>101</v>
      </c>
      <c r="F287" s="143" t="s">
        <v>102</v>
      </c>
      <c r="G287" s="143" t="s">
        <v>103</v>
      </c>
      <c r="H287" s="143" t="s">
        <v>104</v>
      </c>
      <c r="I287" s="143" t="s">
        <v>107</v>
      </c>
      <c r="J287" s="143">
        <v>681</v>
      </c>
      <c r="K287" s="144">
        <v>973.82999999999993</v>
      </c>
    </row>
    <row r="288" spans="1:11" x14ac:dyDescent="0.25">
      <c r="A288" s="142" t="s">
        <v>99</v>
      </c>
      <c r="B288" s="143">
        <v>2020</v>
      </c>
      <c r="C288" s="143" t="s">
        <v>39</v>
      </c>
      <c r="D288" s="143" t="s">
        <v>100</v>
      </c>
      <c r="E288" s="143" t="s">
        <v>101</v>
      </c>
      <c r="F288" s="143" t="s">
        <v>102</v>
      </c>
      <c r="G288" s="143" t="s">
        <v>103</v>
      </c>
      <c r="H288" s="143" t="s">
        <v>104</v>
      </c>
      <c r="I288" s="143" t="s">
        <v>107</v>
      </c>
      <c r="J288" s="143">
        <v>714</v>
      </c>
      <c r="K288" s="144">
        <v>1021.02</v>
      </c>
    </row>
    <row r="289" spans="1:11" x14ac:dyDescent="0.25">
      <c r="A289" s="142" t="s">
        <v>99</v>
      </c>
      <c r="B289" s="143">
        <v>2020</v>
      </c>
      <c r="C289" s="143" t="s">
        <v>39</v>
      </c>
      <c r="D289" s="143" t="s">
        <v>100</v>
      </c>
      <c r="E289" s="143" t="s">
        <v>101</v>
      </c>
      <c r="F289" s="143" t="s">
        <v>102</v>
      </c>
      <c r="G289" s="143" t="s">
        <v>103</v>
      </c>
      <c r="H289" s="143" t="s">
        <v>104</v>
      </c>
      <c r="I289" s="143" t="s">
        <v>107</v>
      </c>
      <c r="J289" s="143">
        <v>768</v>
      </c>
      <c r="K289" s="144">
        <v>1098.24</v>
      </c>
    </row>
    <row r="290" spans="1:11" x14ac:dyDescent="0.25">
      <c r="A290" s="142" t="s">
        <v>99</v>
      </c>
      <c r="B290" s="143">
        <v>2020</v>
      </c>
      <c r="C290" s="143" t="s">
        <v>39</v>
      </c>
      <c r="D290" s="143" t="s">
        <v>100</v>
      </c>
      <c r="E290" s="143" t="s">
        <v>101</v>
      </c>
      <c r="F290" s="143" t="s">
        <v>102</v>
      </c>
      <c r="G290" s="143" t="s">
        <v>103</v>
      </c>
      <c r="H290" s="143" t="s">
        <v>104</v>
      </c>
      <c r="I290" s="143" t="s">
        <v>107</v>
      </c>
      <c r="J290" s="143">
        <v>273</v>
      </c>
      <c r="K290" s="144">
        <v>390.39</v>
      </c>
    </row>
    <row r="291" spans="1:11" x14ac:dyDescent="0.25">
      <c r="A291" s="142" t="s">
        <v>109</v>
      </c>
      <c r="B291" s="143">
        <v>2020</v>
      </c>
      <c r="C291" s="143" t="s">
        <v>39</v>
      </c>
      <c r="D291" s="143" t="s">
        <v>100</v>
      </c>
      <c r="E291" s="143" t="s">
        <v>101</v>
      </c>
      <c r="F291" s="143" t="s">
        <v>102</v>
      </c>
      <c r="G291" s="143" t="s">
        <v>103</v>
      </c>
      <c r="H291" s="143" t="s">
        <v>104</v>
      </c>
      <c r="I291" s="143" t="s">
        <v>107</v>
      </c>
      <c r="J291" s="143">
        <v>267</v>
      </c>
      <c r="K291" s="144">
        <v>381.81</v>
      </c>
    </row>
    <row r="292" spans="1:11" x14ac:dyDescent="0.25">
      <c r="A292" s="142" t="s">
        <v>108</v>
      </c>
      <c r="B292" s="143">
        <v>2020</v>
      </c>
      <c r="C292" s="143" t="s">
        <v>39</v>
      </c>
      <c r="D292" s="143" t="s">
        <v>100</v>
      </c>
      <c r="E292" s="143" t="s">
        <v>101</v>
      </c>
      <c r="F292" s="143" t="s">
        <v>102</v>
      </c>
      <c r="G292" s="143" t="s">
        <v>103</v>
      </c>
      <c r="H292" s="143" t="s">
        <v>104</v>
      </c>
      <c r="I292" s="143" t="s">
        <v>107</v>
      </c>
      <c r="J292" s="143">
        <v>261</v>
      </c>
      <c r="K292" s="144">
        <v>373.23</v>
      </c>
    </row>
    <row r="293" spans="1:11" x14ac:dyDescent="0.25">
      <c r="A293" s="142" t="s">
        <v>99</v>
      </c>
      <c r="B293" s="143">
        <v>2020</v>
      </c>
      <c r="C293" s="143" t="s">
        <v>39</v>
      </c>
      <c r="D293" s="143" t="s">
        <v>100</v>
      </c>
      <c r="E293" s="143" t="s">
        <v>101</v>
      </c>
      <c r="F293" s="143" t="s">
        <v>102</v>
      </c>
      <c r="G293" s="143" t="s">
        <v>103</v>
      </c>
      <c r="H293" s="143" t="s">
        <v>104</v>
      </c>
      <c r="I293" s="143" t="s">
        <v>107</v>
      </c>
      <c r="J293" s="143">
        <v>207</v>
      </c>
      <c r="K293" s="144">
        <v>296.01</v>
      </c>
    </row>
    <row r="294" spans="1:11" x14ac:dyDescent="0.25">
      <c r="A294" s="142" t="s">
        <v>99</v>
      </c>
      <c r="B294" s="143">
        <v>2020</v>
      </c>
      <c r="C294" s="143" t="s">
        <v>39</v>
      </c>
      <c r="D294" s="143" t="s">
        <v>100</v>
      </c>
      <c r="E294" s="143" t="s">
        <v>101</v>
      </c>
      <c r="F294" s="143" t="s">
        <v>102</v>
      </c>
      <c r="G294" s="143" t="s">
        <v>103</v>
      </c>
      <c r="H294" s="143" t="s">
        <v>104</v>
      </c>
      <c r="I294" s="143" t="s">
        <v>107</v>
      </c>
      <c r="J294" s="143">
        <v>754</v>
      </c>
      <c r="K294" s="144">
        <v>526.24</v>
      </c>
    </row>
    <row r="295" spans="1:11" x14ac:dyDescent="0.25">
      <c r="A295" s="142" t="s">
        <v>109</v>
      </c>
      <c r="B295" s="143">
        <v>2020</v>
      </c>
      <c r="C295" s="143" t="s">
        <v>39</v>
      </c>
      <c r="D295" s="143" t="s">
        <v>100</v>
      </c>
      <c r="E295" s="143" t="s">
        <v>101</v>
      </c>
      <c r="F295" s="143" t="s">
        <v>102</v>
      </c>
      <c r="G295" s="143" t="s">
        <v>103</v>
      </c>
      <c r="H295" s="143" t="s">
        <v>104</v>
      </c>
      <c r="I295" s="143" t="s">
        <v>107</v>
      </c>
      <c r="J295" s="143">
        <v>807</v>
      </c>
      <c r="K295" s="144">
        <v>526.24</v>
      </c>
    </row>
    <row r="296" spans="1:11" x14ac:dyDescent="0.25">
      <c r="A296" s="142" t="s">
        <v>108</v>
      </c>
      <c r="B296" s="143">
        <v>2020</v>
      </c>
      <c r="C296" s="143" t="s">
        <v>39</v>
      </c>
      <c r="D296" s="143" t="s">
        <v>100</v>
      </c>
      <c r="E296" s="143" t="s">
        <v>101</v>
      </c>
      <c r="F296" s="143" t="s">
        <v>102</v>
      </c>
      <c r="G296" s="143" t="s">
        <v>103</v>
      </c>
      <c r="H296" s="143" t="s">
        <v>104</v>
      </c>
      <c r="I296" s="143" t="s">
        <v>107</v>
      </c>
      <c r="J296" s="143">
        <v>211</v>
      </c>
      <c r="K296" s="144">
        <v>301.73</v>
      </c>
    </row>
    <row r="297" spans="1:11" x14ac:dyDescent="0.25">
      <c r="A297" s="142" t="s">
        <v>109</v>
      </c>
      <c r="B297" s="143">
        <v>2020</v>
      </c>
      <c r="C297" s="143" t="s">
        <v>39</v>
      </c>
      <c r="D297" s="143" t="s">
        <v>100</v>
      </c>
      <c r="E297" s="143" t="s">
        <v>101</v>
      </c>
      <c r="F297" s="143" t="s">
        <v>102</v>
      </c>
      <c r="G297" s="143" t="s">
        <v>103</v>
      </c>
      <c r="H297" s="143" t="s">
        <v>104</v>
      </c>
      <c r="I297" s="143" t="s">
        <v>107</v>
      </c>
      <c r="J297" s="143">
        <v>181</v>
      </c>
      <c r="K297" s="144">
        <v>258.83</v>
      </c>
    </row>
    <row r="298" spans="1:11" x14ac:dyDescent="0.25">
      <c r="A298" s="142" t="s">
        <v>99</v>
      </c>
      <c r="B298" s="143">
        <v>2020</v>
      </c>
      <c r="C298" s="143" t="s">
        <v>39</v>
      </c>
      <c r="D298" s="143" t="s">
        <v>100</v>
      </c>
      <c r="E298" s="143" t="s">
        <v>101</v>
      </c>
      <c r="F298" s="143" t="s">
        <v>102</v>
      </c>
      <c r="G298" s="143" t="s">
        <v>103</v>
      </c>
      <c r="H298" s="143" t="s">
        <v>104</v>
      </c>
      <c r="I298" s="143" t="s">
        <v>105</v>
      </c>
      <c r="J298" s="143">
        <v>269</v>
      </c>
      <c r="K298" s="144">
        <v>384.67</v>
      </c>
    </row>
    <row r="299" spans="1:11" x14ac:dyDescent="0.25">
      <c r="A299" s="142" t="s">
        <v>106</v>
      </c>
      <c r="B299" s="143">
        <v>2020</v>
      </c>
      <c r="C299" s="143" t="s">
        <v>39</v>
      </c>
      <c r="D299" s="143" t="s">
        <v>100</v>
      </c>
      <c r="E299" s="143" t="s">
        <v>101</v>
      </c>
      <c r="F299" s="143" t="s">
        <v>102</v>
      </c>
      <c r="G299" s="143" t="s">
        <v>103</v>
      </c>
      <c r="H299" s="143" t="s">
        <v>104</v>
      </c>
      <c r="I299" s="143" t="s">
        <v>105</v>
      </c>
      <c r="J299" s="143">
        <v>263</v>
      </c>
      <c r="K299" s="144">
        <v>376.09000000000003</v>
      </c>
    </row>
    <row r="300" spans="1:11" x14ac:dyDescent="0.25">
      <c r="A300" s="142" t="s">
        <v>99</v>
      </c>
      <c r="B300" s="143">
        <v>2020</v>
      </c>
      <c r="C300" s="143" t="s">
        <v>39</v>
      </c>
      <c r="D300" s="143" t="s">
        <v>100</v>
      </c>
      <c r="E300" s="143" t="s">
        <v>101</v>
      </c>
      <c r="F300" s="143" t="s">
        <v>102</v>
      </c>
      <c r="G300" s="143" t="s">
        <v>103</v>
      </c>
      <c r="H300" s="143" t="s">
        <v>104</v>
      </c>
      <c r="I300" s="143" t="s">
        <v>107</v>
      </c>
      <c r="J300" s="143">
        <v>209</v>
      </c>
      <c r="K300" s="144">
        <v>298.87</v>
      </c>
    </row>
    <row r="301" spans="1:11" x14ac:dyDescent="0.25">
      <c r="A301" s="142" t="s">
        <v>110</v>
      </c>
      <c r="B301" s="143">
        <v>2020</v>
      </c>
      <c r="C301" s="143" t="s">
        <v>39</v>
      </c>
      <c r="D301" s="143" t="s">
        <v>100</v>
      </c>
      <c r="E301" s="143" t="s">
        <v>101</v>
      </c>
      <c r="F301" s="143" t="s">
        <v>102</v>
      </c>
      <c r="G301" s="143" t="s">
        <v>103</v>
      </c>
      <c r="H301" s="143" t="s">
        <v>104</v>
      </c>
      <c r="I301" s="143" t="s">
        <v>107</v>
      </c>
      <c r="J301" s="143">
        <v>257</v>
      </c>
      <c r="K301" s="144">
        <v>367.51</v>
      </c>
    </row>
    <row r="302" spans="1:11" x14ac:dyDescent="0.25">
      <c r="A302" s="142" t="s">
        <v>99</v>
      </c>
      <c r="B302" s="143">
        <v>2020</v>
      </c>
      <c r="C302" s="143" t="s">
        <v>34</v>
      </c>
      <c r="D302" s="143" t="s">
        <v>112</v>
      </c>
      <c r="E302" s="143" t="s">
        <v>101</v>
      </c>
      <c r="F302" s="143" t="s">
        <v>102</v>
      </c>
      <c r="G302" s="143" t="s">
        <v>103</v>
      </c>
      <c r="H302" s="143" t="s">
        <v>104</v>
      </c>
      <c r="I302" s="143" t="s">
        <v>105</v>
      </c>
      <c r="J302" s="143">
        <v>128</v>
      </c>
      <c r="K302" s="144">
        <v>183.04</v>
      </c>
    </row>
    <row r="303" spans="1:11" x14ac:dyDescent="0.25">
      <c r="A303" s="142" t="s">
        <v>108</v>
      </c>
      <c r="B303" s="143">
        <v>2020</v>
      </c>
      <c r="C303" s="143" t="s">
        <v>34</v>
      </c>
      <c r="D303" s="143" t="s">
        <v>112</v>
      </c>
      <c r="E303" s="143" t="s">
        <v>101</v>
      </c>
      <c r="F303" s="143" t="s">
        <v>102</v>
      </c>
      <c r="G303" s="143" t="s">
        <v>103</v>
      </c>
      <c r="H303" s="143" t="s">
        <v>104</v>
      </c>
      <c r="I303" s="143" t="s">
        <v>105</v>
      </c>
      <c r="J303" s="143">
        <v>302</v>
      </c>
      <c r="K303" s="144">
        <v>431.86</v>
      </c>
    </row>
    <row r="304" spans="1:11" x14ac:dyDescent="0.25">
      <c r="A304" s="142" t="s">
        <v>106</v>
      </c>
      <c r="B304" s="143">
        <v>2020</v>
      </c>
      <c r="C304" s="143" t="s">
        <v>34</v>
      </c>
      <c r="D304" s="143" t="s">
        <v>112</v>
      </c>
      <c r="E304" s="143" t="s">
        <v>101</v>
      </c>
      <c r="F304" s="143" t="s">
        <v>102</v>
      </c>
      <c r="G304" s="143" t="s">
        <v>103</v>
      </c>
      <c r="H304" s="143" t="s">
        <v>104</v>
      </c>
      <c r="I304" s="143" t="s">
        <v>105</v>
      </c>
      <c r="J304" s="143">
        <v>328</v>
      </c>
      <c r="K304" s="144">
        <v>526.24</v>
      </c>
    </row>
    <row r="305" spans="1:11" x14ac:dyDescent="0.25">
      <c r="A305" s="142" t="s">
        <v>99</v>
      </c>
      <c r="B305" s="143">
        <v>2020</v>
      </c>
      <c r="C305" s="143" t="s">
        <v>34</v>
      </c>
      <c r="D305" s="143" t="s">
        <v>112</v>
      </c>
      <c r="E305" s="143" t="s">
        <v>101</v>
      </c>
      <c r="F305" s="143" t="s">
        <v>102</v>
      </c>
      <c r="G305" s="143" t="s">
        <v>103</v>
      </c>
      <c r="H305" s="143" t="s">
        <v>104</v>
      </c>
      <c r="I305" s="143" t="s">
        <v>105</v>
      </c>
      <c r="J305" s="143">
        <v>130</v>
      </c>
      <c r="K305" s="144">
        <v>526.24</v>
      </c>
    </row>
    <row r="306" spans="1:11" x14ac:dyDescent="0.25">
      <c r="A306" s="142" t="s">
        <v>99</v>
      </c>
      <c r="B306" s="143">
        <v>2020</v>
      </c>
      <c r="C306" s="143" t="s">
        <v>34</v>
      </c>
      <c r="D306" s="143" t="s">
        <v>112</v>
      </c>
      <c r="E306" s="143" t="s">
        <v>101</v>
      </c>
      <c r="F306" s="143" t="s">
        <v>102</v>
      </c>
      <c r="G306" s="143" t="s">
        <v>103</v>
      </c>
      <c r="H306" s="143" t="s">
        <v>104</v>
      </c>
      <c r="I306" s="143" t="s">
        <v>105</v>
      </c>
      <c r="J306" s="143">
        <v>304</v>
      </c>
      <c r="K306" s="144">
        <v>526.24</v>
      </c>
    </row>
    <row r="307" spans="1:11" x14ac:dyDescent="0.25">
      <c r="A307" s="142" t="s">
        <v>106</v>
      </c>
      <c r="B307" s="143">
        <v>2020</v>
      </c>
      <c r="C307" s="143" t="s">
        <v>34</v>
      </c>
      <c r="D307" s="143" t="s">
        <v>112</v>
      </c>
      <c r="E307" s="143" t="s">
        <v>101</v>
      </c>
      <c r="F307" s="143" t="s">
        <v>102</v>
      </c>
      <c r="G307" s="143" t="s">
        <v>103</v>
      </c>
      <c r="H307" s="143" t="s">
        <v>104</v>
      </c>
      <c r="I307" s="143" t="s">
        <v>105</v>
      </c>
      <c r="J307" s="143">
        <v>989</v>
      </c>
      <c r="K307" s="144">
        <v>1414.27</v>
      </c>
    </row>
    <row r="308" spans="1:11" x14ac:dyDescent="0.25">
      <c r="A308" s="142" t="s">
        <v>99</v>
      </c>
      <c r="B308" s="143">
        <v>2020</v>
      </c>
      <c r="C308" s="143" t="s">
        <v>34</v>
      </c>
      <c r="D308" s="143" t="s">
        <v>112</v>
      </c>
      <c r="E308" s="143" t="s">
        <v>101</v>
      </c>
      <c r="F308" s="143" t="s">
        <v>102</v>
      </c>
      <c r="G308" s="143" t="s">
        <v>103</v>
      </c>
      <c r="H308" s="143" t="s">
        <v>104</v>
      </c>
      <c r="I308" s="143" t="s">
        <v>105</v>
      </c>
      <c r="J308" s="143">
        <v>1022</v>
      </c>
      <c r="K308" s="144">
        <v>1461.46</v>
      </c>
    </row>
    <row r="309" spans="1:11" x14ac:dyDescent="0.25">
      <c r="A309" s="142" t="s">
        <v>108</v>
      </c>
      <c r="B309" s="143">
        <v>2020</v>
      </c>
      <c r="C309" s="143" t="s">
        <v>34</v>
      </c>
      <c r="D309" s="143" t="s">
        <v>112</v>
      </c>
      <c r="E309" s="143" t="s">
        <v>101</v>
      </c>
      <c r="F309" s="143" t="s">
        <v>102</v>
      </c>
      <c r="G309" s="143" t="s">
        <v>103</v>
      </c>
      <c r="H309" s="143" t="s">
        <v>104</v>
      </c>
      <c r="I309" s="143" t="s">
        <v>105</v>
      </c>
      <c r="J309" s="143">
        <v>300</v>
      </c>
      <c r="K309" s="144">
        <v>429</v>
      </c>
    </row>
    <row r="310" spans="1:11" x14ac:dyDescent="0.25">
      <c r="A310" s="142" t="s">
        <v>108</v>
      </c>
      <c r="B310" s="143">
        <v>2020</v>
      </c>
      <c r="C310" s="143" t="s">
        <v>34</v>
      </c>
      <c r="D310" s="143" t="s">
        <v>112</v>
      </c>
      <c r="E310" s="143" t="s">
        <v>101</v>
      </c>
      <c r="F310" s="143" t="s">
        <v>102</v>
      </c>
      <c r="G310" s="143" t="s">
        <v>103</v>
      </c>
      <c r="H310" s="143" t="s">
        <v>104</v>
      </c>
      <c r="I310" s="143" t="s">
        <v>105</v>
      </c>
      <c r="J310" s="143">
        <v>327</v>
      </c>
      <c r="K310" s="144">
        <v>467.61</v>
      </c>
    </row>
    <row r="311" spans="1:11" x14ac:dyDescent="0.25">
      <c r="A311" s="142" t="s">
        <v>99</v>
      </c>
      <c r="B311" s="143">
        <v>2020</v>
      </c>
      <c r="C311" s="143" t="s">
        <v>34</v>
      </c>
      <c r="D311" s="143" t="s">
        <v>112</v>
      </c>
      <c r="E311" s="143" t="s">
        <v>101</v>
      </c>
      <c r="F311" s="143" t="s">
        <v>102</v>
      </c>
      <c r="G311" s="143" t="s">
        <v>103</v>
      </c>
      <c r="H311" s="143" t="s">
        <v>104</v>
      </c>
      <c r="I311" s="143" t="s">
        <v>105</v>
      </c>
      <c r="J311" s="143">
        <v>129</v>
      </c>
      <c r="K311" s="144">
        <v>184.47</v>
      </c>
    </row>
    <row r="312" spans="1:11" x14ac:dyDescent="0.25">
      <c r="A312" s="142" t="s">
        <v>106</v>
      </c>
      <c r="B312" s="143">
        <v>2020</v>
      </c>
      <c r="C312" s="143" t="s">
        <v>34</v>
      </c>
      <c r="D312" s="143" t="s">
        <v>112</v>
      </c>
      <c r="E312" s="143" t="s">
        <v>101</v>
      </c>
      <c r="F312" s="143" t="s">
        <v>102</v>
      </c>
      <c r="G312" s="143" t="s">
        <v>103</v>
      </c>
      <c r="H312" s="143" t="s">
        <v>104</v>
      </c>
      <c r="I312" s="143" t="s">
        <v>105</v>
      </c>
      <c r="J312" s="143">
        <v>303</v>
      </c>
      <c r="K312" s="144">
        <v>433.28999999999996</v>
      </c>
    </row>
    <row r="313" spans="1:11" x14ac:dyDescent="0.25">
      <c r="A313" s="142" t="s">
        <v>99</v>
      </c>
      <c r="B313" s="143">
        <v>2020</v>
      </c>
      <c r="C313" s="143" t="s">
        <v>34</v>
      </c>
      <c r="D313" s="143" t="s">
        <v>112</v>
      </c>
      <c r="E313" s="143" t="s">
        <v>101</v>
      </c>
      <c r="F313" s="143" t="s">
        <v>102</v>
      </c>
      <c r="G313" s="143" t="s">
        <v>103</v>
      </c>
      <c r="H313" s="143" t="s">
        <v>104</v>
      </c>
      <c r="I313" s="143" t="s">
        <v>105</v>
      </c>
      <c r="J313" s="143">
        <v>770</v>
      </c>
      <c r="K313" s="144">
        <v>1101.0999999999999</v>
      </c>
    </row>
    <row r="314" spans="1:11" x14ac:dyDescent="0.25">
      <c r="A314" s="142" t="s">
        <v>106</v>
      </c>
      <c r="B314" s="143">
        <v>2020</v>
      </c>
      <c r="C314" s="143" t="s">
        <v>34</v>
      </c>
      <c r="D314" s="143" t="s">
        <v>112</v>
      </c>
      <c r="E314" s="143" t="s">
        <v>101</v>
      </c>
      <c r="F314" s="143" t="s">
        <v>102</v>
      </c>
      <c r="G314" s="143" t="s">
        <v>103</v>
      </c>
      <c r="H314" s="143" t="s">
        <v>104</v>
      </c>
      <c r="I314" s="143" t="s">
        <v>105</v>
      </c>
      <c r="J314" s="143">
        <v>857</v>
      </c>
      <c r="K314" s="144">
        <v>1225.51</v>
      </c>
    </row>
    <row r="315" spans="1:11" x14ac:dyDescent="0.25">
      <c r="A315" s="142" t="s">
        <v>108</v>
      </c>
      <c r="B315" s="143">
        <v>2020</v>
      </c>
      <c r="C315" s="143" t="s">
        <v>34</v>
      </c>
      <c r="D315" s="143" t="s">
        <v>112</v>
      </c>
      <c r="E315" s="143" t="s">
        <v>101</v>
      </c>
      <c r="F315" s="143" t="s">
        <v>102</v>
      </c>
      <c r="G315" s="143" t="s">
        <v>103</v>
      </c>
      <c r="H315" s="143" t="s">
        <v>104</v>
      </c>
      <c r="I315" s="143" t="s">
        <v>105</v>
      </c>
      <c r="J315" s="143">
        <v>329</v>
      </c>
      <c r="K315" s="144">
        <v>470.47</v>
      </c>
    </row>
    <row r="316" spans="1:11" x14ac:dyDescent="0.25">
      <c r="A316" s="142" t="s">
        <v>99</v>
      </c>
      <c r="B316" s="143">
        <v>2020</v>
      </c>
      <c r="C316" s="143" t="s">
        <v>34</v>
      </c>
      <c r="D316" s="143" t="s">
        <v>112</v>
      </c>
      <c r="E316" s="143" t="s">
        <v>101</v>
      </c>
      <c r="F316" s="143" t="s">
        <v>102</v>
      </c>
      <c r="G316" s="143" t="s">
        <v>103</v>
      </c>
      <c r="H316" s="143" t="s">
        <v>104</v>
      </c>
      <c r="I316" s="143" t="s">
        <v>105</v>
      </c>
      <c r="J316" s="143">
        <v>131</v>
      </c>
      <c r="K316" s="144">
        <v>187.32999999999998</v>
      </c>
    </row>
    <row r="317" spans="1:11" x14ac:dyDescent="0.25">
      <c r="A317" s="142" t="s">
        <v>108</v>
      </c>
      <c r="B317" s="143">
        <v>2020</v>
      </c>
      <c r="C317" s="143" t="s">
        <v>38</v>
      </c>
      <c r="D317" s="143" t="s">
        <v>112</v>
      </c>
      <c r="E317" s="143" t="s">
        <v>101</v>
      </c>
      <c r="F317" s="143" t="s">
        <v>102</v>
      </c>
      <c r="G317" s="143" t="s">
        <v>103</v>
      </c>
      <c r="H317" s="143" t="s">
        <v>104</v>
      </c>
      <c r="I317" s="143" t="s">
        <v>105</v>
      </c>
      <c r="J317" s="143">
        <v>308</v>
      </c>
      <c r="K317" s="144">
        <v>440.44</v>
      </c>
    </row>
    <row r="318" spans="1:11" x14ac:dyDescent="0.25">
      <c r="A318" s="142" t="s">
        <v>99</v>
      </c>
      <c r="B318" s="143">
        <v>2020</v>
      </c>
      <c r="C318" s="143" t="s">
        <v>38</v>
      </c>
      <c r="D318" s="143" t="s">
        <v>112</v>
      </c>
      <c r="E318" s="143" t="s">
        <v>101</v>
      </c>
      <c r="F318" s="143" t="s">
        <v>102</v>
      </c>
      <c r="G318" s="143" t="s">
        <v>103</v>
      </c>
      <c r="H318" s="143" t="s">
        <v>104</v>
      </c>
      <c r="I318" s="143" t="s">
        <v>105</v>
      </c>
      <c r="J318" s="143">
        <v>356</v>
      </c>
      <c r="K318" s="144">
        <v>509.08</v>
      </c>
    </row>
    <row r="319" spans="1:11" x14ac:dyDescent="0.25">
      <c r="A319" s="142" t="s">
        <v>106</v>
      </c>
      <c r="B319" s="143">
        <v>2020</v>
      </c>
      <c r="C319" s="143" t="s">
        <v>38</v>
      </c>
      <c r="D319" s="143" t="s">
        <v>112</v>
      </c>
      <c r="E319" s="143" t="s">
        <v>101</v>
      </c>
      <c r="F319" s="143" t="s">
        <v>102</v>
      </c>
      <c r="G319" s="143" t="s">
        <v>103</v>
      </c>
      <c r="H319" s="143" t="s">
        <v>104</v>
      </c>
      <c r="I319" s="143" t="s">
        <v>105</v>
      </c>
      <c r="J319" s="143">
        <v>310</v>
      </c>
      <c r="K319" s="144">
        <v>526.24</v>
      </c>
    </row>
    <row r="320" spans="1:11" x14ac:dyDescent="0.25">
      <c r="A320" s="142" t="s">
        <v>106</v>
      </c>
      <c r="B320" s="143">
        <v>2020</v>
      </c>
      <c r="C320" s="143" t="s">
        <v>38</v>
      </c>
      <c r="D320" s="143" t="s">
        <v>112</v>
      </c>
      <c r="E320" s="143" t="s">
        <v>101</v>
      </c>
      <c r="F320" s="143" t="s">
        <v>102</v>
      </c>
      <c r="G320" s="143" t="s">
        <v>103</v>
      </c>
      <c r="H320" s="143" t="s">
        <v>104</v>
      </c>
      <c r="I320" s="143" t="s">
        <v>105</v>
      </c>
      <c r="J320" s="143">
        <v>352</v>
      </c>
      <c r="K320" s="144">
        <v>526.24</v>
      </c>
    </row>
    <row r="321" spans="1:11" x14ac:dyDescent="0.25">
      <c r="A321" s="142" t="s">
        <v>106</v>
      </c>
      <c r="B321" s="143">
        <v>2020</v>
      </c>
      <c r="C321" s="143" t="s">
        <v>38</v>
      </c>
      <c r="D321" s="143" t="s">
        <v>112</v>
      </c>
      <c r="E321" s="143" t="s">
        <v>101</v>
      </c>
      <c r="F321" s="143" t="s">
        <v>102</v>
      </c>
      <c r="G321" s="143" t="s">
        <v>103</v>
      </c>
      <c r="H321" s="143" t="s">
        <v>104</v>
      </c>
      <c r="I321" s="143" t="s">
        <v>105</v>
      </c>
      <c r="J321" s="143">
        <v>280</v>
      </c>
      <c r="K321" s="144">
        <v>526.24</v>
      </c>
    </row>
    <row r="322" spans="1:11" x14ac:dyDescent="0.25">
      <c r="A322" s="142" t="s">
        <v>106</v>
      </c>
      <c r="B322" s="143">
        <v>2020</v>
      </c>
      <c r="C322" s="143" t="s">
        <v>38</v>
      </c>
      <c r="D322" s="143" t="s">
        <v>112</v>
      </c>
      <c r="E322" s="143" t="s">
        <v>101</v>
      </c>
      <c r="F322" s="143" t="s">
        <v>102</v>
      </c>
      <c r="G322" s="143" t="s">
        <v>103</v>
      </c>
      <c r="H322" s="143" t="s">
        <v>104</v>
      </c>
      <c r="I322" s="143" t="s">
        <v>105</v>
      </c>
      <c r="J322" s="143">
        <v>993</v>
      </c>
      <c r="K322" s="144">
        <v>1419.99</v>
      </c>
    </row>
    <row r="323" spans="1:11" x14ac:dyDescent="0.25">
      <c r="A323" s="142" t="s">
        <v>106</v>
      </c>
      <c r="B323" s="143">
        <v>2020</v>
      </c>
      <c r="C323" s="143" t="s">
        <v>38</v>
      </c>
      <c r="D323" s="143" t="s">
        <v>112</v>
      </c>
      <c r="E323" s="143" t="s">
        <v>101</v>
      </c>
      <c r="F323" s="143" t="s">
        <v>102</v>
      </c>
      <c r="G323" s="143" t="s">
        <v>103</v>
      </c>
      <c r="H323" s="143" t="s">
        <v>104</v>
      </c>
      <c r="I323" s="143" t="s">
        <v>105</v>
      </c>
      <c r="J323" s="143">
        <v>1026</v>
      </c>
      <c r="K323" s="144">
        <v>1467.18</v>
      </c>
    </row>
    <row r="324" spans="1:11" x14ac:dyDescent="0.25">
      <c r="A324" s="142" t="s">
        <v>108</v>
      </c>
      <c r="B324" s="143">
        <v>2020</v>
      </c>
      <c r="C324" s="143" t="s">
        <v>38</v>
      </c>
      <c r="D324" s="143" t="s">
        <v>112</v>
      </c>
      <c r="E324" s="143" t="s">
        <v>101</v>
      </c>
      <c r="F324" s="143" t="s">
        <v>102</v>
      </c>
      <c r="G324" s="143" t="s">
        <v>103</v>
      </c>
      <c r="H324" s="143" t="s">
        <v>104</v>
      </c>
      <c r="I324" s="143" t="s">
        <v>105</v>
      </c>
      <c r="J324" s="143">
        <v>282</v>
      </c>
      <c r="K324" s="144">
        <v>403.26</v>
      </c>
    </row>
    <row r="325" spans="1:11" x14ac:dyDescent="0.25">
      <c r="A325" s="142" t="s">
        <v>108</v>
      </c>
      <c r="B325" s="143">
        <v>2020</v>
      </c>
      <c r="C325" s="143" t="s">
        <v>38</v>
      </c>
      <c r="D325" s="143" t="s">
        <v>112</v>
      </c>
      <c r="E325" s="143" t="s">
        <v>101</v>
      </c>
      <c r="F325" s="143" t="s">
        <v>102</v>
      </c>
      <c r="G325" s="143" t="s">
        <v>103</v>
      </c>
      <c r="H325" s="143" t="s">
        <v>104</v>
      </c>
      <c r="I325" s="143" t="s">
        <v>105</v>
      </c>
      <c r="J325" s="143">
        <v>309</v>
      </c>
      <c r="K325" s="144">
        <v>441.87</v>
      </c>
    </row>
    <row r="326" spans="1:11" x14ac:dyDescent="0.25">
      <c r="A326" s="142" t="s">
        <v>99</v>
      </c>
      <c r="B326" s="143">
        <v>2020</v>
      </c>
      <c r="C326" s="143" t="s">
        <v>38</v>
      </c>
      <c r="D326" s="143" t="s">
        <v>112</v>
      </c>
      <c r="E326" s="143" t="s">
        <v>101</v>
      </c>
      <c r="F326" s="143" t="s">
        <v>102</v>
      </c>
      <c r="G326" s="143" t="s">
        <v>103</v>
      </c>
      <c r="H326" s="143" t="s">
        <v>104</v>
      </c>
      <c r="I326" s="143" t="s">
        <v>105</v>
      </c>
      <c r="J326" s="143">
        <v>357</v>
      </c>
      <c r="K326" s="144">
        <v>510.51</v>
      </c>
    </row>
    <row r="327" spans="1:11" x14ac:dyDescent="0.25">
      <c r="A327" s="142" t="s">
        <v>106</v>
      </c>
      <c r="B327" s="143">
        <v>2020</v>
      </c>
      <c r="C327" s="143" t="s">
        <v>38</v>
      </c>
      <c r="D327" s="143" t="s">
        <v>112</v>
      </c>
      <c r="E327" s="143" t="s">
        <v>101</v>
      </c>
      <c r="F327" s="143" t="s">
        <v>102</v>
      </c>
      <c r="G327" s="143" t="s">
        <v>103</v>
      </c>
      <c r="H327" s="143" t="s">
        <v>104</v>
      </c>
      <c r="I327" s="143" t="s">
        <v>105</v>
      </c>
      <c r="J327" s="143">
        <v>279</v>
      </c>
      <c r="K327" s="144">
        <v>398.97</v>
      </c>
    </row>
    <row r="328" spans="1:11" x14ac:dyDescent="0.25">
      <c r="A328" s="142" t="s">
        <v>106</v>
      </c>
      <c r="B328" s="143">
        <v>2020</v>
      </c>
      <c r="C328" s="143" t="s">
        <v>38</v>
      </c>
      <c r="D328" s="143" t="s">
        <v>112</v>
      </c>
      <c r="E328" s="143" t="s">
        <v>101</v>
      </c>
      <c r="F328" s="143" t="s">
        <v>102</v>
      </c>
      <c r="G328" s="143" t="s">
        <v>103</v>
      </c>
      <c r="H328" s="143" t="s">
        <v>104</v>
      </c>
      <c r="I328" s="143" t="s">
        <v>105</v>
      </c>
      <c r="J328" s="143">
        <v>774</v>
      </c>
      <c r="K328" s="144">
        <v>1106.82</v>
      </c>
    </row>
    <row r="329" spans="1:11" x14ac:dyDescent="0.25">
      <c r="A329" s="142" t="s">
        <v>99</v>
      </c>
      <c r="B329" s="143">
        <v>2020</v>
      </c>
      <c r="C329" s="143" t="s">
        <v>38</v>
      </c>
      <c r="D329" s="143" t="s">
        <v>112</v>
      </c>
      <c r="E329" s="143" t="s">
        <v>101</v>
      </c>
      <c r="F329" s="143" t="s">
        <v>102</v>
      </c>
      <c r="G329" s="143" t="s">
        <v>103</v>
      </c>
      <c r="H329" s="143" t="s">
        <v>104</v>
      </c>
      <c r="I329" s="143" t="s">
        <v>105</v>
      </c>
      <c r="J329" s="143">
        <v>807</v>
      </c>
      <c r="K329" s="144">
        <v>1154.01</v>
      </c>
    </row>
    <row r="330" spans="1:11" x14ac:dyDescent="0.25">
      <c r="A330" s="142" t="s">
        <v>106</v>
      </c>
      <c r="B330" s="143">
        <v>2020</v>
      </c>
      <c r="C330" s="143" t="s">
        <v>38</v>
      </c>
      <c r="D330" s="143" t="s">
        <v>112</v>
      </c>
      <c r="E330" s="143" t="s">
        <v>101</v>
      </c>
      <c r="F330" s="143" t="s">
        <v>102</v>
      </c>
      <c r="G330" s="143" t="s">
        <v>103</v>
      </c>
      <c r="H330" s="143" t="s">
        <v>104</v>
      </c>
      <c r="I330" s="143" t="s">
        <v>105</v>
      </c>
      <c r="J330" s="143">
        <v>860</v>
      </c>
      <c r="K330" s="144">
        <v>1229.8</v>
      </c>
    </row>
    <row r="331" spans="1:11" x14ac:dyDescent="0.25">
      <c r="A331" s="142" t="s">
        <v>110</v>
      </c>
      <c r="B331" s="143">
        <v>2020</v>
      </c>
      <c r="C331" s="143" t="s">
        <v>38</v>
      </c>
      <c r="D331" s="143" t="s">
        <v>112</v>
      </c>
      <c r="E331" s="143" t="s">
        <v>101</v>
      </c>
      <c r="F331" s="143" t="s">
        <v>102</v>
      </c>
      <c r="G331" s="143" t="s">
        <v>103</v>
      </c>
      <c r="H331" s="143" t="s">
        <v>104</v>
      </c>
      <c r="I331" s="143" t="s">
        <v>105</v>
      </c>
      <c r="J331" s="143">
        <v>353</v>
      </c>
      <c r="K331" s="144">
        <v>504.78999999999996</v>
      </c>
    </row>
    <row r="332" spans="1:11" x14ac:dyDescent="0.25">
      <c r="A332" s="142" t="s">
        <v>108</v>
      </c>
      <c r="B332" s="143">
        <v>2020</v>
      </c>
      <c r="C332" s="143" t="s">
        <v>38</v>
      </c>
      <c r="D332" s="143" t="s">
        <v>112</v>
      </c>
      <c r="E332" s="143" t="s">
        <v>101</v>
      </c>
      <c r="F332" s="143" t="s">
        <v>102</v>
      </c>
      <c r="G332" s="143" t="s">
        <v>103</v>
      </c>
      <c r="H332" s="143" t="s">
        <v>104</v>
      </c>
      <c r="I332" s="143" t="s">
        <v>105</v>
      </c>
      <c r="J332" s="143">
        <v>281</v>
      </c>
      <c r="K332" s="144">
        <v>401.83</v>
      </c>
    </row>
    <row r="333" spans="1:11" x14ac:dyDescent="0.25">
      <c r="A333" s="142" t="s">
        <v>108</v>
      </c>
      <c r="B333" s="143">
        <v>2020</v>
      </c>
      <c r="C333" s="143" t="s">
        <v>42</v>
      </c>
      <c r="D333" s="143" t="s">
        <v>112</v>
      </c>
      <c r="E333" s="143" t="s">
        <v>101</v>
      </c>
      <c r="F333" s="143" t="s">
        <v>102</v>
      </c>
      <c r="G333" s="143" t="s">
        <v>103</v>
      </c>
      <c r="H333" s="143" t="s">
        <v>104</v>
      </c>
      <c r="I333" s="143" t="s">
        <v>105</v>
      </c>
      <c r="J333" s="143">
        <v>284</v>
      </c>
      <c r="K333" s="144">
        <v>406.12</v>
      </c>
    </row>
    <row r="334" spans="1:11" x14ac:dyDescent="0.25">
      <c r="A334" s="142" t="s">
        <v>106</v>
      </c>
      <c r="B334" s="143">
        <v>2020</v>
      </c>
      <c r="C334" s="143" t="s">
        <v>42</v>
      </c>
      <c r="D334" s="143" t="s">
        <v>112</v>
      </c>
      <c r="E334" s="143" t="s">
        <v>101</v>
      </c>
      <c r="F334" s="143" t="s">
        <v>102</v>
      </c>
      <c r="G334" s="143" t="s">
        <v>103</v>
      </c>
      <c r="H334" s="143" t="s">
        <v>104</v>
      </c>
      <c r="I334" s="143" t="s">
        <v>105</v>
      </c>
      <c r="J334" s="143">
        <v>332</v>
      </c>
      <c r="K334" s="144">
        <v>474.76</v>
      </c>
    </row>
    <row r="335" spans="1:11" x14ac:dyDescent="0.25">
      <c r="A335" s="142" t="s">
        <v>108</v>
      </c>
      <c r="B335" s="143">
        <v>2020</v>
      </c>
      <c r="C335" s="143" t="s">
        <v>42</v>
      </c>
      <c r="D335" s="143" t="s">
        <v>112</v>
      </c>
      <c r="E335" s="143" t="s">
        <v>101</v>
      </c>
      <c r="F335" s="143" t="s">
        <v>102</v>
      </c>
      <c r="G335" s="143" t="s">
        <v>103</v>
      </c>
      <c r="H335" s="143" t="s">
        <v>104</v>
      </c>
      <c r="I335" s="143" t="s">
        <v>105</v>
      </c>
      <c r="J335" s="143">
        <v>260</v>
      </c>
      <c r="K335" s="144">
        <v>371.8</v>
      </c>
    </row>
    <row r="336" spans="1:11" x14ac:dyDescent="0.25">
      <c r="A336" s="142" t="s">
        <v>106</v>
      </c>
      <c r="B336" s="143">
        <v>2020</v>
      </c>
      <c r="C336" s="143" t="s">
        <v>42</v>
      </c>
      <c r="D336" s="143" t="s">
        <v>112</v>
      </c>
      <c r="E336" s="143" t="s">
        <v>101</v>
      </c>
      <c r="F336" s="143" t="s">
        <v>102</v>
      </c>
      <c r="G336" s="143" t="s">
        <v>103</v>
      </c>
      <c r="H336" s="143" t="s">
        <v>104</v>
      </c>
      <c r="I336" s="143" t="s">
        <v>105</v>
      </c>
      <c r="J336" s="143">
        <v>286</v>
      </c>
      <c r="K336" s="144">
        <v>526.24</v>
      </c>
    </row>
    <row r="337" spans="1:11" x14ac:dyDescent="0.25">
      <c r="A337" s="142" t="s">
        <v>99</v>
      </c>
      <c r="B337" s="143">
        <v>2020</v>
      </c>
      <c r="C337" s="143" t="s">
        <v>42</v>
      </c>
      <c r="D337" s="143" t="s">
        <v>112</v>
      </c>
      <c r="E337" s="143" t="s">
        <v>101</v>
      </c>
      <c r="F337" s="143" t="s">
        <v>102</v>
      </c>
      <c r="G337" s="143" t="s">
        <v>103</v>
      </c>
      <c r="H337" s="143" t="s">
        <v>104</v>
      </c>
      <c r="I337" s="143" t="s">
        <v>105</v>
      </c>
      <c r="J337" s="143">
        <v>334</v>
      </c>
      <c r="K337" s="144">
        <v>526.24</v>
      </c>
    </row>
    <row r="338" spans="1:11" x14ac:dyDescent="0.25">
      <c r="A338" s="142" t="s">
        <v>106</v>
      </c>
      <c r="B338" s="143">
        <v>2020</v>
      </c>
      <c r="C338" s="143" t="s">
        <v>42</v>
      </c>
      <c r="D338" s="143" t="s">
        <v>112</v>
      </c>
      <c r="E338" s="143" t="s">
        <v>101</v>
      </c>
      <c r="F338" s="143" t="s">
        <v>102</v>
      </c>
      <c r="G338" s="143" t="s">
        <v>103</v>
      </c>
      <c r="H338" s="143" t="s">
        <v>104</v>
      </c>
      <c r="I338" s="143" t="s">
        <v>105</v>
      </c>
      <c r="J338" s="143">
        <v>262</v>
      </c>
      <c r="K338" s="144">
        <v>526.24</v>
      </c>
    </row>
    <row r="339" spans="1:11" x14ac:dyDescent="0.25">
      <c r="A339" s="142" t="s">
        <v>99</v>
      </c>
      <c r="B339" s="143">
        <v>2020</v>
      </c>
      <c r="C339" s="143" t="s">
        <v>42</v>
      </c>
      <c r="D339" s="143" t="s">
        <v>112</v>
      </c>
      <c r="E339" s="143" t="s">
        <v>101</v>
      </c>
      <c r="F339" s="143" t="s">
        <v>102</v>
      </c>
      <c r="G339" s="143" t="s">
        <v>103</v>
      </c>
      <c r="H339" s="143" t="s">
        <v>104</v>
      </c>
      <c r="I339" s="143" t="s">
        <v>105</v>
      </c>
      <c r="J339" s="143">
        <v>996</v>
      </c>
      <c r="K339" s="144">
        <v>1424.28</v>
      </c>
    </row>
    <row r="340" spans="1:11" x14ac:dyDescent="0.25">
      <c r="A340" s="142" t="s">
        <v>106</v>
      </c>
      <c r="B340" s="143">
        <v>2020</v>
      </c>
      <c r="C340" s="143" t="s">
        <v>42</v>
      </c>
      <c r="D340" s="143" t="s">
        <v>112</v>
      </c>
      <c r="E340" s="143" t="s">
        <v>101</v>
      </c>
      <c r="F340" s="143" t="s">
        <v>102</v>
      </c>
      <c r="G340" s="143" t="s">
        <v>103</v>
      </c>
      <c r="H340" s="143" t="s">
        <v>104</v>
      </c>
      <c r="I340" s="143" t="s">
        <v>105</v>
      </c>
      <c r="J340" s="143">
        <v>258</v>
      </c>
      <c r="K340" s="144">
        <v>368.94</v>
      </c>
    </row>
    <row r="341" spans="1:11" x14ac:dyDescent="0.25">
      <c r="A341" s="142" t="s">
        <v>106</v>
      </c>
      <c r="B341" s="143">
        <v>2020</v>
      </c>
      <c r="C341" s="143" t="s">
        <v>42</v>
      </c>
      <c r="D341" s="143" t="s">
        <v>112</v>
      </c>
      <c r="E341" s="143" t="s">
        <v>101</v>
      </c>
      <c r="F341" s="143" t="s">
        <v>102</v>
      </c>
      <c r="G341" s="143" t="s">
        <v>103</v>
      </c>
      <c r="H341" s="143" t="s">
        <v>104</v>
      </c>
      <c r="I341" s="143" t="s">
        <v>105</v>
      </c>
      <c r="J341" s="143">
        <v>285</v>
      </c>
      <c r="K341" s="144">
        <v>407.55</v>
      </c>
    </row>
    <row r="342" spans="1:11" x14ac:dyDescent="0.25">
      <c r="A342" s="142" t="s">
        <v>99</v>
      </c>
      <c r="B342" s="143">
        <v>2020</v>
      </c>
      <c r="C342" s="143" t="s">
        <v>42</v>
      </c>
      <c r="D342" s="143" t="s">
        <v>112</v>
      </c>
      <c r="E342" s="143" t="s">
        <v>101</v>
      </c>
      <c r="F342" s="143" t="s">
        <v>102</v>
      </c>
      <c r="G342" s="143" t="s">
        <v>103</v>
      </c>
      <c r="H342" s="143" t="s">
        <v>104</v>
      </c>
      <c r="I342" s="143" t="s">
        <v>105</v>
      </c>
      <c r="J342" s="143">
        <v>333</v>
      </c>
      <c r="K342" s="144">
        <v>476.19</v>
      </c>
    </row>
    <row r="343" spans="1:11" x14ac:dyDescent="0.25">
      <c r="A343" s="142" t="s">
        <v>99</v>
      </c>
      <c r="B343" s="143">
        <v>2020</v>
      </c>
      <c r="C343" s="143" t="s">
        <v>42</v>
      </c>
      <c r="D343" s="143" t="s">
        <v>112</v>
      </c>
      <c r="E343" s="143" t="s">
        <v>101</v>
      </c>
      <c r="F343" s="143" t="s">
        <v>102</v>
      </c>
      <c r="G343" s="143" t="s">
        <v>103</v>
      </c>
      <c r="H343" s="143" t="s">
        <v>104</v>
      </c>
      <c r="I343" s="143" t="s">
        <v>105</v>
      </c>
      <c r="J343" s="143">
        <v>261</v>
      </c>
      <c r="K343" s="144">
        <v>373.23</v>
      </c>
    </row>
    <row r="344" spans="1:11" x14ac:dyDescent="0.25">
      <c r="A344" s="142" t="s">
        <v>106</v>
      </c>
      <c r="B344" s="143">
        <v>2020</v>
      </c>
      <c r="C344" s="143" t="s">
        <v>42</v>
      </c>
      <c r="D344" s="143" t="s">
        <v>112</v>
      </c>
      <c r="E344" s="143" t="s">
        <v>101</v>
      </c>
      <c r="F344" s="143" t="s">
        <v>102</v>
      </c>
      <c r="G344" s="143" t="s">
        <v>103</v>
      </c>
      <c r="H344" s="143" t="s">
        <v>104</v>
      </c>
      <c r="I344" s="143" t="s">
        <v>105</v>
      </c>
      <c r="J344" s="143">
        <v>777</v>
      </c>
      <c r="K344" s="144">
        <v>1111.1100000000001</v>
      </c>
    </row>
    <row r="345" spans="1:11" x14ac:dyDescent="0.25">
      <c r="A345" s="142" t="s">
        <v>99</v>
      </c>
      <c r="B345" s="143">
        <v>2020</v>
      </c>
      <c r="C345" s="143" t="s">
        <v>42</v>
      </c>
      <c r="D345" s="143" t="s">
        <v>112</v>
      </c>
      <c r="E345" s="143" t="s">
        <v>101</v>
      </c>
      <c r="F345" s="143" t="s">
        <v>102</v>
      </c>
      <c r="G345" s="143" t="s">
        <v>103</v>
      </c>
      <c r="H345" s="143" t="s">
        <v>104</v>
      </c>
      <c r="I345" s="143" t="s">
        <v>105</v>
      </c>
      <c r="J345" s="143">
        <v>811</v>
      </c>
      <c r="K345" s="144">
        <v>1159.73</v>
      </c>
    </row>
    <row r="346" spans="1:11" x14ac:dyDescent="0.25">
      <c r="A346" s="142" t="s">
        <v>106</v>
      </c>
      <c r="B346" s="143">
        <v>2020</v>
      </c>
      <c r="C346" s="143" t="s">
        <v>42</v>
      </c>
      <c r="D346" s="143" t="s">
        <v>112</v>
      </c>
      <c r="E346" s="143" t="s">
        <v>101</v>
      </c>
      <c r="F346" s="143" t="s">
        <v>102</v>
      </c>
      <c r="G346" s="143" t="s">
        <v>103</v>
      </c>
      <c r="H346" s="143" t="s">
        <v>104</v>
      </c>
      <c r="I346" s="143" t="s">
        <v>105</v>
      </c>
      <c r="J346" s="143">
        <v>864</v>
      </c>
      <c r="K346" s="144">
        <v>1235.52</v>
      </c>
    </row>
    <row r="347" spans="1:11" x14ac:dyDescent="0.25">
      <c r="A347" s="142" t="s">
        <v>108</v>
      </c>
      <c r="B347" s="143">
        <v>2020</v>
      </c>
      <c r="C347" s="143" t="s">
        <v>42</v>
      </c>
      <c r="D347" s="143" t="s">
        <v>112</v>
      </c>
      <c r="E347" s="143" t="s">
        <v>101</v>
      </c>
      <c r="F347" s="143" t="s">
        <v>102</v>
      </c>
      <c r="G347" s="143" t="s">
        <v>103</v>
      </c>
      <c r="H347" s="143" t="s">
        <v>104</v>
      </c>
      <c r="I347" s="143" t="s">
        <v>105</v>
      </c>
      <c r="J347" s="143">
        <v>287</v>
      </c>
      <c r="K347" s="144">
        <v>410.40999999999997</v>
      </c>
    </row>
    <row r="348" spans="1:11" x14ac:dyDescent="0.25">
      <c r="A348" s="142" t="s">
        <v>99</v>
      </c>
      <c r="B348" s="143">
        <v>2020</v>
      </c>
      <c r="C348" s="143" t="s">
        <v>42</v>
      </c>
      <c r="D348" s="143" t="s">
        <v>112</v>
      </c>
      <c r="E348" s="143" t="s">
        <v>101</v>
      </c>
      <c r="F348" s="143" t="s">
        <v>102</v>
      </c>
      <c r="G348" s="143" t="s">
        <v>103</v>
      </c>
      <c r="H348" s="143" t="s">
        <v>104</v>
      </c>
      <c r="I348" s="143" t="s">
        <v>105</v>
      </c>
      <c r="J348" s="143">
        <v>335</v>
      </c>
      <c r="K348" s="144">
        <v>479.05</v>
      </c>
    </row>
    <row r="349" spans="1:11" x14ac:dyDescent="0.25">
      <c r="A349" s="142" t="s">
        <v>108</v>
      </c>
      <c r="B349" s="143">
        <v>2020</v>
      </c>
      <c r="C349" s="143" t="s">
        <v>42</v>
      </c>
      <c r="D349" s="143" t="s">
        <v>112</v>
      </c>
      <c r="E349" s="143" t="s">
        <v>101</v>
      </c>
      <c r="F349" s="143" t="s">
        <v>102</v>
      </c>
      <c r="G349" s="143" t="s">
        <v>103</v>
      </c>
      <c r="H349" s="143" t="s">
        <v>104</v>
      </c>
      <c r="I349" s="143" t="s">
        <v>105</v>
      </c>
      <c r="J349" s="143">
        <v>257</v>
      </c>
      <c r="K349" s="144">
        <v>367.51</v>
      </c>
    </row>
    <row r="350" spans="1:11" x14ac:dyDescent="0.25">
      <c r="A350" s="142" t="s">
        <v>106</v>
      </c>
      <c r="B350" s="143">
        <v>2020</v>
      </c>
      <c r="C350" s="143" t="s">
        <v>31</v>
      </c>
      <c r="D350" s="143" t="s">
        <v>112</v>
      </c>
      <c r="E350" s="143" t="s">
        <v>101</v>
      </c>
      <c r="F350" s="143" t="s">
        <v>102</v>
      </c>
      <c r="G350" s="143" t="s">
        <v>103</v>
      </c>
      <c r="H350" s="143" t="s">
        <v>104</v>
      </c>
      <c r="I350" s="143" t="s">
        <v>107</v>
      </c>
      <c r="J350" s="143">
        <v>350</v>
      </c>
      <c r="K350" s="144">
        <v>500.5</v>
      </c>
    </row>
    <row r="351" spans="1:11" x14ac:dyDescent="0.25">
      <c r="A351" s="142" t="s">
        <v>108</v>
      </c>
      <c r="B351" s="143">
        <v>2020</v>
      </c>
      <c r="C351" s="143" t="s">
        <v>31</v>
      </c>
      <c r="D351" s="143" t="s">
        <v>112</v>
      </c>
      <c r="E351" s="143" t="s">
        <v>101</v>
      </c>
      <c r="F351" s="143" t="s">
        <v>102</v>
      </c>
      <c r="G351" s="143" t="s">
        <v>103</v>
      </c>
      <c r="H351" s="143" t="s">
        <v>104</v>
      </c>
      <c r="I351" s="143" t="s">
        <v>107</v>
      </c>
      <c r="J351" s="143">
        <v>344</v>
      </c>
      <c r="K351" s="144">
        <v>491.91999999999996</v>
      </c>
    </row>
    <row r="352" spans="1:11" x14ac:dyDescent="0.25">
      <c r="A352" s="142" t="s">
        <v>99</v>
      </c>
      <c r="B352" s="143">
        <v>2020</v>
      </c>
      <c r="C352" s="143" t="s">
        <v>31</v>
      </c>
      <c r="D352" s="143" t="s">
        <v>112</v>
      </c>
      <c r="E352" s="143" t="s">
        <v>101</v>
      </c>
      <c r="F352" s="143" t="s">
        <v>102</v>
      </c>
      <c r="G352" s="143" t="s">
        <v>103</v>
      </c>
      <c r="H352" s="143" t="s">
        <v>104</v>
      </c>
      <c r="I352" s="143" t="s">
        <v>105</v>
      </c>
      <c r="J352" s="143">
        <v>338</v>
      </c>
      <c r="K352" s="144">
        <v>483.34000000000003</v>
      </c>
    </row>
    <row r="353" spans="1:11" x14ac:dyDescent="0.25">
      <c r="A353" s="142" t="s">
        <v>99</v>
      </c>
      <c r="B353" s="143">
        <v>2020</v>
      </c>
      <c r="C353" s="143" t="s">
        <v>31</v>
      </c>
      <c r="D353" s="143" t="s">
        <v>112</v>
      </c>
      <c r="E353" s="143" t="s">
        <v>101</v>
      </c>
      <c r="F353" s="143" t="s">
        <v>102</v>
      </c>
      <c r="G353" s="143" t="s">
        <v>103</v>
      </c>
      <c r="H353" s="143" t="s">
        <v>104</v>
      </c>
      <c r="I353" s="143" t="s">
        <v>105</v>
      </c>
      <c r="J353" s="143">
        <v>140</v>
      </c>
      <c r="K353" s="144">
        <v>200.2</v>
      </c>
    </row>
    <row r="354" spans="1:11" x14ac:dyDescent="0.25">
      <c r="A354" s="142" t="s">
        <v>109</v>
      </c>
      <c r="B354" s="143">
        <v>2020</v>
      </c>
      <c r="C354" s="143" t="s">
        <v>31</v>
      </c>
      <c r="D354" s="143" t="s">
        <v>112</v>
      </c>
      <c r="E354" s="143" t="s">
        <v>101</v>
      </c>
      <c r="F354" s="143" t="s">
        <v>102</v>
      </c>
      <c r="G354" s="143" t="s">
        <v>103</v>
      </c>
      <c r="H354" s="143" t="s">
        <v>104</v>
      </c>
      <c r="I354" s="143" t="s">
        <v>105</v>
      </c>
      <c r="J354" s="143">
        <v>314</v>
      </c>
      <c r="K354" s="144">
        <v>449.02</v>
      </c>
    </row>
    <row r="355" spans="1:11" x14ac:dyDescent="0.25">
      <c r="A355" s="142" t="s">
        <v>99</v>
      </c>
      <c r="B355" s="143">
        <v>2020</v>
      </c>
      <c r="C355" s="143" t="s">
        <v>31</v>
      </c>
      <c r="D355" s="143" t="s">
        <v>112</v>
      </c>
      <c r="E355" s="143" t="s">
        <v>101</v>
      </c>
      <c r="F355" s="143" t="s">
        <v>102</v>
      </c>
      <c r="G355" s="143" t="s">
        <v>103</v>
      </c>
      <c r="H355" s="143" t="s">
        <v>104</v>
      </c>
      <c r="I355" s="143" t="s">
        <v>107</v>
      </c>
      <c r="J355" s="143">
        <v>352</v>
      </c>
      <c r="K355" s="144">
        <v>503.36</v>
      </c>
    </row>
    <row r="356" spans="1:11" x14ac:dyDescent="0.25">
      <c r="A356" s="142" t="s">
        <v>99</v>
      </c>
      <c r="B356" s="143">
        <v>2020</v>
      </c>
      <c r="C356" s="143" t="s">
        <v>31</v>
      </c>
      <c r="D356" s="143" t="s">
        <v>112</v>
      </c>
      <c r="E356" s="143" t="s">
        <v>101</v>
      </c>
      <c r="F356" s="143" t="s">
        <v>102</v>
      </c>
      <c r="G356" s="143" t="s">
        <v>103</v>
      </c>
      <c r="H356" s="143" t="s">
        <v>104</v>
      </c>
      <c r="I356" s="143" t="s">
        <v>107</v>
      </c>
      <c r="J356" s="143">
        <v>346</v>
      </c>
      <c r="K356" s="144">
        <v>494.78</v>
      </c>
    </row>
    <row r="357" spans="1:11" x14ac:dyDescent="0.25">
      <c r="A357" s="142" t="s">
        <v>106</v>
      </c>
      <c r="B357" s="143">
        <v>2020</v>
      </c>
      <c r="C357" s="143" t="s">
        <v>31</v>
      </c>
      <c r="D357" s="143" t="s">
        <v>112</v>
      </c>
      <c r="E357" s="143" t="s">
        <v>101</v>
      </c>
      <c r="F357" s="143" t="s">
        <v>102</v>
      </c>
      <c r="G357" s="143" t="s">
        <v>103</v>
      </c>
      <c r="H357" s="143" t="s">
        <v>104</v>
      </c>
      <c r="I357" s="143" t="s">
        <v>107</v>
      </c>
      <c r="J357" s="143">
        <v>340</v>
      </c>
      <c r="K357" s="144">
        <v>486.2</v>
      </c>
    </row>
    <row r="358" spans="1:11" x14ac:dyDescent="0.25">
      <c r="A358" s="142" t="s">
        <v>106</v>
      </c>
      <c r="B358" s="143">
        <v>2020</v>
      </c>
      <c r="C358" s="143" t="s">
        <v>31</v>
      </c>
      <c r="D358" s="143" t="s">
        <v>112</v>
      </c>
      <c r="E358" s="143" t="s">
        <v>101</v>
      </c>
      <c r="F358" s="143" t="s">
        <v>102</v>
      </c>
      <c r="G358" s="143" t="s">
        <v>103</v>
      </c>
      <c r="H358" s="143" t="s">
        <v>104</v>
      </c>
      <c r="I358" s="143" t="s">
        <v>105</v>
      </c>
      <c r="J358" s="143">
        <v>340</v>
      </c>
      <c r="K358" s="144">
        <v>526.24</v>
      </c>
    </row>
    <row r="359" spans="1:11" x14ac:dyDescent="0.25">
      <c r="A359" s="142" t="s">
        <v>99</v>
      </c>
      <c r="B359" s="143">
        <v>2020</v>
      </c>
      <c r="C359" s="143" t="s">
        <v>31</v>
      </c>
      <c r="D359" s="143" t="s">
        <v>112</v>
      </c>
      <c r="E359" s="143" t="s">
        <v>101</v>
      </c>
      <c r="F359" s="143" t="s">
        <v>102</v>
      </c>
      <c r="G359" s="143" t="s">
        <v>103</v>
      </c>
      <c r="H359" s="143" t="s">
        <v>104</v>
      </c>
      <c r="I359" s="143" t="s">
        <v>105</v>
      </c>
      <c r="J359" s="143">
        <v>142</v>
      </c>
      <c r="K359" s="144">
        <v>526.24</v>
      </c>
    </row>
    <row r="360" spans="1:11" x14ac:dyDescent="0.25">
      <c r="A360" s="142" t="s">
        <v>106</v>
      </c>
      <c r="B360" s="143">
        <v>2020</v>
      </c>
      <c r="C360" s="143" t="s">
        <v>31</v>
      </c>
      <c r="D360" s="143" t="s">
        <v>112</v>
      </c>
      <c r="E360" s="143" t="s">
        <v>101</v>
      </c>
      <c r="F360" s="143" t="s">
        <v>102</v>
      </c>
      <c r="G360" s="143" t="s">
        <v>103</v>
      </c>
      <c r="H360" s="143" t="s">
        <v>104</v>
      </c>
      <c r="I360" s="143" t="s">
        <v>105</v>
      </c>
      <c r="J360" s="143">
        <v>987</v>
      </c>
      <c r="K360" s="144">
        <v>1411.4099999999999</v>
      </c>
    </row>
    <row r="361" spans="1:11" x14ac:dyDescent="0.25">
      <c r="A361" s="142" t="s">
        <v>106</v>
      </c>
      <c r="B361" s="143">
        <v>2020</v>
      </c>
      <c r="C361" s="143" t="s">
        <v>31</v>
      </c>
      <c r="D361" s="143" t="s">
        <v>112</v>
      </c>
      <c r="E361" s="143" t="s">
        <v>101</v>
      </c>
      <c r="F361" s="143" t="s">
        <v>102</v>
      </c>
      <c r="G361" s="143" t="s">
        <v>103</v>
      </c>
      <c r="H361" s="143" t="s">
        <v>104</v>
      </c>
      <c r="I361" s="143" t="s">
        <v>105</v>
      </c>
      <c r="J361" s="143">
        <v>1021</v>
      </c>
      <c r="K361" s="144">
        <v>1460.03</v>
      </c>
    </row>
    <row r="362" spans="1:11" x14ac:dyDescent="0.25">
      <c r="A362" s="142" t="s">
        <v>106</v>
      </c>
      <c r="B362" s="143">
        <v>2020</v>
      </c>
      <c r="C362" s="143" t="s">
        <v>31</v>
      </c>
      <c r="D362" s="143" t="s">
        <v>112</v>
      </c>
      <c r="E362" s="143" t="s">
        <v>101</v>
      </c>
      <c r="F362" s="143" t="s">
        <v>102</v>
      </c>
      <c r="G362" s="143" t="s">
        <v>103</v>
      </c>
      <c r="H362" s="143" t="s">
        <v>104</v>
      </c>
      <c r="I362" s="143" t="s">
        <v>105</v>
      </c>
      <c r="J362" s="143">
        <v>312</v>
      </c>
      <c r="K362" s="144">
        <v>446.15999999999997</v>
      </c>
    </row>
    <row r="363" spans="1:11" x14ac:dyDescent="0.25">
      <c r="A363" s="142" t="s">
        <v>106</v>
      </c>
      <c r="B363" s="143">
        <v>2020</v>
      </c>
      <c r="C363" s="143" t="s">
        <v>31</v>
      </c>
      <c r="D363" s="143" t="s">
        <v>112</v>
      </c>
      <c r="E363" s="143" t="s">
        <v>101</v>
      </c>
      <c r="F363" s="143" t="s">
        <v>102</v>
      </c>
      <c r="G363" s="143" t="s">
        <v>103</v>
      </c>
      <c r="H363" s="143" t="s">
        <v>104</v>
      </c>
      <c r="I363" s="143" t="s">
        <v>105</v>
      </c>
      <c r="J363" s="143">
        <v>339</v>
      </c>
      <c r="K363" s="144">
        <v>484.77</v>
      </c>
    </row>
    <row r="364" spans="1:11" x14ac:dyDescent="0.25">
      <c r="A364" s="142" t="s">
        <v>99</v>
      </c>
      <c r="B364" s="143">
        <v>2020</v>
      </c>
      <c r="C364" s="143" t="s">
        <v>31</v>
      </c>
      <c r="D364" s="143" t="s">
        <v>112</v>
      </c>
      <c r="E364" s="143" t="s">
        <v>101</v>
      </c>
      <c r="F364" s="143" t="s">
        <v>102</v>
      </c>
      <c r="G364" s="143" t="s">
        <v>103</v>
      </c>
      <c r="H364" s="143" t="s">
        <v>104</v>
      </c>
      <c r="I364" s="143" t="s">
        <v>105</v>
      </c>
      <c r="J364" s="143">
        <v>141</v>
      </c>
      <c r="K364" s="144">
        <v>201.63</v>
      </c>
    </row>
    <row r="365" spans="1:11" x14ac:dyDescent="0.25">
      <c r="A365" s="142" t="s">
        <v>106</v>
      </c>
      <c r="B365" s="143">
        <v>2020</v>
      </c>
      <c r="C365" s="143" t="s">
        <v>31</v>
      </c>
      <c r="D365" s="143" t="s">
        <v>112</v>
      </c>
      <c r="E365" s="143" t="s">
        <v>101</v>
      </c>
      <c r="F365" s="143" t="s">
        <v>102</v>
      </c>
      <c r="G365" s="143" t="s">
        <v>103</v>
      </c>
      <c r="H365" s="143" t="s">
        <v>104</v>
      </c>
      <c r="I365" s="143" t="s">
        <v>105</v>
      </c>
      <c r="J365" s="143">
        <v>315</v>
      </c>
      <c r="K365" s="144">
        <v>450.45</v>
      </c>
    </row>
    <row r="366" spans="1:11" x14ac:dyDescent="0.25">
      <c r="A366" s="142" t="s">
        <v>106</v>
      </c>
      <c r="B366" s="143">
        <v>2020</v>
      </c>
      <c r="C366" s="143" t="s">
        <v>31</v>
      </c>
      <c r="D366" s="143" t="s">
        <v>112</v>
      </c>
      <c r="E366" s="143" t="s">
        <v>101</v>
      </c>
      <c r="F366" s="143" t="s">
        <v>102</v>
      </c>
      <c r="G366" s="143" t="s">
        <v>103</v>
      </c>
      <c r="H366" s="143" t="s">
        <v>104</v>
      </c>
      <c r="I366" s="143" t="s">
        <v>105</v>
      </c>
      <c r="J366" s="143">
        <v>355</v>
      </c>
      <c r="K366" s="144">
        <v>507.65</v>
      </c>
    </row>
    <row r="367" spans="1:11" x14ac:dyDescent="0.25">
      <c r="A367" s="142" t="s">
        <v>99</v>
      </c>
      <c r="B367" s="143">
        <v>2020</v>
      </c>
      <c r="C367" s="143" t="s">
        <v>31</v>
      </c>
      <c r="D367" s="143" t="s">
        <v>112</v>
      </c>
      <c r="E367" s="143" t="s">
        <v>101</v>
      </c>
      <c r="F367" s="143" t="s">
        <v>102</v>
      </c>
      <c r="G367" s="143" t="s">
        <v>103</v>
      </c>
      <c r="H367" s="143" t="s">
        <v>104</v>
      </c>
      <c r="I367" s="143" t="s">
        <v>107</v>
      </c>
      <c r="J367" s="143">
        <v>349</v>
      </c>
      <c r="K367" s="144">
        <v>499.07</v>
      </c>
    </row>
    <row r="368" spans="1:11" x14ac:dyDescent="0.25">
      <c r="A368" s="142" t="s">
        <v>106</v>
      </c>
      <c r="B368" s="143">
        <v>2020</v>
      </c>
      <c r="C368" s="143" t="s">
        <v>31</v>
      </c>
      <c r="D368" s="143" t="s">
        <v>112</v>
      </c>
      <c r="E368" s="143" t="s">
        <v>101</v>
      </c>
      <c r="F368" s="143" t="s">
        <v>102</v>
      </c>
      <c r="G368" s="143" t="s">
        <v>103</v>
      </c>
      <c r="H368" s="143" t="s">
        <v>104</v>
      </c>
      <c r="I368" s="143" t="s">
        <v>107</v>
      </c>
      <c r="J368" s="143">
        <v>343</v>
      </c>
      <c r="K368" s="144">
        <v>490.49</v>
      </c>
    </row>
    <row r="369" spans="1:11" x14ac:dyDescent="0.25">
      <c r="A369" s="142" t="s">
        <v>106</v>
      </c>
      <c r="B369" s="143">
        <v>2020</v>
      </c>
      <c r="C369" s="143" t="s">
        <v>31</v>
      </c>
      <c r="D369" s="143" t="s">
        <v>112</v>
      </c>
      <c r="E369" s="143" t="s">
        <v>101</v>
      </c>
      <c r="F369" s="143" t="s">
        <v>102</v>
      </c>
      <c r="G369" s="143" t="s">
        <v>103</v>
      </c>
      <c r="H369" s="143" t="s">
        <v>104</v>
      </c>
      <c r="I369" s="143" t="s">
        <v>105</v>
      </c>
      <c r="J369" s="143">
        <v>802</v>
      </c>
      <c r="K369" s="144">
        <v>1146.8600000000001</v>
      </c>
    </row>
    <row r="370" spans="1:11" x14ac:dyDescent="0.25">
      <c r="A370" s="142" t="s">
        <v>106</v>
      </c>
      <c r="B370" s="143">
        <v>2020</v>
      </c>
      <c r="C370" s="143" t="s">
        <v>31</v>
      </c>
      <c r="D370" s="143" t="s">
        <v>112</v>
      </c>
      <c r="E370" s="143" t="s">
        <v>101</v>
      </c>
      <c r="F370" s="143" t="s">
        <v>102</v>
      </c>
      <c r="G370" s="143" t="s">
        <v>103</v>
      </c>
      <c r="H370" s="143" t="s">
        <v>104</v>
      </c>
      <c r="I370" s="143" t="s">
        <v>105</v>
      </c>
      <c r="J370" s="143">
        <v>855</v>
      </c>
      <c r="K370" s="144">
        <v>1222.6500000000001</v>
      </c>
    </row>
    <row r="371" spans="1:11" x14ac:dyDescent="0.25">
      <c r="A371" s="142" t="s">
        <v>106</v>
      </c>
      <c r="B371" s="143">
        <v>2020</v>
      </c>
      <c r="C371" s="143" t="s">
        <v>31</v>
      </c>
      <c r="D371" s="143" t="s">
        <v>112</v>
      </c>
      <c r="E371" s="143" t="s">
        <v>101</v>
      </c>
      <c r="F371" s="143" t="s">
        <v>102</v>
      </c>
      <c r="G371" s="143" t="s">
        <v>103</v>
      </c>
      <c r="H371" s="143" t="s">
        <v>104</v>
      </c>
      <c r="I371" s="143" t="s">
        <v>107</v>
      </c>
      <c r="J371" s="143">
        <v>789</v>
      </c>
      <c r="K371" s="144">
        <v>1128.27</v>
      </c>
    </row>
    <row r="372" spans="1:11" x14ac:dyDescent="0.25">
      <c r="A372" s="142" t="s">
        <v>99</v>
      </c>
      <c r="B372" s="143">
        <v>2020</v>
      </c>
      <c r="C372" s="143" t="s">
        <v>31</v>
      </c>
      <c r="D372" s="143" t="s">
        <v>112</v>
      </c>
      <c r="E372" s="143" t="s">
        <v>101</v>
      </c>
      <c r="F372" s="143" t="s">
        <v>102</v>
      </c>
      <c r="G372" s="143" t="s">
        <v>103</v>
      </c>
      <c r="H372" s="143" t="s">
        <v>104</v>
      </c>
      <c r="I372" s="143" t="s">
        <v>107</v>
      </c>
      <c r="J372" s="143">
        <v>790</v>
      </c>
      <c r="K372" s="144">
        <v>1129.7</v>
      </c>
    </row>
    <row r="373" spans="1:11" x14ac:dyDescent="0.25">
      <c r="A373" s="142" t="s">
        <v>106</v>
      </c>
      <c r="B373" s="143">
        <v>2020</v>
      </c>
      <c r="C373" s="143" t="s">
        <v>31</v>
      </c>
      <c r="D373" s="143" t="s">
        <v>112</v>
      </c>
      <c r="E373" s="143" t="s">
        <v>101</v>
      </c>
      <c r="F373" s="143" t="s">
        <v>102</v>
      </c>
      <c r="G373" s="143" t="s">
        <v>103</v>
      </c>
      <c r="H373" s="143" t="s">
        <v>104</v>
      </c>
      <c r="I373" s="143" t="s">
        <v>107</v>
      </c>
      <c r="J373" s="143">
        <v>791</v>
      </c>
      <c r="K373" s="144">
        <v>1131.1300000000001</v>
      </c>
    </row>
    <row r="374" spans="1:11" x14ac:dyDescent="0.25">
      <c r="A374" s="142" t="s">
        <v>109</v>
      </c>
      <c r="B374" s="143">
        <v>2020</v>
      </c>
      <c r="C374" s="143" t="s">
        <v>31</v>
      </c>
      <c r="D374" s="143" t="s">
        <v>112</v>
      </c>
      <c r="E374" s="143" t="s">
        <v>101</v>
      </c>
      <c r="F374" s="143" t="s">
        <v>102</v>
      </c>
      <c r="G374" s="143" t="s">
        <v>103</v>
      </c>
      <c r="H374" s="143" t="s">
        <v>104</v>
      </c>
      <c r="I374" s="143" t="s">
        <v>105</v>
      </c>
      <c r="J374" s="143">
        <v>341</v>
      </c>
      <c r="K374" s="144">
        <v>487.63</v>
      </c>
    </row>
    <row r="375" spans="1:11" x14ac:dyDescent="0.25">
      <c r="A375" s="142" t="s">
        <v>106</v>
      </c>
      <c r="B375" s="143">
        <v>2020</v>
      </c>
      <c r="C375" s="143" t="s">
        <v>31</v>
      </c>
      <c r="D375" s="143" t="s">
        <v>112</v>
      </c>
      <c r="E375" s="143" t="s">
        <v>101</v>
      </c>
      <c r="F375" s="143" t="s">
        <v>102</v>
      </c>
      <c r="G375" s="143" t="s">
        <v>103</v>
      </c>
      <c r="H375" s="143" t="s">
        <v>104</v>
      </c>
      <c r="I375" s="143" t="s">
        <v>105</v>
      </c>
      <c r="J375" s="143">
        <v>143</v>
      </c>
      <c r="K375" s="144">
        <v>204.49</v>
      </c>
    </row>
    <row r="376" spans="1:11" x14ac:dyDescent="0.25">
      <c r="A376" s="142" t="s">
        <v>99</v>
      </c>
      <c r="B376" s="143">
        <v>2020</v>
      </c>
      <c r="C376" s="143" t="s">
        <v>31</v>
      </c>
      <c r="D376" s="143" t="s">
        <v>112</v>
      </c>
      <c r="E376" s="143" t="s">
        <v>101</v>
      </c>
      <c r="F376" s="143" t="s">
        <v>102</v>
      </c>
      <c r="G376" s="143" t="s">
        <v>103</v>
      </c>
      <c r="H376" s="143" t="s">
        <v>104</v>
      </c>
      <c r="I376" s="143" t="s">
        <v>105</v>
      </c>
      <c r="J376" s="143">
        <v>311</v>
      </c>
      <c r="K376" s="144">
        <v>444.73</v>
      </c>
    </row>
    <row r="377" spans="1:11" x14ac:dyDescent="0.25">
      <c r="A377" s="142" t="s">
        <v>99</v>
      </c>
      <c r="B377" s="143">
        <v>2020</v>
      </c>
      <c r="C377" s="143" t="s">
        <v>9</v>
      </c>
      <c r="D377" s="143" t="s">
        <v>112</v>
      </c>
      <c r="E377" s="143" t="s">
        <v>101</v>
      </c>
      <c r="F377" s="143" t="s">
        <v>102</v>
      </c>
      <c r="G377" s="143" t="s">
        <v>103</v>
      </c>
      <c r="H377" s="143" t="s">
        <v>104</v>
      </c>
      <c r="I377" s="143" t="s">
        <v>105</v>
      </c>
      <c r="J377" s="143">
        <v>356</v>
      </c>
      <c r="K377" s="144">
        <v>509.08</v>
      </c>
    </row>
    <row r="378" spans="1:11" x14ac:dyDescent="0.25">
      <c r="A378" s="142" t="s">
        <v>108</v>
      </c>
      <c r="B378" s="143">
        <v>2020</v>
      </c>
      <c r="C378" s="143" t="s">
        <v>9</v>
      </c>
      <c r="D378" s="143" t="s">
        <v>112</v>
      </c>
      <c r="E378" s="143" t="s">
        <v>101</v>
      </c>
      <c r="F378" s="143" t="s">
        <v>102</v>
      </c>
      <c r="G378" s="143" t="s">
        <v>103</v>
      </c>
      <c r="H378" s="143" t="s">
        <v>104</v>
      </c>
      <c r="I378" s="143" t="s">
        <v>105</v>
      </c>
      <c r="J378" s="143">
        <v>344</v>
      </c>
      <c r="K378" s="144">
        <v>491.91999999999996</v>
      </c>
    </row>
    <row r="379" spans="1:11" x14ac:dyDescent="0.25">
      <c r="A379" s="142" t="s">
        <v>106</v>
      </c>
      <c r="B379" s="143">
        <v>2020</v>
      </c>
      <c r="C379" s="143" t="s">
        <v>9</v>
      </c>
      <c r="D379" s="143" t="s">
        <v>112</v>
      </c>
      <c r="E379" s="143" t="s">
        <v>101</v>
      </c>
      <c r="F379" s="143" t="s">
        <v>102</v>
      </c>
      <c r="G379" s="143" t="s">
        <v>103</v>
      </c>
      <c r="H379" s="143" t="s">
        <v>104</v>
      </c>
      <c r="I379" s="143" t="s">
        <v>105</v>
      </c>
      <c r="J379" s="143">
        <v>146</v>
      </c>
      <c r="K379" s="144">
        <v>208.78</v>
      </c>
    </row>
    <row r="380" spans="1:11" x14ac:dyDescent="0.25">
      <c r="A380" s="142" t="s">
        <v>106</v>
      </c>
      <c r="B380" s="143">
        <v>2020</v>
      </c>
      <c r="C380" s="143" t="s">
        <v>9</v>
      </c>
      <c r="D380" s="143" t="s">
        <v>112</v>
      </c>
      <c r="E380" s="143" t="s">
        <v>101</v>
      </c>
      <c r="F380" s="143" t="s">
        <v>102</v>
      </c>
      <c r="G380" s="143" t="s">
        <v>103</v>
      </c>
      <c r="H380" s="143" t="s">
        <v>104</v>
      </c>
      <c r="I380" s="143" t="s">
        <v>105</v>
      </c>
      <c r="J380" s="143">
        <v>320</v>
      </c>
      <c r="K380" s="144">
        <v>457.6</v>
      </c>
    </row>
    <row r="381" spans="1:11" x14ac:dyDescent="0.25">
      <c r="A381" s="142" t="s">
        <v>106</v>
      </c>
      <c r="B381" s="143">
        <v>2020</v>
      </c>
      <c r="C381" s="143" t="s">
        <v>9</v>
      </c>
      <c r="D381" s="143" t="s">
        <v>112</v>
      </c>
      <c r="E381" s="143" t="s">
        <v>101</v>
      </c>
      <c r="F381" s="143" t="s">
        <v>102</v>
      </c>
      <c r="G381" s="143" t="s">
        <v>103</v>
      </c>
      <c r="H381" s="143" t="s">
        <v>104</v>
      </c>
      <c r="I381" s="143" t="s">
        <v>105</v>
      </c>
      <c r="J381" s="143">
        <v>358</v>
      </c>
      <c r="K381" s="144">
        <v>511.94</v>
      </c>
    </row>
    <row r="382" spans="1:11" x14ac:dyDescent="0.25">
      <c r="A382" s="142" t="s">
        <v>99</v>
      </c>
      <c r="B382" s="143">
        <v>2020</v>
      </c>
      <c r="C382" s="143" t="s">
        <v>9</v>
      </c>
      <c r="D382" s="143" t="s">
        <v>112</v>
      </c>
      <c r="E382" s="143" t="s">
        <v>101</v>
      </c>
      <c r="F382" s="143" t="s">
        <v>102</v>
      </c>
      <c r="G382" s="143" t="s">
        <v>103</v>
      </c>
      <c r="H382" s="143" t="s">
        <v>104</v>
      </c>
      <c r="I382" s="143" t="s">
        <v>105</v>
      </c>
      <c r="J382" s="143">
        <v>262</v>
      </c>
      <c r="K382" s="144">
        <v>374.65999999999997</v>
      </c>
    </row>
    <row r="383" spans="1:11" x14ac:dyDescent="0.25">
      <c r="A383" s="142" t="s">
        <v>108</v>
      </c>
      <c r="B383" s="143">
        <v>2020</v>
      </c>
      <c r="C383" s="143" t="s">
        <v>9</v>
      </c>
      <c r="D383" s="143" t="s">
        <v>112</v>
      </c>
      <c r="E383" s="143" t="s">
        <v>101</v>
      </c>
      <c r="F383" s="143" t="s">
        <v>102</v>
      </c>
      <c r="G383" s="143" t="s">
        <v>103</v>
      </c>
      <c r="H383" s="143" t="s">
        <v>104</v>
      </c>
      <c r="I383" s="143" t="s">
        <v>105</v>
      </c>
      <c r="J383" s="143">
        <v>346</v>
      </c>
      <c r="K383" s="144">
        <v>526.24</v>
      </c>
    </row>
    <row r="384" spans="1:11" x14ac:dyDescent="0.25">
      <c r="A384" s="142" t="s">
        <v>108</v>
      </c>
      <c r="B384" s="143">
        <v>2020</v>
      </c>
      <c r="C384" s="143" t="s">
        <v>9</v>
      </c>
      <c r="D384" s="143" t="s">
        <v>112</v>
      </c>
      <c r="E384" s="143" t="s">
        <v>101</v>
      </c>
      <c r="F384" s="143" t="s">
        <v>102</v>
      </c>
      <c r="G384" s="143" t="s">
        <v>103</v>
      </c>
      <c r="H384" s="143" t="s">
        <v>104</v>
      </c>
      <c r="I384" s="143" t="s">
        <v>105</v>
      </c>
      <c r="J384" s="143">
        <v>148</v>
      </c>
      <c r="K384" s="144">
        <v>526.24</v>
      </c>
    </row>
    <row r="385" spans="1:11" x14ac:dyDescent="0.25">
      <c r="A385" s="142" t="s">
        <v>106</v>
      </c>
      <c r="B385" s="143">
        <v>2020</v>
      </c>
      <c r="C385" s="143" t="s">
        <v>9</v>
      </c>
      <c r="D385" s="143" t="s">
        <v>112</v>
      </c>
      <c r="E385" s="143" t="s">
        <v>101</v>
      </c>
      <c r="F385" s="143" t="s">
        <v>102</v>
      </c>
      <c r="G385" s="143" t="s">
        <v>103</v>
      </c>
      <c r="H385" s="143" t="s">
        <v>104</v>
      </c>
      <c r="I385" s="143" t="s">
        <v>105</v>
      </c>
      <c r="J385" s="143">
        <v>316</v>
      </c>
      <c r="K385" s="144">
        <v>526.24</v>
      </c>
    </row>
    <row r="386" spans="1:11" x14ac:dyDescent="0.25">
      <c r="A386" s="142" t="s">
        <v>108</v>
      </c>
      <c r="B386" s="143">
        <v>2020</v>
      </c>
      <c r="C386" s="143" t="s">
        <v>9</v>
      </c>
      <c r="D386" s="143" t="s">
        <v>112</v>
      </c>
      <c r="E386" s="143" t="s">
        <v>101</v>
      </c>
      <c r="F386" s="143" t="s">
        <v>102</v>
      </c>
      <c r="G386" s="143" t="s">
        <v>103</v>
      </c>
      <c r="H386" s="143" t="s">
        <v>104</v>
      </c>
      <c r="I386" s="143" t="s">
        <v>105</v>
      </c>
      <c r="J386" s="143">
        <v>959</v>
      </c>
      <c r="K386" s="144">
        <v>1371.37</v>
      </c>
    </row>
    <row r="387" spans="1:11" x14ac:dyDescent="0.25">
      <c r="A387" s="142" t="s">
        <v>106</v>
      </c>
      <c r="B387" s="143">
        <v>2020</v>
      </c>
      <c r="C387" s="143" t="s">
        <v>9</v>
      </c>
      <c r="D387" s="143" t="s">
        <v>112</v>
      </c>
      <c r="E387" s="143" t="s">
        <v>101</v>
      </c>
      <c r="F387" s="143" t="s">
        <v>102</v>
      </c>
      <c r="G387" s="143" t="s">
        <v>103</v>
      </c>
      <c r="H387" s="143" t="s">
        <v>104</v>
      </c>
      <c r="I387" s="143" t="s">
        <v>105</v>
      </c>
      <c r="J387" s="143">
        <v>1020</v>
      </c>
      <c r="K387" s="144">
        <v>1458.6</v>
      </c>
    </row>
    <row r="388" spans="1:11" x14ac:dyDescent="0.25">
      <c r="A388" s="142" t="s">
        <v>106</v>
      </c>
      <c r="B388" s="143">
        <v>2020</v>
      </c>
      <c r="C388" s="143" t="s">
        <v>9</v>
      </c>
      <c r="D388" s="143" t="s">
        <v>112</v>
      </c>
      <c r="E388" s="143" t="s">
        <v>101</v>
      </c>
      <c r="F388" s="143" t="s">
        <v>102</v>
      </c>
      <c r="G388" s="143" t="s">
        <v>103</v>
      </c>
      <c r="H388" s="143" t="s">
        <v>104</v>
      </c>
      <c r="I388" s="143" t="s">
        <v>105</v>
      </c>
      <c r="J388" s="143">
        <v>318</v>
      </c>
      <c r="K388" s="144">
        <v>454.74</v>
      </c>
    </row>
    <row r="389" spans="1:11" x14ac:dyDescent="0.25">
      <c r="A389" s="142" t="s">
        <v>106</v>
      </c>
      <c r="B389" s="143">
        <v>2020</v>
      </c>
      <c r="C389" s="143" t="s">
        <v>9</v>
      </c>
      <c r="D389" s="143" t="s">
        <v>112</v>
      </c>
      <c r="E389" s="143" t="s">
        <v>101</v>
      </c>
      <c r="F389" s="143" t="s">
        <v>102</v>
      </c>
      <c r="G389" s="143" t="s">
        <v>103</v>
      </c>
      <c r="H389" s="143" t="s">
        <v>104</v>
      </c>
      <c r="I389" s="143" t="s">
        <v>105</v>
      </c>
      <c r="J389" s="143">
        <v>345</v>
      </c>
      <c r="K389" s="144">
        <v>493.35</v>
      </c>
    </row>
    <row r="390" spans="1:11" x14ac:dyDescent="0.25">
      <c r="A390" s="142" t="s">
        <v>108</v>
      </c>
      <c r="B390" s="143">
        <v>2020</v>
      </c>
      <c r="C390" s="143" t="s">
        <v>9</v>
      </c>
      <c r="D390" s="143" t="s">
        <v>112</v>
      </c>
      <c r="E390" s="143" t="s">
        <v>101</v>
      </c>
      <c r="F390" s="143" t="s">
        <v>102</v>
      </c>
      <c r="G390" s="143" t="s">
        <v>103</v>
      </c>
      <c r="H390" s="143" t="s">
        <v>104</v>
      </c>
      <c r="I390" s="143" t="s">
        <v>105</v>
      </c>
      <c r="J390" s="143">
        <v>147</v>
      </c>
      <c r="K390" s="144">
        <v>210.21</v>
      </c>
    </row>
    <row r="391" spans="1:11" x14ac:dyDescent="0.25">
      <c r="A391" s="142" t="s">
        <v>108</v>
      </c>
      <c r="B391" s="143">
        <v>2020</v>
      </c>
      <c r="C391" s="143" t="s">
        <v>9</v>
      </c>
      <c r="D391" s="143" t="s">
        <v>112</v>
      </c>
      <c r="E391" s="143" t="s">
        <v>101</v>
      </c>
      <c r="F391" s="143" t="s">
        <v>102</v>
      </c>
      <c r="G391" s="143" t="s">
        <v>103</v>
      </c>
      <c r="H391" s="143" t="s">
        <v>104</v>
      </c>
      <c r="I391" s="143" t="s">
        <v>105</v>
      </c>
      <c r="J391" s="143">
        <v>265</v>
      </c>
      <c r="K391" s="144">
        <v>378.95</v>
      </c>
    </row>
    <row r="392" spans="1:11" x14ac:dyDescent="0.25">
      <c r="A392" s="142" t="s">
        <v>106</v>
      </c>
      <c r="B392" s="143">
        <v>2020</v>
      </c>
      <c r="C392" s="143" t="s">
        <v>9</v>
      </c>
      <c r="D392" s="143" t="s">
        <v>112</v>
      </c>
      <c r="E392" s="143" t="s">
        <v>101</v>
      </c>
      <c r="F392" s="143" t="s">
        <v>102</v>
      </c>
      <c r="G392" s="143" t="s">
        <v>103</v>
      </c>
      <c r="H392" s="143" t="s">
        <v>104</v>
      </c>
      <c r="I392" s="143" t="s">
        <v>105</v>
      </c>
      <c r="J392" s="143">
        <v>768</v>
      </c>
      <c r="K392" s="144">
        <v>1098.24</v>
      </c>
    </row>
    <row r="393" spans="1:11" x14ac:dyDescent="0.25">
      <c r="A393" s="142" t="s">
        <v>99</v>
      </c>
      <c r="B393" s="143">
        <v>2020</v>
      </c>
      <c r="C393" s="143" t="s">
        <v>9</v>
      </c>
      <c r="D393" s="143" t="s">
        <v>112</v>
      </c>
      <c r="E393" s="143" t="s">
        <v>101</v>
      </c>
      <c r="F393" s="143" t="s">
        <v>102</v>
      </c>
      <c r="G393" s="143" t="s">
        <v>103</v>
      </c>
      <c r="H393" s="143" t="s">
        <v>104</v>
      </c>
      <c r="I393" s="143" t="s">
        <v>105</v>
      </c>
      <c r="J393" s="143">
        <v>801</v>
      </c>
      <c r="K393" s="144">
        <v>1145.43</v>
      </c>
    </row>
    <row r="394" spans="1:11" x14ac:dyDescent="0.25">
      <c r="A394" s="142" t="s">
        <v>108</v>
      </c>
      <c r="B394" s="143">
        <v>2020</v>
      </c>
      <c r="C394" s="143" t="s">
        <v>9</v>
      </c>
      <c r="D394" s="143" t="s">
        <v>112</v>
      </c>
      <c r="E394" s="143" t="s">
        <v>101</v>
      </c>
      <c r="F394" s="143" t="s">
        <v>102</v>
      </c>
      <c r="G394" s="143" t="s">
        <v>103</v>
      </c>
      <c r="H394" s="143" t="s">
        <v>104</v>
      </c>
      <c r="I394" s="143" t="s">
        <v>105</v>
      </c>
      <c r="J394" s="143">
        <v>854</v>
      </c>
      <c r="K394" s="144">
        <v>1221.22</v>
      </c>
    </row>
    <row r="395" spans="1:11" x14ac:dyDescent="0.25">
      <c r="A395" s="142" t="s">
        <v>99</v>
      </c>
      <c r="B395" s="143">
        <v>2020</v>
      </c>
      <c r="C395" s="143" t="s">
        <v>9</v>
      </c>
      <c r="D395" s="143" t="s">
        <v>112</v>
      </c>
      <c r="E395" s="143" t="s">
        <v>101</v>
      </c>
      <c r="F395" s="143" t="s">
        <v>102</v>
      </c>
      <c r="G395" s="143" t="s">
        <v>103</v>
      </c>
      <c r="H395" s="143" t="s">
        <v>104</v>
      </c>
      <c r="I395" s="143" t="s">
        <v>105</v>
      </c>
      <c r="J395" s="143">
        <v>788</v>
      </c>
      <c r="K395" s="144">
        <v>1126.8399999999999</v>
      </c>
    </row>
    <row r="396" spans="1:11" x14ac:dyDescent="0.25">
      <c r="A396" s="142" t="s">
        <v>106</v>
      </c>
      <c r="B396" s="143">
        <v>2020</v>
      </c>
      <c r="C396" s="143" t="s">
        <v>9</v>
      </c>
      <c r="D396" s="143" t="s">
        <v>112</v>
      </c>
      <c r="E396" s="143" t="s">
        <v>101</v>
      </c>
      <c r="F396" s="143" t="s">
        <v>102</v>
      </c>
      <c r="G396" s="143" t="s">
        <v>103</v>
      </c>
      <c r="H396" s="143" t="s">
        <v>104</v>
      </c>
      <c r="I396" s="143" t="s">
        <v>105</v>
      </c>
      <c r="J396" s="143">
        <v>263</v>
      </c>
      <c r="K396" s="144">
        <v>376.09000000000003</v>
      </c>
    </row>
    <row r="397" spans="1:11" x14ac:dyDescent="0.25">
      <c r="A397" s="142" t="s">
        <v>106</v>
      </c>
      <c r="B397" s="143">
        <v>2020</v>
      </c>
      <c r="C397" s="143" t="s">
        <v>9</v>
      </c>
      <c r="D397" s="143" t="s">
        <v>112</v>
      </c>
      <c r="E397" s="143" t="s">
        <v>101</v>
      </c>
      <c r="F397" s="143" t="s">
        <v>102</v>
      </c>
      <c r="G397" s="143" t="s">
        <v>103</v>
      </c>
      <c r="H397" s="143" t="s">
        <v>104</v>
      </c>
      <c r="I397" s="143" t="s">
        <v>105</v>
      </c>
      <c r="J397" s="143">
        <v>347</v>
      </c>
      <c r="K397" s="144">
        <v>496.21000000000004</v>
      </c>
    </row>
    <row r="398" spans="1:11" x14ac:dyDescent="0.25">
      <c r="A398" s="142" t="s">
        <v>108</v>
      </c>
      <c r="B398" s="143">
        <v>2020</v>
      </c>
      <c r="C398" s="143" t="s">
        <v>9</v>
      </c>
      <c r="D398" s="143" t="s">
        <v>112</v>
      </c>
      <c r="E398" s="143" t="s">
        <v>101</v>
      </c>
      <c r="F398" s="143" t="s">
        <v>102</v>
      </c>
      <c r="G398" s="143" t="s">
        <v>103</v>
      </c>
      <c r="H398" s="143" t="s">
        <v>104</v>
      </c>
      <c r="I398" s="143" t="s">
        <v>105</v>
      </c>
      <c r="J398" s="143">
        <v>317</v>
      </c>
      <c r="K398" s="144">
        <v>453.31</v>
      </c>
    </row>
    <row r="399" spans="1:11" x14ac:dyDescent="0.25">
      <c r="A399" s="142" t="s">
        <v>106</v>
      </c>
      <c r="B399" s="143">
        <v>2020</v>
      </c>
      <c r="C399" s="143" t="s">
        <v>37</v>
      </c>
      <c r="D399" s="143" t="s">
        <v>112</v>
      </c>
      <c r="E399" s="143" t="s">
        <v>101</v>
      </c>
      <c r="F399" s="143" t="s">
        <v>102</v>
      </c>
      <c r="G399" s="143" t="s">
        <v>103</v>
      </c>
      <c r="H399" s="143" t="s">
        <v>104</v>
      </c>
      <c r="I399" s="143" t="s">
        <v>105</v>
      </c>
      <c r="J399" s="143">
        <v>314</v>
      </c>
      <c r="K399" s="144">
        <v>449.02</v>
      </c>
    </row>
    <row r="400" spans="1:11" x14ac:dyDescent="0.25">
      <c r="A400" s="142" t="s">
        <v>108</v>
      </c>
      <c r="B400" s="143">
        <v>2020</v>
      </c>
      <c r="C400" s="143" t="s">
        <v>37</v>
      </c>
      <c r="D400" s="143" t="s">
        <v>112</v>
      </c>
      <c r="E400" s="143" t="s">
        <v>101</v>
      </c>
      <c r="F400" s="143" t="s">
        <v>102</v>
      </c>
      <c r="G400" s="143" t="s">
        <v>103</v>
      </c>
      <c r="H400" s="143" t="s">
        <v>104</v>
      </c>
      <c r="I400" s="143" t="s">
        <v>105</v>
      </c>
      <c r="J400" s="143">
        <v>362</v>
      </c>
      <c r="K400" s="144">
        <v>517.66</v>
      </c>
    </row>
    <row r="401" spans="1:11" x14ac:dyDescent="0.25">
      <c r="A401" s="142" t="s">
        <v>106</v>
      </c>
      <c r="B401" s="143">
        <v>2020</v>
      </c>
      <c r="C401" s="143" t="s">
        <v>37</v>
      </c>
      <c r="D401" s="143" t="s">
        <v>112</v>
      </c>
      <c r="E401" s="143" t="s">
        <v>101</v>
      </c>
      <c r="F401" s="143" t="s">
        <v>102</v>
      </c>
      <c r="G401" s="143" t="s">
        <v>103</v>
      </c>
      <c r="H401" s="143" t="s">
        <v>104</v>
      </c>
      <c r="I401" s="143" t="s">
        <v>105</v>
      </c>
      <c r="J401" s="143">
        <v>284</v>
      </c>
      <c r="K401" s="144">
        <v>406.12</v>
      </c>
    </row>
    <row r="402" spans="1:11" x14ac:dyDescent="0.25">
      <c r="A402" s="142" t="s">
        <v>106</v>
      </c>
      <c r="B402" s="143">
        <v>2020</v>
      </c>
      <c r="C402" s="143" t="s">
        <v>37</v>
      </c>
      <c r="D402" s="143" t="s">
        <v>112</v>
      </c>
      <c r="E402" s="143" t="s">
        <v>101</v>
      </c>
      <c r="F402" s="143" t="s">
        <v>102</v>
      </c>
      <c r="G402" s="143" t="s">
        <v>103</v>
      </c>
      <c r="H402" s="143" t="s">
        <v>104</v>
      </c>
      <c r="I402" s="143" t="s">
        <v>105</v>
      </c>
      <c r="J402" s="143">
        <v>358</v>
      </c>
      <c r="K402" s="144">
        <v>526.24</v>
      </c>
    </row>
    <row r="403" spans="1:11" x14ac:dyDescent="0.25">
      <c r="A403" s="142" t="s">
        <v>106</v>
      </c>
      <c r="B403" s="143">
        <v>2020</v>
      </c>
      <c r="C403" s="143" t="s">
        <v>37</v>
      </c>
      <c r="D403" s="143" t="s">
        <v>112</v>
      </c>
      <c r="E403" s="143" t="s">
        <v>101</v>
      </c>
      <c r="F403" s="143" t="s">
        <v>102</v>
      </c>
      <c r="G403" s="143" t="s">
        <v>103</v>
      </c>
      <c r="H403" s="143" t="s">
        <v>104</v>
      </c>
      <c r="I403" s="143" t="s">
        <v>105</v>
      </c>
      <c r="J403" s="143">
        <v>286</v>
      </c>
      <c r="K403" s="144">
        <v>526.24</v>
      </c>
    </row>
    <row r="404" spans="1:11" x14ac:dyDescent="0.25">
      <c r="A404" s="142" t="s">
        <v>106</v>
      </c>
      <c r="B404" s="143">
        <v>2020</v>
      </c>
      <c r="C404" s="143" t="s">
        <v>37</v>
      </c>
      <c r="D404" s="143" t="s">
        <v>112</v>
      </c>
      <c r="E404" s="143" t="s">
        <v>101</v>
      </c>
      <c r="F404" s="143" t="s">
        <v>102</v>
      </c>
      <c r="G404" s="143" t="s">
        <v>103</v>
      </c>
      <c r="H404" s="143" t="s">
        <v>104</v>
      </c>
      <c r="I404" s="143" t="s">
        <v>105</v>
      </c>
      <c r="J404" s="143">
        <v>992</v>
      </c>
      <c r="K404" s="144">
        <v>1418.56</v>
      </c>
    </row>
    <row r="405" spans="1:11" x14ac:dyDescent="0.25">
      <c r="A405" s="142" t="s">
        <v>106</v>
      </c>
      <c r="B405" s="143">
        <v>2020</v>
      </c>
      <c r="C405" s="143" t="s">
        <v>37</v>
      </c>
      <c r="D405" s="143" t="s">
        <v>112</v>
      </c>
      <c r="E405" s="143" t="s">
        <v>101</v>
      </c>
      <c r="F405" s="143" t="s">
        <v>102</v>
      </c>
      <c r="G405" s="143" t="s">
        <v>103</v>
      </c>
      <c r="H405" s="143" t="s">
        <v>104</v>
      </c>
      <c r="I405" s="143" t="s">
        <v>105</v>
      </c>
      <c r="J405" s="143">
        <v>1025</v>
      </c>
      <c r="K405" s="144">
        <v>1465.75</v>
      </c>
    </row>
    <row r="406" spans="1:11" x14ac:dyDescent="0.25">
      <c r="A406" s="142" t="s">
        <v>99</v>
      </c>
      <c r="B406" s="143">
        <v>2020</v>
      </c>
      <c r="C406" s="143" t="s">
        <v>37</v>
      </c>
      <c r="D406" s="143" t="s">
        <v>112</v>
      </c>
      <c r="E406" s="143" t="s">
        <v>101</v>
      </c>
      <c r="F406" s="143" t="s">
        <v>102</v>
      </c>
      <c r="G406" s="143" t="s">
        <v>103</v>
      </c>
      <c r="H406" s="143" t="s">
        <v>104</v>
      </c>
      <c r="I406" s="143" t="s">
        <v>105</v>
      </c>
      <c r="J406" s="143">
        <v>288</v>
      </c>
      <c r="K406" s="144">
        <v>411.84000000000003</v>
      </c>
    </row>
    <row r="407" spans="1:11" x14ac:dyDescent="0.25">
      <c r="A407" s="142" t="s">
        <v>99</v>
      </c>
      <c r="B407" s="143">
        <v>2020</v>
      </c>
      <c r="C407" s="143" t="s">
        <v>37</v>
      </c>
      <c r="D407" s="143" t="s">
        <v>112</v>
      </c>
      <c r="E407" s="143" t="s">
        <v>101</v>
      </c>
      <c r="F407" s="143" t="s">
        <v>102</v>
      </c>
      <c r="G407" s="143" t="s">
        <v>103</v>
      </c>
      <c r="H407" s="143" t="s">
        <v>104</v>
      </c>
      <c r="I407" s="143" t="s">
        <v>105</v>
      </c>
      <c r="J407" s="143">
        <v>315</v>
      </c>
      <c r="K407" s="144">
        <v>450.45</v>
      </c>
    </row>
    <row r="408" spans="1:11" x14ac:dyDescent="0.25">
      <c r="A408" s="142" t="s">
        <v>106</v>
      </c>
      <c r="B408" s="143">
        <v>2020</v>
      </c>
      <c r="C408" s="143" t="s">
        <v>37</v>
      </c>
      <c r="D408" s="143" t="s">
        <v>112</v>
      </c>
      <c r="E408" s="143" t="s">
        <v>101</v>
      </c>
      <c r="F408" s="143" t="s">
        <v>102</v>
      </c>
      <c r="G408" s="143" t="s">
        <v>103</v>
      </c>
      <c r="H408" s="143" t="s">
        <v>104</v>
      </c>
      <c r="I408" s="143" t="s">
        <v>105</v>
      </c>
      <c r="J408" s="143">
        <v>285</v>
      </c>
      <c r="K408" s="144">
        <v>407.55</v>
      </c>
    </row>
    <row r="409" spans="1:11" x14ac:dyDescent="0.25">
      <c r="A409" s="142" t="s">
        <v>106</v>
      </c>
      <c r="B409" s="143">
        <v>2020</v>
      </c>
      <c r="C409" s="143" t="s">
        <v>37</v>
      </c>
      <c r="D409" s="143" t="s">
        <v>112</v>
      </c>
      <c r="E409" s="143" t="s">
        <v>101</v>
      </c>
      <c r="F409" s="143" t="s">
        <v>102</v>
      </c>
      <c r="G409" s="143" t="s">
        <v>103</v>
      </c>
      <c r="H409" s="143" t="s">
        <v>104</v>
      </c>
      <c r="I409" s="143" t="s">
        <v>105</v>
      </c>
      <c r="J409" s="143">
        <v>773</v>
      </c>
      <c r="K409" s="144">
        <v>1105.3899999999999</v>
      </c>
    </row>
    <row r="410" spans="1:11" x14ac:dyDescent="0.25">
      <c r="A410" s="142" t="s">
        <v>99</v>
      </c>
      <c r="B410" s="143">
        <v>2020</v>
      </c>
      <c r="C410" s="143" t="s">
        <v>37</v>
      </c>
      <c r="D410" s="143" t="s">
        <v>112</v>
      </c>
      <c r="E410" s="143" t="s">
        <v>101</v>
      </c>
      <c r="F410" s="143" t="s">
        <v>102</v>
      </c>
      <c r="G410" s="143" t="s">
        <v>103</v>
      </c>
      <c r="H410" s="143" t="s">
        <v>104</v>
      </c>
      <c r="I410" s="143" t="s">
        <v>105</v>
      </c>
      <c r="J410" s="143">
        <v>806</v>
      </c>
      <c r="K410" s="144">
        <v>1152.58</v>
      </c>
    </row>
    <row r="411" spans="1:11" x14ac:dyDescent="0.25">
      <c r="A411" s="142" t="s">
        <v>106</v>
      </c>
      <c r="B411" s="143">
        <v>2020</v>
      </c>
      <c r="C411" s="143" t="s">
        <v>37</v>
      </c>
      <c r="D411" s="143" t="s">
        <v>112</v>
      </c>
      <c r="E411" s="143" t="s">
        <v>101</v>
      </c>
      <c r="F411" s="143" t="s">
        <v>102</v>
      </c>
      <c r="G411" s="143" t="s">
        <v>103</v>
      </c>
      <c r="H411" s="143" t="s">
        <v>104</v>
      </c>
      <c r="I411" s="143" t="s">
        <v>105</v>
      </c>
      <c r="J411" s="143">
        <v>311</v>
      </c>
      <c r="K411" s="144">
        <v>444.73</v>
      </c>
    </row>
    <row r="412" spans="1:11" x14ac:dyDescent="0.25">
      <c r="A412" s="142" t="s">
        <v>106</v>
      </c>
      <c r="B412" s="143">
        <v>2020</v>
      </c>
      <c r="C412" s="143" t="s">
        <v>37</v>
      </c>
      <c r="D412" s="143" t="s">
        <v>112</v>
      </c>
      <c r="E412" s="143" t="s">
        <v>101</v>
      </c>
      <c r="F412" s="143" t="s">
        <v>102</v>
      </c>
      <c r="G412" s="143" t="s">
        <v>103</v>
      </c>
      <c r="H412" s="143" t="s">
        <v>104</v>
      </c>
      <c r="I412" s="143" t="s">
        <v>105</v>
      </c>
      <c r="J412" s="143">
        <v>359</v>
      </c>
      <c r="K412" s="144">
        <v>513.37</v>
      </c>
    </row>
    <row r="413" spans="1:11" x14ac:dyDescent="0.25">
      <c r="A413" s="142" t="s">
        <v>106</v>
      </c>
      <c r="B413" s="143">
        <v>2020</v>
      </c>
      <c r="C413" s="143" t="s">
        <v>37</v>
      </c>
      <c r="D413" s="143" t="s">
        <v>112</v>
      </c>
      <c r="E413" s="143" t="s">
        <v>101</v>
      </c>
      <c r="F413" s="143" t="s">
        <v>102</v>
      </c>
      <c r="G413" s="143" t="s">
        <v>103</v>
      </c>
      <c r="H413" s="143" t="s">
        <v>104</v>
      </c>
      <c r="I413" s="143" t="s">
        <v>105</v>
      </c>
      <c r="J413" s="143">
        <v>287</v>
      </c>
      <c r="K413" s="144">
        <v>410.40999999999997</v>
      </c>
    </row>
    <row r="414" spans="1:11" x14ac:dyDescent="0.25">
      <c r="A414" s="142" t="s">
        <v>106</v>
      </c>
      <c r="B414" s="143">
        <v>2020</v>
      </c>
      <c r="C414" s="143" t="s">
        <v>36</v>
      </c>
      <c r="D414" s="143" t="s">
        <v>112</v>
      </c>
      <c r="E414" s="143" t="s">
        <v>101</v>
      </c>
      <c r="F414" s="143" t="s">
        <v>102</v>
      </c>
      <c r="G414" s="143" t="s">
        <v>103</v>
      </c>
      <c r="H414" s="143" t="s">
        <v>104</v>
      </c>
      <c r="I414" s="143" t="s">
        <v>105</v>
      </c>
      <c r="J414" s="143">
        <v>320</v>
      </c>
      <c r="K414" s="144">
        <v>457.6</v>
      </c>
    </row>
    <row r="415" spans="1:11" x14ac:dyDescent="0.25">
      <c r="A415" s="142" t="s">
        <v>106</v>
      </c>
      <c r="B415" s="143">
        <v>2020</v>
      </c>
      <c r="C415" s="143" t="s">
        <v>36</v>
      </c>
      <c r="D415" s="143" t="s">
        <v>112</v>
      </c>
      <c r="E415" s="143" t="s">
        <v>101</v>
      </c>
      <c r="F415" s="143" t="s">
        <v>102</v>
      </c>
      <c r="G415" s="143" t="s">
        <v>103</v>
      </c>
      <c r="H415" s="143" t="s">
        <v>104</v>
      </c>
      <c r="I415" s="143" t="s">
        <v>105</v>
      </c>
      <c r="J415" s="143">
        <v>290</v>
      </c>
      <c r="K415" s="144">
        <v>414.7</v>
      </c>
    </row>
    <row r="416" spans="1:11" x14ac:dyDescent="0.25">
      <c r="A416" s="142" t="s">
        <v>110</v>
      </c>
      <c r="B416" s="143">
        <v>2020</v>
      </c>
      <c r="C416" s="143" t="s">
        <v>36</v>
      </c>
      <c r="D416" s="143" t="s">
        <v>112</v>
      </c>
      <c r="E416" s="143" t="s">
        <v>101</v>
      </c>
      <c r="F416" s="143" t="s">
        <v>102</v>
      </c>
      <c r="G416" s="143" t="s">
        <v>103</v>
      </c>
      <c r="H416" s="143" t="s">
        <v>104</v>
      </c>
      <c r="I416" s="143" t="s">
        <v>105</v>
      </c>
      <c r="J416" s="143">
        <v>316</v>
      </c>
      <c r="K416" s="144">
        <v>526.24</v>
      </c>
    </row>
    <row r="417" spans="1:11" x14ac:dyDescent="0.25">
      <c r="A417" s="142" t="s">
        <v>99</v>
      </c>
      <c r="B417" s="143">
        <v>2020</v>
      </c>
      <c r="C417" s="143" t="s">
        <v>36</v>
      </c>
      <c r="D417" s="143" t="s">
        <v>112</v>
      </c>
      <c r="E417" s="143" t="s">
        <v>101</v>
      </c>
      <c r="F417" s="143" t="s">
        <v>102</v>
      </c>
      <c r="G417" s="143" t="s">
        <v>103</v>
      </c>
      <c r="H417" s="143" t="s">
        <v>104</v>
      </c>
      <c r="I417" s="143" t="s">
        <v>105</v>
      </c>
      <c r="J417" s="143">
        <v>364</v>
      </c>
      <c r="K417" s="144">
        <v>526.24</v>
      </c>
    </row>
    <row r="418" spans="1:11" x14ac:dyDescent="0.25">
      <c r="A418" s="142" t="s">
        <v>110</v>
      </c>
      <c r="B418" s="143">
        <v>2020</v>
      </c>
      <c r="C418" s="143" t="s">
        <v>36</v>
      </c>
      <c r="D418" s="143" t="s">
        <v>112</v>
      </c>
      <c r="E418" s="143" t="s">
        <v>101</v>
      </c>
      <c r="F418" s="143" t="s">
        <v>102</v>
      </c>
      <c r="G418" s="143" t="s">
        <v>103</v>
      </c>
      <c r="H418" s="143" t="s">
        <v>104</v>
      </c>
      <c r="I418" s="143" t="s">
        <v>105</v>
      </c>
      <c r="J418" s="143">
        <v>292</v>
      </c>
      <c r="K418" s="144">
        <v>526.24</v>
      </c>
    </row>
    <row r="419" spans="1:11" x14ac:dyDescent="0.25">
      <c r="A419" s="142" t="s">
        <v>106</v>
      </c>
      <c r="B419" s="143">
        <v>2020</v>
      </c>
      <c r="C419" s="143" t="s">
        <v>36</v>
      </c>
      <c r="D419" s="143" t="s">
        <v>112</v>
      </c>
      <c r="E419" s="143" t="s">
        <v>101</v>
      </c>
      <c r="F419" s="143" t="s">
        <v>102</v>
      </c>
      <c r="G419" s="143" t="s">
        <v>103</v>
      </c>
      <c r="H419" s="143" t="s">
        <v>104</v>
      </c>
      <c r="I419" s="143" t="s">
        <v>105</v>
      </c>
      <c r="J419" s="143">
        <v>991</v>
      </c>
      <c r="K419" s="144">
        <v>1417.13</v>
      </c>
    </row>
    <row r="420" spans="1:11" x14ac:dyDescent="0.25">
      <c r="A420" s="142" t="s">
        <v>108</v>
      </c>
      <c r="B420" s="143">
        <v>2020</v>
      </c>
      <c r="C420" s="143" t="s">
        <v>36</v>
      </c>
      <c r="D420" s="143" t="s">
        <v>112</v>
      </c>
      <c r="E420" s="143" t="s">
        <v>101</v>
      </c>
      <c r="F420" s="143" t="s">
        <v>102</v>
      </c>
      <c r="G420" s="143" t="s">
        <v>103</v>
      </c>
      <c r="H420" s="143" t="s">
        <v>104</v>
      </c>
      <c r="I420" s="143" t="s">
        <v>105</v>
      </c>
      <c r="J420" s="143">
        <v>1024</v>
      </c>
      <c r="K420" s="144">
        <v>1464.32</v>
      </c>
    </row>
    <row r="421" spans="1:11" x14ac:dyDescent="0.25">
      <c r="A421" s="142" t="s">
        <v>99</v>
      </c>
      <c r="B421" s="143">
        <v>2020</v>
      </c>
      <c r="C421" s="143" t="s">
        <v>36</v>
      </c>
      <c r="D421" s="143" t="s">
        <v>112</v>
      </c>
      <c r="E421" s="143" t="s">
        <v>101</v>
      </c>
      <c r="F421" s="143" t="s">
        <v>102</v>
      </c>
      <c r="G421" s="143" t="s">
        <v>103</v>
      </c>
      <c r="H421" s="143" t="s">
        <v>104</v>
      </c>
      <c r="I421" s="143" t="s">
        <v>105</v>
      </c>
      <c r="J421" s="143">
        <v>294</v>
      </c>
      <c r="K421" s="144">
        <v>420.42</v>
      </c>
    </row>
    <row r="422" spans="1:11" x14ac:dyDescent="0.25">
      <c r="A422" s="142" t="s">
        <v>99</v>
      </c>
      <c r="B422" s="143">
        <v>2020</v>
      </c>
      <c r="C422" s="143" t="s">
        <v>36</v>
      </c>
      <c r="D422" s="143" t="s">
        <v>112</v>
      </c>
      <c r="E422" s="143" t="s">
        <v>101</v>
      </c>
      <c r="F422" s="143" t="s">
        <v>102</v>
      </c>
      <c r="G422" s="143" t="s">
        <v>103</v>
      </c>
      <c r="H422" s="143" t="s">
        <v>104</v>
      </c>
      <c r="I422" s="143" t="s">
        <v>105</v>
      </c>
      <c r="J422" s="143">
        <v>321</v>
      </c>
      <c r="K422" s="144">
        <v>459.03</v>
      </c>
    </row>
    <row r="423" spans="1:11" x14ac:dyDescent="0.25">
      <c r="A423" s="142" t="s">
        <v>99</v>
      </c>
      <c r="B423" s="143">
        <v>2020</v>
      </c>
      <c r="C423" s="143" t="s">
        <v>36</v>
      </c>
      <c r="D423" s="143" t="s">
        <v>112</v>
      </c>
      <c r="E423" s="143" t="s">
        <v>101</v>
      </c>
      <c r="F423" s="143" t="s">
        <v>102</v>
      </c>
      <c r="G423" s="143" t="s">
        <v>103</v>
      </c>
      <c r="H423" s="143" t="s">
        <v>104</v>
      </c>
      <c r="I423" s="143" t="s">
        <v>105</v>
      </c>
      <c r="J423" s="143">
        <v>363</v>
      </c>
      <c r="K423" s="144">
        <v>519.09</v>
      </c>
    </row>
    <row r="424" spans="1:11" x14ac:dyDescent="0.25">
      <c r="A424" s="142" t="s">
        <v>106</v>
      </c>
      <c r="B424" s="143">
        <v>2020</v>
      </c>
      <c r="C424" s="143" t="s">
        <v>36</v>
      </c>
      <c r="D424" s="143" t="s">
        <v>112</v>
      </c>
      <c r="E424" s="143" t="s">
        <v>101</v>
      </c>
      <c r="F424" s="143" t="s">
        <v>102</v>
      </c>
      <c r="G424" s="143" t="s">
        <v>103</v>
      </c>
      <c r="H424" s="143" t="s">
        <v>104</v>
      </c>
      <c r="I424" s="143" t="s">
        <v>105</v>
      </c>
      <c r="J424" s="143">
        <v>291</v>
      </c>
      <c r="K424" s="144">
        <v>416.13</v>
      </c>
    </row>
    <row r="425" spans="1:11" x14ac:dyDescent="0.25">
      <c r="A425" s="142" t="s">
        <v>110</v>
      </c>
      <c r="B425" s="143">
        <v>2020</v>
      </c>
      <c r="C425" s="143" t="s">
        <v>36</v>
      </c>
      <c r="D425" s="143" t="s">
        <v>112</v>
      </c>
      <c r="E425" s="143" t="s">
        <v>101</v>
      </c>
      <c r="F425" s="143" t="s">
        <v>102</v>
      </c>
      <c r="G425" s="143" t="s">
        <v>103</v>
      </c>
      <c r="H425" s="143" t="s">
        <v>104</v>
      </c>
      <c r="I425" s="143" t="s">
        <v>105</v>
      </c>
      <c r="J425" s="143">
        <v>772</v>
      </c>
      <c r="K425" s="144">
        <v>1103.96</v>
      </c>
    </row>
    <row r="426" spans="1:11" x14ac:dyDescent="0.25">
      <c r="A426" s="142" t="s">
        <v>99</v>
      </c>
      <c r="B426" s="143">
        <v>2020</v>
      </c>
      <c r="C426" s="143" t="s">
        <v>36</v>
      </c>
      <c r="D426" s="143" t="s">
        <v>112</v>
      </c>
      <c r="E426" s="143" t="s">
        <v>101</v>
      </c>
      <c r="F426" s="143" t="s">
        <v>102</v>
      </c>
      <c r="G426" s="143" t="s">
        <v>103</v>
      </c>
      <c r="H426" s="143" t="s">
        <v>104</v>
      </c>
      <c r="I426" s="143" t="s">
        <v>105</v>
      </c>
      <c r="J426" s="143">
        <v>805</v>
      </c>
      <c r="K426" s="144">
        <v>1151.1500000000001</v>
      </c>
    </row>
    <row r="427" spans="1:11" x14ac:dyDescent="0.25">
      <c r="A427" s="142" t="s">
        <v>110</v>
      </c>
      <c r="B427" s="143">
        <v>2020</v>
      </c>
      <c r="C427" s="143" t="s">
        <v>36</v>
      </c>
      <c r="D427" s="143" t="s">
        <v>112</v>
      </c>
      <c r="E427" s="143" t="s">
        <v>101</v>
      </c>
      <c r="F427" s="143" t="s">
        <v>102</v>
      </c>
      <c r="G427" s="143" t="s">
        <v>103</v>
      </c>
      <c r="H427" s="143" t="s">
        <v>104</v>
      </c>
      <c r="I427" s="143" t="s">
        <v>105</v>
      </c>
      <c r="J427" s="143">
        <v>859</v>
      </c>
      <c r="K427" s="144">
        <v>1228.3699999999999</v>
      </c>
    </row>
    <row r="428" spans="1:11" x14ac:dyDescent="0.25">
      <c r="A428" s="142" t="s">
        <v>106</v>
      </c>
      <c r="B428" s="143">
        <v>2020</v>
      </c>
      <c r="C428" s="143" t="s">
        <v>36</v>
      </c>
      <c r="D428" s="143" t="s">
        <v>112</v>
      </c>
      <c r="E428" s="143" t="s">
        <v>101</v>
      </c>
      <c r="F428" s="143" t="s">
        <v>102</v>
      </c>
      <c r="G428" s="143" t="s">
        <v>103</v>
      </c>
      <c r="H428" s="143" t="s">
        <v>104</v>
      </c>
      <c r="I428" s="143" t="s">
        <v>105</v>
      </c>
      <c r="J428" s="143">
        <v>317</v>
      </c>
      <c r="K428" s="144">
        <v>453.31</v>
      </c>
    </row>
    <row r="429" spans="1:11" x14ac:dyDescent="0.25">
      <c r="A429" s="142" t="s">
        <v>106</v>
      </c>
      <c r="B429" s="143">
        <v>2020</v>
      </c>
      <c r="C429" s="143" t="s">
        <v>36</v>
      </c>
      <c r="D429" s="143" t="s">
        <v>112</v>
      </c>
      <c r="E429" s="143" t="s">
        <v>101</v>
      </c>
      <c r="F429" s="143" t="s">
        <v>102</v>
      </c>
      <c r="G429" s="143" t="s">
        <v>103</v>
      </c>
      <c r="H429" s="143" t="s">
        <v>104</v>
      </c>
      <c r="I429" s="143" t="s">
        <v>105</v>
      </c>
      <c r="J429" s="143">
        <v>365</v>
      </c>
      <c r="K429" s="144">
        <v>521.95000000000005</v>
      </c>
    </row>
    <row r="430" spans="1:11" x14ac:dyDescent="0.25">
      <c r="A430" s="142" t="s">
        <v>106</v>
      </c>
      <c r="B430" s="143">
        <v>2020</v>
      </c>
      <c r="C430" s="143" t="s">
        <v>36</v>
      </c>
      <c r="D430" s="143" t="s">
        <v>112</v>
      </c>
      <c r="E430" s="143" t="s">
        <v>101</v>
      </c>
      <c r="F430" s="143" t="s">
        <v>102</v>
      </c>
      <c r="G430" s="143" t="s">
        <v>103</v>
      </c>
      <c r="H430" s="143" t="s">
        <v>104</v>
      </c>
      <c r="I430" s="143" t="s">
        <v>105</v>
      </c>
      <c r="J430" s="143">
        <v>293</v>
      </c>
      <c r="K430" s="144">
        <v>418.99</v>
      </c>
    </row>
    <row r="431" spans="1:11" x14ac:dyDescent="0.25">
      <c r="A431" s="142" t="s">
        <v>108</v>
      </c>
      <c r="B431" s="143">
        <v>2020</v>
      </c>
      <c r="C431" s="143" t="s">
        <v>32</v>
      </c>
      <c r="D431" s="143" t="s">
        <v>112</v>
      </c>
      <c r="E431" s="143" t="s">
        <v>101</v>
      </c>
      <c r="F431" s="143" t="s">
        <v>102</v>
      </c>
      <c r="G431" s="143" t="s">
        <v>103</v>
      </c>
      <c r="H431" s="143" t="s">
        <v>104</v>
      </c>
      <c r="I431" s="143" t="s">
        <v>105</v>
      </c>
      <c r="J431" s="143">
        <v>332</v>
      </c>
      <c r="K431" s="144">
        <v>474.76</v>
      </c>
    </row>
    <row r="432" spans="1:11" x14ac:dyDescent="0.25">
      <c r="A432" s="142" t="s">
        <v>99</v>
      </c>
      <c r="B432" s="143">
        <v>2020</v>
      </c>
      <c r="C432" s="143" t="s">
        <v>32</v>
      </c>
      <c r="D432" s="143" t="s">
        <v>112</v>
      </c>
      <c r="E432" s="143" t="s">
        <v>101</v>
      </c>
      <c r="F432" s="143" t="s">
        <v>102</v>
      </c>
      <c r="G432" s="143" t="s">
        <v>103</v>
      </c>
      <c r="H432" s="143" t="s">
        <v>104</v>
      </c>
      <c r="I432" s="143" t="s">
        <v>105</v>
      </c>
      <c r="J432" s="143">
        <v>134</v>
      </c>
      <c r="K432" s="144">
        <v>191.62</v>
      </c>
    </row>
    <row r="433" spans="1:11" x14ac:dyDescent="0.25">
      <c r="A433" s="142" t="s">
        <v>106</v>
      </c>
      <c r="B433" s="143">
        <v>2020</v>
      </c>
      <c r="C433" s="143" t="s">
        <v>32</v>
      </c>
      <c r="D433" s="143" t="s">
        <v>112</v>
      </c>
      <c r="E433" s="143" t="s">
        <v>101</v>
      </c>
      <c r="F433" s="143" t="s">
        <v>102</v>
      </c>
      <c r="G433" s="143" t="s">
        <v>103</v>
      </c>
      <c r="H433" s="143" t="s">
        <v>104</v>
      </c>
      <c r="I433" s="143" t="s">
        <v>105</v>
      </c>
      <c r="J433" s="143">
        <v>308</v>
      </c>
      <c r="K433" s="144">
        <v>440.44</v>
      </c>
    </row>
    <row r="434" spans="1:11" x14ac:dyDescent="0.25">
      <c r="A434" s="142" t="s">
        <v>108</v>
      </c>
      <c r="B434" s="143">
        <v>2020</v>
      </c>
      <c r="C434" s="143" t="s">
        <v>32</v>
      </c>
      <c r="D434" s="143" t="s">
        <v>112</v>
      </c>
      <c r="E434" s="143" t="s">
        <v>101</v>
      </c>
      <c r="F434" s="143" t="s">
        <v>102</v>
      </c>
      <c r="G434" s="143" t="s">
        <v>103</v>
      </c>
      <c r="H434" s="143" t="s">
        <v>104</v>
      </c>
      <c r="I434" s="143" t="s">
        <v>105</v>
      </c>
      <c r="J434" s="143">
        <v>334</v>
      </c>
      <c r="K434" s="144">
        <v>526.24</v>
      </c>
    </row>
    <row r="435" spans="1:11" x14ac:dyDescent="0.25">
      <c r="A435" s="142" t="s">
        <v>108</v>
      </c>
      <c r="B435" s="143">
        <v>2020</v>
      </c>
      <c r="C435" s="143" t="s">
        <v>32</v>
      </c>
      <c r="D435" s="143" t="s">
        <v>112</v>
      </c>
      <c r="E435" s="143" t="s">
        <v>101</v>
      </c>
      <c r="F435" s="143" t="s">
        <v>102</v>
      </c>
      <c r="G435" s="143" t="s">
        <v>103</v>
      </c>
      <c r="H435" s="143" t="s">
        <v>104</v>
      </c>
      <c r="I435" s="143" t="s">
        <v>105</v>
      </c>
      <c r="J435" s="143">
        <v>136</v>
      </c>
      <c r="K435" s="144">
        <v>526.24</v>
      </c>
    </row>
    <row r="436" spans="1:11" x14ac:dyDescent="0.25">
      <c r="A436" s="142" t="s">
        <v>106</v>
      </c>
      <c r="B436" s="143">
        <v>2020</v>
      </c>
      <c r="C436" s="143" t="s">
        <v>32</v>
      </c>
      <c r="D436" s="143" t="s">
        <v>112</v>
      </c>
      <c r="E436" s="143" t="s">
        <v>101</v>
      </c>
      <c r="F436" s="143" t="s">
        <v>102</v>
      </c>
      <c r="G436" s="143" t="s">
        <v>103</v>
      </c>
      <c r="H436" s="143" t="s">
        <v>104</v>
      </c>
      <c r="I436" s="143" t="s">
        <v>105</v>
      </c>
      <c r="J436" s="143">
        <v>310</v>
      </c>
      <c r="K436" s="144">
        <v>526.24</v>
      </c>
    </row>
    <row r="437" spans="1:11" x14ac:dyDescent="0.25">
      <c r="A437" s="142" t="s">
        <v>106</v>
      </c>
      <c r="B437" s="143">
        <v>2020</v>
      </c>
      <c r="C437" s="143" t="s">
        <v>32</v>
      </c>
      <c r="D437" s="143" t="s">
        <v>112</v>
      </c>
      <c r="E437" s="143" t="s">
        <v>101</v>
      </c>
      <c r="F437" s="143" t="s">
        <v>102</v>
      </c>
      <c r="G437" s="143" t="s">
        <v>103</v>
      </c>
      <c r="H437" s="143" t="s">
        <v>104</v>
      </c>
      <c r="I437" s="143" t="s">
        <v>105</v>
      </c>
      <c r="J437" s="143">
        <v>988</v>
      </c>
      <c r="K437" s="144">
        <v>1412.84</v>
      </c>
    </row>
    <row r="438" spans="1:11" x14ac:dyDescent="0.25">
      <c r="A438" s="142" t="s">
        <v>99</v>
      </c>
      <c r="B438" s="143">
        <v>2020</v>
      </c>
      <c r="C438" s="143" t="s">
        <v>32</v>
      </c>
      <c r="D438" s="143" t="s">
        <v>112</v>
      </c>
      <c r="E438" s="143" t="s">
        <v>101</v>
      </c>
      <c r="F438" s="143" t="s">
        <v>102</v>
      </c>
      <c r="G438" s="143" t="s">
        <v>103</v>
      </c>
      <c r="H438" s="143" t="s">
        <v>104</v>
      </c>
      <c r="I438" s="143" t="s">
        <v>105</v>
      </c>
      <c r="J438" s="143">
        <v>306</v>
      </c>
      <c r="K438" s="144">
        <v>437.58</v>
      </c>
    </row>
    <row r="439" spans="1:11" x14ac:dyDescent="0.25">
      <c r="A439" s="142" t="s">
        <v>99</v>
      </c>
      <c r="B439" s="143">
        <v>2020</v>
      </c>
      <c r="C439" s="143" t="s">
        <v>32</v>
      </c>
      <c r="D439" s="143" t="s">
        <v>112</v>
      </c>
      <c r="E439" s="143" t="s">
        <v>101</v>
      </c>
      <c r="F439" s="143" t="s">
        <v>102</v>
      </c>
      <c r="G439" s="143" t="s">
        <v>103</v>
      </c>
      <c r="H439" s="143" t="s">
        <v>104</v>
      </c>
      <c r="I439" s="143" t="s">
        <v>105</v>
      </c>
      <c r="J439" s="143">
        <v>333</v>
      </c>
      <c r="K439" s="144">
        <v>476.19</v>
      </c>
    </row>
    <row r="440" spans="1:11" x14ac:dyDescent="0.25">
      <c r="A440" s="142" t="s">
        <v>108</v>
      </c>
      <c r="B440" s="143">
        <v>2020</v>
      </c>
      <c r="C440" s="143" t="s">
        <v>32</v>
      </c>
      <c r="D440" s="143" t="s">
        <v>112</v>
      </c>
      <c r="E440" s="143" t="s">
        <v>101</v>
      </c>
      <c r="F440" s="143" t="s">
        <v>102</v>
      </c>
      <c r="G440" s="143" t="s">
        <v>103</v>
      </c>
      <c r="H440" s="143" t="s">
        <v>104</v>
      </c>
      <c r="I440" s="143" t="s">
        <v>105</v>
      </c>
      <c r="J440" s="143">
        <v>135</v>
      </c>
      <c r="K440" s="144">
        <v>193.05</v>
      </c>
    </row>
    <row r="441" spans="1:11" x14ac:dyDescent="0.25">
      <c r="A441" s="142" t="s">
        <v>106</v>
      </c>
      <c r="B441" s="143">
        <v>2020</v>
      </c>
      <c r="C441" s="143" t="s">
        <v>32</v>
      </c>
      <c r="D441" s="143" t="s">
        <v>112</v>
      </c>
      <c r="E441" s="143" t="s">
        <v>101</v>
      </c>
      <c r="F441" s="143" t="s">
        <v>102</v>
      </c>
      <c r="G441" s="143" t="s">
        <v>103</v>
      </c>
      <c r="H441" s="143" t="s">
        <v>104</v>
      </c>
      <c r="I441" s="143" t="s">
        <v>105</v>
      </c>
      <c r="J441" s="143">
        <v>309</v>
      </c>
      <c r="K441" s="144">
        <v>441.87</v>
      </c>
    </row>
    <row r="442" spans="1:11" x14ac:dyDescent="0.25">
      <c r="A442" s="142" t="s">
        <v>106</v>
      </c>
      <c r="B442" s="143">
        <v>2020</v>
      </c>
      <c r="C442" s="143" t="s">
        <v>32</v>
      </c>
      <c r="D442" s="143" t="s">
        <v>112</v>
      </c>
      <c r="E442" s="143" t="s">
        <v>101</v>
      </c>
      <c r="F442" s="143" t="s">
        <v>102</v>
      </c>
      <c r="G442" s="143" t="s">
        <v>103</v>
      </c>
      <c r="H442" s="143" t="s">
        <v>104</v>
      </c>
      <c r="I442" s="143" t="s">
        <v>105</v>
      </c>
      <c r="J442" s="143">
        <v>769</v>
      </c>
      <c r="K442" s="144">
        <v>1099.67</v>
      </c>
    </row>
    <row r="443" spans="1:11" x14ac:dyDescent="0.25">
      <c r="A443" s="142" t="s">
        <v>108</v>
      </c>
      <c r="B443" s="143">
        <v>2020</v>
      </c>
      <c r="C443" s="143" t="s">
        <v>32</v>
      </c>
      <c r="D443" s="143" t="s">
        <v>112</v>
      </c>
      <c r="E443" s="143" t="s">
        <v>101</v>
      </c>
      <c r="F443" s="143" t="s">
        <v>102</v>
      </c>
      <c r="G443" s="143" t="s">
        <v>103</v>
      </c>
      <c r="H443" s="143" t="s">
        <v>104</v>
      </c>
      <c r="I443" s="143" t="s">
        <v>105</v>
      </c>
      <c r="J443" s="143">
        <v>803</v>
      </c>
      <c r="K443" s="144">
        <v>1148.29</v>
      </c>
    </row>
    <row r="444" spans="1:11" x14ac:dyDescent="0.25">
      <c r="A444" s="142" t="s">
        <v>108</v>
      </c>
      <c r="B444" s="143">
        <v>2020</v>
      </c>
      <c r="C444" s="143" t="s">
        <v>32</v>
      </c>
      <c r="D444" s="143" t="s">
        <v>112</v>
      </c>
      <c r="E444" s="143" t="s">
        <v>101</v>
      </c>
      <c r="F444" s="143" t="s">
        <v>102</v>
      </c>
      <c r="G444" s="143" t="s">
        <v>103</v>
      </c>
      <c r="H444" s="143" t="s">
        <v>104</v>
      </c>
      <c r="I444" s="143" t="s">
        <v>105</v>
      </c>
      <c r="J444" s="143">
        <v>856</v>
      </c>
      <c r="K444" s="144">
        <v>1224.08</v>
      </c>
    </row>
    <row r="445" spans="1:11" x14ac:dyDescent="0.25">
      <c r="A445" s="142" t="s">
        <v>106</v>
      </c>
      <c r="B445" s="143">
        <v>2020</v>
      </c>
      <c r="C445" s="143" t="s">
        <v>32</v>
      </c>
      <c r="D445" s="143" t="s">
        <v>112</v>
      </c>
      <c r="E445" s="143" t="s">
        <v>101</v>
      </c>
      <c r="F445" s="143" t="s">
        <v>102</v>
      </c>
      <c r="G445" s="143" t="s">
        <v>103</v>
      </c>
      <c r="H445" s="143" t="s">
        <v>104</v>
      </c>
      <c r="I445" s="143" t="s">
        <v>105</v>
      </c>
      <c r="J445" s="143">
        <v>335</v>
      </c>
      <c r="K445" s="144">
        <v>479.05</v>
      </c>
    </row>
    <row r="446" spans="1:11" x14ac:dyDescent="0.25">
      <c r="A446" s="142" t="s">
        <v>108</v>
      </c>
      <c r="B446" s="143">
        <v>2020</v>
      </c>
      <c r="C446" s="143" t="s">
        <v>32</v>
      </c>
      <c r="D446" s="143" t="s">
        <v>112</v>
      </c>
      <c r="E446" s="143" t="s">
        <v>101</v>
      </c>
      <c r="F446" s="143" t="s">
        <v>102</v>
      </c>
      <c r="G446" s="143" t="s">
        <v>103</v>
      </c>
      <c r="H446" s="143" t="s">
        <v>104</v>
      </c>
      <c r="I446" s="143" t="s">
        <v>105</v>
      </c>
      <c r="J446" s="143">
        <v>137</v>
      </c>
      <c r="K446" s="144">
        <v>195.91</v>
      </c>
    </row>
    <row r="447" spans="1:11" x14ac:dyDescent="0.25">
      <c r="A447" s="142" t="s">
        <v>108</v>
      </c>
      <c r="B447" s="143">
        <v>2020</v>
      </c>
      <c r="C447" s="143" t="s">
        <v>32</v>
      </c>
      <c r="D447" s="143" t="s">
        <v>112</v>
      </c>
      <c r="E447" s="143" t="s">
        <v>101</v>
      </c>
      <c r="F447" s="143" t="s">
        <v>102</v>
      </c>
      <c r="G447" s="143" t="s">
        <v>103</v>
      </c>
      <c r="H447" s="143" t="s">
        <v>104</v>
      </c>
      <c r="I447" s="143" t="s">
        <v>105</v>
      </c>
      <c r="J447" s="143">
        <v>305</v>
      </c>
      <c r="K447" s="144">
        <v>436.15</v>
      </c>
    </row>
    <row r="448" spans="1:11" x14ac:dyDescent="0.25">
      <c r="A448" s="142" t="s">
        <v>99</v>
      </c>
      <c r="B448" s="143">
        <v>2020</v>
      </c>
      <c r="C448" s="143" t="s">
        <v>35</v>
      </c>
      <c r="D448" s="143" t="s">
        <v>112</v>
      </c>
      <c r="E448" s="143" t="s">
        <v>101</v>
      </c>
      <c r="F448" s="143" t="s">
        <v>102</v>
      </c>
      <c r="G448" s="143" t="s">
        <v>103</v>
      </c>
      <c r="H448" s="143" t="s">
        <v>104</v>
      </c>
      <c r="I448" s="143" t="s">
        <v>105</v>
      </c>
      <c r="J448" s="143">
        <v>326</v>
      </c>
      <c r="K448" s="144">
        <v>466.18</v>
      </c>
    </row>
    <row r="449" spans="1:11" x14ac:dyDescent="0.25">
      <c r="A449" s="142" t="s">
        <v>106</v>
      </c>
      <c r="B449" s="143">
        <v>2020</v>
      </c>
      <c r="C449" s="143" t="s">
        <v>35</v>
      </c>
      <c r="D449" s="143" t="s">
        <v>112</v>
      </c>
      <c r="E449" s="143" t="s">
        <v>101</v>
      </c>
      <c r="F449" s="143" t="s">
        <v>102</v>
      </c>
      <c r="G449" s="143" t="s">
        <v>103</v>
      </c>
      <c r="H449" s="143" t="s">
        <v>104</v>
      </c>
      <c r="I449" s="143" t="s">
        <v>105</v>
      </c>
      <c r="J449" s="143">
        <v>368</v>
      </c>
      <c r="K449" s="144">
        <v>526.24</v>
      </c>
    </row>
    <row r="450" spans="1:11" x14ac:dyDescent="0.25">
      <c r="A450" s="142" t="s">
        <v>106</v>
      </c>
      <c r="B450" s="143">
        <v>2020</v>
      </c>
      <c r="C450" s="143" t="s">
        <v>35</v>
      </c>
      <c r="D450" s="143" t="s">
        <v>112</v>
      </c>
      <c r="E450" s="143" t="s">
        <v>101</v>
      </c>
      <c r="F450" s="143" t="s">
        <v>102</v>
      </c>
      <c r="G450" s="143" t="s">
        <v>103</v>
      </c>
      <c r="H450" s="143" t="s">
        <v>104</v>
      </c>
      <c r="I450" s="143" t="s">
        <v>105</v>
      </c>
      <c r="J450" s="143">
        <v>296</v>
      </c>
      <c r="K450" s="144">
        <v>423.28</v>
      </c>
    </row>
    <row r="451" spans="1:11" x14ac:dyDescent="0.25">
      <c r="A451" s="142" t="s">
        <v>106</v>
      </c>
      <c r="B451" s="143">
        <v>2020</v>
      </c>
      <c r="C451" s="143" t="s">
        <v>35</v>
      </c>
      <c r="D451" s="143" t="s">
        <v>112</v>
      </c>
      <c r="E451" s="143" t="s">
        <v>101</v>
      </c>
      <c r="F451" s="143" t="s">
        <v>102</v>
      </c>
      <c r="G451" s="143" t="s">
        <v>103</v>
      </c>
      <c r="H451" s="143" t="s">
        <v>104</v>
      </c>
      <c r="I451" s="143" t="s">
        <v>105</v>
      </c>
      <c r="J451" s="143">
        <v>322</v>
      </c>
      <c r="K451" s="144">
        <v>526.24</v>
      </c>
    </row>
    <row r="452" spans="1:11" x14ac:dyDescent="0.25">
      <c r="A452" s="142" t="s">
        <v>110</v>
      </c>
      <c r="B452" s="143">
        <v>2020</v>
      </c>
      <c r="C452" s="143" t="s">
        <v>35</v>
      </c>
      <c r="D452" s="143" t="s">
        <v>112</v>
      </c>
      <c r="E452" s="143" t="s">
        <v>101</v>
      </c>
      <c r="F452" s="143" t="s">
        <v>102</v>
      </c>
      <c r="G452" s="143" t="s">
        <v>103</v>
      </c>
      <c r="H452" s="143" t="s">
        <v>104</v>
      </c>
      <c r="I452" s="143" t="s">
        <v>105</v>
      </c>
      <c r="J452" s="143">
        <v>370</v>
      </c>
      <c r="K452" s="144">
        <v>526.24</v>
      </c>
    </row>
    <row r="453" spans="1:11" x14ac:dyDescent="0.25">
      <c r="A453" s="142" t="s">
        <v>108</v>
      </c>
      <c r="B453" s="143">
        <v>2020</v>
      </c>
      <c r="C453" s="143" t="s">
        <v>35</v>
      </c>
      <c r="D453" s="143" t="s">
        <v>112</v>
      </c>
      <c r="E453" s="143" t="s">
        <v>101</v>
      </c>
      <c r="F453" s="143" t="s">
        <v>102</v>
      </c>
      <c r="G453" s="143" t="s">
        <v>103</v>
      </c>
      <c r="H453" s="143" t="s">
        <v>104</v>
      </c>
      <c r="I453" s="143" t="s">
        <v>105</v>
      </c>
      <c r="J453" s="143">
        <v>298</v>
      </c>
      <c r="K453" s="144">
        <v>526.24</v>
      </c>
    </row>
    <row r="454" spans="1:11" x14ac:dyDescent="0.25">
      <c r="A454" s="142" t="s">
        <v>108</v>
      </c>
      <c r="B454" s="143">
        <v>2020</v>
      </c>
      <c r="C454" s="143" t="s">
        <v>35</v>
      </c>
      <c r="D454" s="143" t="s">
        <v>112</v>
      </c>
      <c r="E454" s="143" t="s">
        <v>101</v>
      </c>
      <c r="F454" s="143" t="s">
        <v>102</v>
      </c>
      <c r="G454" s="143" t="s">
        <v>103</v>
      </c>
      <c r="H454" s="143" t="s">
        <v>104</v>
      </c>
      <c r="I454" s="143" t="s">
        <v>105</v>
      </c>
      <c r="J454" s="143">
        <v>990</v>
      </c>
      <c r="K454" s="144">
        <v>1415.7</v>
      </c>
    </row>
    <row r="455" spans="1:11" x14ac:dyDescent="0.25">
      <c r="A455" s="142" t="s">
        <v>99</v>
      </c>
      <c r="B455" s="143">
        <v>2020</v>
      </c>
      <c r="C455" s="143" t="s">
        <v>35</v>
      </c>
      <c r="D455" s="143" t="s">
        <v>112</v>
      </c>
      <c r="E455" s="143" t="s">
        <v>101</v>
      </c>
      <c r="F455" s="143" t="s">
        <v>102</v>
      </c>
      <c r="G455" s="143" t="s">
        <v>103</v>
      </c>
      <c r="H455" s="143" t="s">
        <v>104</v>
      </c>
      <c r="I455" s="143" t="s">
        <v>105</v>
      </c>
      <c r="J455" s="143">
        <v>1023</v>
      </c>
      <c r="K455" s="144">
        <v>1462.8899999999999</v>
      </c>
    </row>
    <row r="456" spans="1:11" x14ac:dyDescent="0.25">
      <c r="A456" s="142" t="s">
        <v>106</v>
      </c>
      <c r="B456" s="143">
        <v>2020</v>
      </c>
      <c r="C456" s="143" t="s">
        <v>35</v>
      </c>
      <c r="D456" s="143" t="s">
        <v>112</v>
      </c>
      <c r="E456" s="143" t="s">
        <v>101</v>
      </c>
      <c r="F456" s="143" t="s">
        <v>102</v>
      </c>
      <c r="G456" s="143" t="s">
        <v>103</v>
      </c>
      <c r="H456" s="143" t="s">
        <v>104</v>
      </c>
      <c r="I456" s="143" t="s">
        <v>105</v>
      </c>
      <c r="J456" s="143">
        <v>369</v>
      </c>
      <c r="K456" s="144">
        <v>527.66999999999996</v>
      </c>
    </row>
    <row r="457" spans="1:11" x14ac:dyDescent="0.25">
      <c r="A457" s="142" t="s">
        <v>108</v>
      </c>
      <c r="B457" s="143">
        <v>2020</v>
      </c>
      <c r="C457" s="143" t="s">
        <v>35</v>
      </c>
      <c r="D457" s="143" t="s">
        <v>112</v>
      </c>
      <c r="E457" s="143" t="s">
        <v>101</v>
      </c>
      <c r="F457" s="143" t="s">
        <v>102</v>
      </c>
      <c r="G457" s="143" t="s">
        <v>103</v>
      </c>
      <c r="H457" s="143" t="s">
        <v>104</v>
      </c>
      <c r="I457" s="143" t="s">
        <v>105</v>
      </c>
      <c r="J457" s="143">
        <v>297</v>
      </c>
      <c r="K457" s="144">
        <v>424.71</v>
      </c>
    </row>
    <row r="458" spans="1:11" x14ac:dyDescent="0.25">
      <c r="A458" s="142" t="s">
        <v>108</v>
      </c>
      <c r="B458" s="143">
        <v>2020</v>
      </c>
      <c r="C458" s="143" t="s">
        <v>35</v>
      </c>
      <c r="D458" s="143" t="s">
        <v>112</v>
      </c>
      <c r="E458" s="143" t="s">
        <v>101</v>
      </c>
      <c r="F458" s="143" t="s">
        <v>102</v>
      </c>
      <c r="G458" s="143" t="s">
        <v>103</v>
      </c>
      <c r="H458" s="143" t="s">
        <v>104</v>
      </c>
      <c r="I458" s="143" t="s">
        <v>105</v>
      </c>
      <c r="J458" s="143">
        <v>771</v>
      </c>
      <c r="K458" s="144">
        <v>1102.53</v>
      </c>
    </row>
    <row r="459" spans="1:11" x14ac:dyDescent="0.25">
      <c r="A459" s="142" t="s">
        <v>99</v>
      </c>
      <c r="B459" s="143">
        <v>2020</v>
      </c>
      <c r="C459" s="143" t="s">
        <v>35</v>
      </c>
      <c r="D459" s="143" t="s">
        <v>112</v>
      </c>
      <c r="E459" s="143" t="s">
        <v>101</v>
      </c>
      <c r="F459" s="143" t="s">
        <v>102</v>
      </c>
      <c r="G459" s="143" t="s">
        <v>103</v>
      </c>
      <c r="H459" s="143" t="s">
        <v>104</v>
      </c>
      <c r="I459" s="143" t="s">
        <v>105</v>
      </c>
      <c r="J459" s="143">
        <v>804</v>
      </c>
      <c r="K459" s="144">
        <v>1149.72</v>
      </c>
    </row>
    <row r="460" spans="1:11" x14ac:dyDescent="0.25">
      <c r="A460" s="142" t="s">
        <v>106</v>
      </c>
      <c r="B460" s="143">
        <v>2020</v>
      </c>
      <c r="C460" s="143" t="s">
        <v>35</v>
      </c>
      <c r="D460" s="143" t="s">
        <v>112</v>
      </c>
      <c r="E460" s="143" t="s">
        <v>101</v>
      </c>
      <c r="F460" s="143" t="s">
        <v>102</v>
      </c>
      <c r="G460" s="143" t="s">
        <v>103</v>
      </c>
      <c r="H460" s="143" t="s">
        <v>104</v>
      </c>
      <c r="I460" s="143" t="s">
        <v>105</v>
      </c>
      <c r="J460" s="143">
        <v>858</v>
      </c>
      <c r="K460" s="144">
        <v>1226.94</v>
      </c>
    </row>
    <row r="461" spans="1:11" x14ac:dyDescent="0.25">
      <c r="A461" s="142" t="s">
        <v>106</v>
      </c>
      <c r="B461" s="143">
        <v>2020</v>
      </c>
      <c r="C461" s="143" t="s">
        <v>35</v>
      </c>
      <c r="D461" s="143" t="s">
        <v>112</v>
      </c>
      <c r="E461" s="143" t="s">
        <v>101</v>
      </c>
      <c r="F461" s="143" t="s">
        <v>102</v>
      </c>
      <c r="G461" s="143" t="s">
        <v>103</v>
      </c>
      <c r="H461" s="143" t="s">
        <v>104</v>
      </c>
      <c r="I461" s="143" t="s">
        <v>105</v>
      </c>
      <c r="J461" s="143">
        <v>323</v>
      </c>
      <c r="K461" s="144">
        <v>461.89</v>
      </c>
    </row>
    <row r="462" spans="1:11" x14ac:dyDescent="0.25">
      <c r="A462" s="142" t="s">
        <v>99</v>
      </c>
      <c r="B462" s="143">
        <v>2020</v>
      </c>
      <c r="C462" s="143" t="s">
        <v>35</v>
      </c>
      <c r="D462" s="143" t="s">
        <v>112</v>
      </c>
      <c r="E462" s="143" t="s">
        <v>101</v>
      </c>
      <c r="F462" s="143" t="s">
        <v>102</v>
      </c>
      <c r="G462" s="143" t="s">
        <v>103</v>
      </c>
      <c r="H462" s="143" t="s">
        <v>104</v>
      </c>
      <c r="I462" s="143" t="s">
        <v>105</v>
      </c>
      <c r="J462" s="143">
        <v>371</v>
      </c>
      <c r="K462" s="144">
        <v>530.53</v>
      </c>
    </row>
    <row r="463" spans="1:11" x14ac:dyDescent="0.25">
      <c r="A463" s="142" t="s">
        <v>99</v>
      </c>
      <c r="B463" s="143">
        <v>2020</v>
      </c>
      <c r="C463" s="143" t="s">
        <v>35</v>
      </c>
      <c r="D463" s="143" t="s">
        <v>112</v>
      </c>
      <c r="E463" s="143" t="s">
        <v>101</v>
      </c>
      <c r="F463" s="143" t="s">
        <v>102</v>
      </c>
      <c r="G463" s="143" t="s">
        <v>103</v>
      </c>
      <c r="H463" s="143" t="s">
        <v>104</v>
      </c>
      <c r="I463" s="143" t="s">
        <v>105</v>
      </c>
      <c r="J463" s="143">
        <v>299</v>
      </c>
      <c r="K463" s="144">
        <v>427.57</v>
      </c>
    </row>
    <row r="464" spans="1:11" x14ac:dyDescent="0.25">
      <c r="A464" s="142" t="s">
        <v>99</v>
      </c>
      <c r="B464" s="143">
        <v>2020</v>
      </c>
      <c r="C464" s="143" t="s">
        <v>41</v>
      </c>
      <c r="D464" s="143" t="s">
        <v>112</v>
      </c>
      <c r="E464" s="143" t="s">
        <v>101</v>
      </c>
      <c r="F464" s="143" t="s">
        <v>102</v>
      </c>
      <c r="G464" s="143" t="s">
        <v>103</v>
      </c>
      <c r="H464" s="143" t="s">
        <v>104</v>
      </c>
      <c r="I464" s="143" t="s">
        <v>105</v>
      </c>
      <c r="J464" s="143">
        <v>290</v>
      </c>
      <c r="K464" s="144">
        <v>414.7</v>
      </c>
    </row>
    <row r="465" spans="1:11" x14ac:dyDescent="0.25">
      <c r="A465" s="142" t="s">
        <v>106</v>
      </c>
      <c r="B465" s="143">
        <v>2020</v>
      </c>
      <c r="C465" s="143" t="s">
        <v>41</v>
      </c>
      <c r="D465" s="143" t="s">
        <v>112</v>
      </c>
      <c r="E465" s="143" t="s">
        <v>101</v>
      </c>
      <c r="F465" s="143" t="s">
        <v>102</v>
      </c>
      <c r="G465" s="143" t="s">
        <v>103</v>
      </c>
      <c r="H465" s="143" t="s">
        <v>104</v>
      </c>
      <c r="I465" s="143" t="s">
        <v>105</v>
      </c>
      <c r="J465" s="143">
        <v>338</v>
      </c>
      <c r="K465" s="144">
        <v>483.34000000000003</v>
      </c>
    </row>
    <row r="466" spans="1:11" x14ac:dyDescent="0.25">
      <c r="A466" s="142" t="s">
        <v>106</v>
      </c>
      <c r="B466" s="143">
        <v>2020</v>
      </c>
      <c r="C466" s="143" t="s">
        <v>41</v>
      </c>
      <c r="D466" s="143" t="s">
        <v>112</v>
      </c>
      <c r="E466" s="143" t="s">
        <v>101</v>
      </c>
      <c r="F466" s="143" t="s">
        <v>102</v>
      </c>
      <c r="G466" s="143" t="s">
        <v>103</v>
      </c>
      <c r="H466" s="143" t="s">
        <v>104</v>
      </c>
      <c r="I466" s="143" t="s">
        <v>105</v>
      </c>
      <c r="J466" s="143">
        <v>266</v>
      </c>
      <c r="K466" s="144">
        <v>380.38</v>
      </c>
    </row>
    <row r="467" spans="1:11" x14ac:dyDescent="0.25">
      <c r="A467" s="142" t="s">
        <v>99</v>
      </c>
      <c r="B467" s="143">
        <v>2020</v>
      </c>
      <c r="C467" s="143" t="s">
        <v>41</v>
      </c>
      <c r="D467" s="143" t="s">
        <v>112</v>
      </c>
      <c r="E467" s="143" t="s">
        <v>101</v>
      </c>
      <c r="F467" s="143" t="s">
        <v>102</v>
      </c>
      <c r="G467" s="143" t="s">
        <v>103</v>
      </c>
      <c r="H467" s="143" t="s">
        <v>104</v>
      </c>
      <c r="I467" s="143" t="s">
        <v>105</v>
      </c>
      <c r="J467" s="143">
        <v>292</v>
      </c>
      <c r="K467" s="144">
        <v>526.24</v>
      </c>
    </row>
    <row r="468" spans="1:11" x14ac:dyDescent="0.25">
      <c r="A468" s="142" t="s">
        <v>99</v>
      </c>
      <c r="B468" s="143">
        <v>2020</v>
      </c>
      <c r="C468" s="143" t="s">
        <v>41</v>
      </c>
      <c r="D468" s="143" t="s">
        <v>112</v>
      </c>
      <c r="E468" s="143" t="s">
        <v>101</v>
      </c>
      <c r="F468" s="143" t="s">
        <v>102</v>
      </c>
      <c r="G468" s="143" t="s">
        <v>103</v>
      </c>
      <c r="H468" s="143" t="s">
        <v>104</v>
      </c>
      <c r="I468" s="143" t="s">
        <v>105</v>
      </c>
      <c r="J468" s="143">
        <v>340</v>
      </c>
      <c r="K468" s="144">
        <v>526.24</v>
      </c>
    </row>
    <row r="469" spans="1:11" x14ac:dyDescent="0.25">
      <c r="A469" s="142" t="s">
        <v>106</v>
      </c>
      <c r="B469" s="143">
        <v>2020</v>
      </c>
      <c r="C469" s="143" t="s">
        <v>41</v>
      </c>
      <c r="D469" s="143" t="s">
        <v>112</v>
      </c>
      <c r="E469" s="143" t="s">
        <v>101</v>
      </c>
      <c r="F469" s="143" t="s">
        <v>102</v>
      </c>
      <c r="G469" s="143" t="s">
        <v>103</v>
      </c>
      <c r="H469" s="143" t="s">
        <v>104</v>
      </c>
      <c r="I469" s="143" t="s">
        <v>105</v>
      </c>
      <c r="J469" s="143">
        <v>995</v>
      </c>
      <c r="K469" s="144">
        <v>1422.85</v>
      </c>
    </row>
    <row r="470" spans="1:11" x14ac:dyDescent="0.25">
      <c r="A470" s="142" t="s">
        <v>108</v>
      </c>
      <c r="B470" s="143">
        <v>2020</v>
      </c>
      <c r="C470" s="143" t="s">
        <v>41</v>
      </c>
      <c r="D470" s="143" t="s">
        <v>112</v>
      </c>
      <c r="E470" s="143" t="s">
        <v>101</v>
      </c>
      <c r="F470" s="143" t="s">
        <v>102</v>
      </c>
      <c r="G470" s="143" t="s">
        <v>103</v>
      </c>
      <c r="H470" s="143" t="s">
        <v>104</v>
      </c>
      <c r="I470" s="143" t="s">
        <v>105</v>
      </c>
      <c r="J470" s="143">
        <v>1029</v>
      </c>
      <c r="K470" s="144">
        <v>1471.47</v>
      </c>
    </row>
    <row r="471" spans="1:11" x14ac:dyDescent="0.25">
      <c r="A471" s="142" t="s">
        <v>106</v>
      </c>
      <c r="B471" s="143">
        <v>2020</v>
      </c>
      <c r="C471" s="143" t="s">
        <v>41</v>
      </c>
      <c r="D471" s="143" t="s">
        <v>112</v>
      </c>
      <c r="E471" s="143" t="s">
        <v>101</v>
      </c>
      <c r="F471" s="143" t="s">
        <v>102</v>
      </c>
      <c r="G471" s="143" t="s">
        <v>103</v>
      </c>
      <c r="H471" s="143" t="s">
        <v>104</v>
      </c>
      <c r="I471" s="143" t="s">
        <v>105</v>
      </c>
      <c r="J471" s="143">
        <v>264</v>
      </c>
      <c r="K471" s="144">
        <v>377.52</v>
      </c>
    </row>
    <row r="472" spans="1:11" x14ac:dyDescent="0.25">
      <c r="A472" s="142" t="s">
        <v>106</v>
      </c>
      <c r="B472" s="143">
        <v>2020</v>
      </c>
      <c r="C472" s="143" t="s">
        <v>41</v>
      </c>
      <c r="D472" s="143" t="s">
        <v>112</v>
      </c>
      <c r="E472" s="143" t="s">
        <v>101</v>
      </c>
      <c r="F472" s="143" t="s">
        <v>102</v>
      </c>
      <c r="G472" s="143" t="s">
        <v>103</v>
      </c>
      <c r="H472" s="143" t="s">
        <v>104</v>
      </c>
      <c r="I472" s="143" t="s">
        <v>105</v>
      </c>
      <c r="J472" s="143">
        <v>291</v>
      </c>
      <c r="K472" s="144">
        <v>416.13</v>
      </c>
    </row>
    <row r="473" spans="1:11" x14ac:dyDescent="0.25">
      <c r="A473" s="142" t="s">
        <v>106</v>
      </c>
      <c r="B473" s="143">
        <v>2020</v>
      </c>
      <c r="C473" s="143" t="s">
        <v>41</v>
      </c>
      <c r="D473" s="143" t="s">
        <v>112</v>
      </c>
      <c r="E473" s="143" t="s">
        <v>101</v>
      </c>
      <c r="F473" s="143" t="s">
        <v>102</v>
      </c>
      <c r="G473" s="143" t="s">
        <v>103</v>
      </c>
      <c r="H473" s="143" t="s">
        <v>104</v>
      </c>
      <c r="I473" s="143" t="s">
        <v>105</v>
      </c>
      <c r="J473" s="143">
        <v>339</v>
      </c>
      <c r="K473" s="144">
        <v>484.77</v>
      </c>
    </row>
    <row r="474" spans="1:11" x14ac:dyDescent="0.25">
      <c r="A474" s="142" t="s">
        <v>106</v>
      </c>
      <c r="B474" s="143">
        <v>2020</v>
      </c>
      <c r="C474" s="143" t="s">
        <v>41</v>
      </c>
      <c r="D474" s="143" t="s">
        <v>112</v>
      </c>
      <c r="E474" s="143" t="s">
        <v>101</v>
      </c>
      <c r="F474" s="143" t="s">
        <v>102</v>
      </c>
      <c r="G474" s="143" t="s">
        <v>103</v>
      </c>
      <c r="H474" s="143" t="s">
        <v>104</v>
      </c>
      <c r="I474" s="143" t="s">
        <v>105</v>
      </c>
      <c r="J474" s="143">
        <v>267</v>
      </c>
      <c r="K474" s="144">
        <v>381.81</v>
      </c>
    </row>
    <row r="475" spans="1:11" x14ac:dyDescent="0.25">
      <c r="A475" s="142" t="s">
        <v>108</v>
      </c>
      <c r="B475" s="143">
        <v>2020</v>
      </c>
      <c r="C475" s="143" t="s">
        <v>41</v>
      </c>
      <c r="D475" s="143" t="s">
        <v>112</v>
      </c>
      <c r="E475" s="143" t="s">
        <v>101</v>
      </c>
      <c r="F475" s="143" t="s">
        <v>102</v>
      </c>
      <c r="G475" s="143" t="s">
        <v>103</v>
      </c>
      <c r="H475" s="143" t="s">
        <v>104</v>
      </c>
      <c r="I475" s="143" t="s">
        <v>105</v>
      </c>
      <c r="J475" s="143">
        <v>810</v>
      </c>
      <c r="K475" s="144">
        <v>1158.3</v>
      </c>
    </row>
    <row r="476" spans="1:11" x14ac:dyDescent="0.25">
      <c r="A476" s="142" t="s">
        <v>99</v>
      </c>
      <c r="B476" s="143">
        <v>2020</v>
      </c>
      <c r="C476" s="143" t="s">
        <v>41</v>
      </c>
      <c r="D476" s="143" t="s">
        <v>112</v>
      </c>
      <c r="E476" s="143" t="s">
        <v>101</v>
      </c>
      <c r="F476" s="143" t="s">
        <v>102</v>
      </c>
      <c r="G476" s="143" t="s">
        <v>103</v>
      </c>
      <c r="H476" s="143" t="s">
        <v>104</v>
      </c>
      <c r="I476" s="143" t="s">
        <v>105</v>
      </c>
      <c r="J476" s="143">
        <v>863</v>
      </c>
      <c r="K476" s="144">
        <v>1234.0899999999999</v>
      </c>
    </row>
    <row r="477" spans="1:11" x14ac:dyDescent="0.25">
      <c r="A477" s="142" t="s">
        <v>106</v>
      </c>
      <c r="B477" s="143">
        <v>2020</v>
      </c>
      <c r="C477" s="143" t="s">
        <v>41</v>
      </c>
      <c r="D477" s="143" t="s">
        <v>112</v>
      </c>
      <c r="E477" s="143" t="s">
        <v>101</v>
      </c>
      <c r="F477" s="143" t="s">
        <v>102</v>
      </c>
      <c r="G477" s="143" t="s">
        <v>103</v>
      </c>
      <c r="H477" s="143" t="s">
        <v>113</v>
      </c>
      <c r="I477" s="143" t="s">
        <v>105</v>
      </c>
      <c r="J477" s="143">
        <v>293</v>
      </c>
      <c r="K477" s="144">
        <v>418.99</v>
      </c>
    </row>
    <row r="478" spans="1:11" x14ac:dyDescent="0.25">
      <c r="A478" s="142" t="s">
        <v>109</v>
      </c>
      <c r="B478" s="143">
        <v>2020</v>
      </c>
      <c r="C478" s="143" t="s">
        <v>41</v>
      </c>
      <c r="D478" s="143" t="s">
        <v>112</v>
      </c>
      <c r="E478" s="143" t="s">
        <v>101</v>
      </c>
      <c r="F478" s="143" t="s">
        <v>102</v>
      </c>
      <c r="G478" s="143" t="s">
        <v>103</v>
      </c>
      <c r="H478" s="143" t="s">
        <v>113</v>
      </c>
      <c r="I478" s="143" t="s">
        <v>105</v>
      </c>
      <c r="J478" s="143">
        <v>341</v>
      </c>
      <c r="K478" s="144">
        <v>487.63</v>
      </c>
    </row>
    <row r="479" spans="1:11" x14ac:dyDescent="0.25">
      <c r="A479" s="142" t="s">
        <v>99</v>
      </c>
      <c r="B479" s="143">
        <v>2020</v>
      </c>
      <c r="C479" s="143" t="s">
        <v>41</v>
      </c>
      <c r="D479" s="143" t="s">
        <v>112</v>
      </c>
      <c r="E479" s="143" t="s">
        <v>101</v>
      </c>
      <c r="F479" s="143" t="s">
        <v>102</v>
      </c>
      <c r="G479" s="143" t="s">
        <v>103</v>
      </c>
      <c r="H479" s="143" t="s">
        <v>113</v>
      </c>
      <c r="I479" s="143" t="s">
        <v>105</v>
      </c>
      <c r="J479" s="143">
        <v>263</v>
      </c>
      <c r="K479" s="144">
        <v>376.09000000000003</v>
      </c>
    </row>
    <row r="480" spans="1:11" x14ac:dyDescent="0.25">
      <c r="A480" s="142" t="s">
        <v>106</v>
      </c>
      <c r="B480" s="143">
        <v>2020</v>
      </c>
      <c r="C480" s="143" t="s">
        <v>40</v>
      </c>
      <c r="D480" s="143" t="s">
        <v>112</v>
      </c>
      <c r="E480" s="143" t="s">
        <v>101</v>
      </c>
      <c r="F480" s="143" t="s">
        <v>102</v>
      </c>
      <c r="G480" s="143" t="s">
        <v>103</v>
      </c>
      <c r="H480" s="143" t="s">
        <v>113</v>
      </c>
      <c r="I480" s="143" t="s">
        <v>105</v>
      </c>
      <c r="J480" s="143">
        <v>296</v>
      </c>
      <c r="K480" s="144">
        <v>423.28</v>
      </c>
    </row>
    <row r="481" spans="1:11" x14ac:dyDescent="0.25">
      <c r="A481" s="142" t="s">
        <v>109</v>
      </c>
      <c r="B481" s="143">
        <v>2020</v>
      </c>
      <c r="C481" s="143" t="s">
        <v>40</v>
      </c>
      <c r="D481" s="143" t="s">
        <v>112</v>
      </c>
      <c r="E481" s="143" t="s">
        <v>101</v>
      </c>
      <c r="F481" s="143" t="s">
        <v>102</v>
      </c>
      <c r="G481" s="143" t="s">
        <v>103</v>
      </c>
      <c r="H481" s="143" t="s">
        <v>113</v>
      </c>
      <c r="I481" s="143" t="s">
        <v>105</v>
      </c>
      <c r="J481" s="143">
        <v>344</v>
      </c>
      <c r="K481" s="144">
        <v>491.91999999999996</v>
      </c>
    </row>
    <row r="482" spans="1:11" x14ac:dyDescent="0.25">
      <c r="A482" s="142" t="s">
        <v>106</v>
      </c>
      <c r="B482" s="143">
        <v>2020</v>
      </c>
      <c r="C482" s="143" t="s">
        <v>40</v>
      </c>
      <c r="D482" s="143" t="s">
        <v>112</v>
      </c>
      <c r="E482" s="143" t="s">
        <v>101</v>
      </c>
      <c r="F482" s="143" t="s">
        <v>102</v>
      </c>
      <c r="G482" s="143" t="s">
        <v>103</v>
      </c>
      <c r="H482" s="143" t="s">
        <v>113</v>
      </c>
      <c r="I482" s="143" t="s">
        <v>105</v>
      </c>
      <c r="J482" s="143">
        <v>272</v>
      </c>
      <c r="K482" s="144">
        <v>388.96</v>
      </c>
    </row>
    <row r="483" spans="1:11" x14ac:dyDescent="0.25">
      <c r="A483" s="142" t="s">
        <v>99</v>
      </c>
      <c r="B483" s="143">
        <v>2020</v>
      </c>
      <c r="C483" s="143" t="s">
        <v>40</v>
      </c>
      <c r="D483" s="143" t="s">
        <v>112</v>
      </c>
      <c r="E483" s="143" t="s">
        <v>101</v>
      </c>
      <c r="F483" s="143" t="s">
        <v>102</v>
      </c>
      <c r="G483" s="143" t="s">
        <v>103</v>
      </c>
      <c r="H483" s="143" t="s">
        <v>113</v>
      </c>
      <c r="I483" s="143" t="s">
        <v>105</v>
      </c>
      <c r="J483" s="143">
        <v>298</v>
      </c>
      <c r="K483" s="144">
        <v>526.24</v>
      </c>
    </row>
    <row r="484" spans="1:11" x14ac:dyDescent="0.25">
      <c r="A484" s="142" t="s">
        <v>109</v>
      </c>
      <c r="B484" s="143">
        <v>2020</v>
      </c>
      <c r="C484" s="143" t="s">
        <v>40</v>
      </c>
      <c r="D484" s="143" t="s">
        <v>112</v>
      </c>
      <c r="E484" s="143" t="s">
        <v>101</v>
      </c>
      <c r="F484" s="143" t="s">
        <v>102</v>
      </c>
      <c r="G484" s="143" t="s">
        <v>103</v>
      </c>
      <c r="H484" s="143" t="s">
        <v>113</v>
      </c>
      <c r="I484" s="143" t="s">
        <v>105</v>
      </c>
      <c r="J484" s="143">
        <v>346</v>
      </c>
      <c r="K484" s="144">
        <v>526.24</v>
      </c>
    </row>
    <row r="485" spans="1:11" x14ac:dyDescent="0.25">
      <c r="A485" s="142" t="s">
        <v>110</v>
      </c>
      <c r="B485" s="143">
        <v>2020</v>
      </c>
      <c r="C485" s="143" t="s">
        <v>40</v>
      </c>
      <c r="D485" s="143" t="s">
        <v>112</v>
      </c>
      <c r="E485" s="143" t="s">
        <v>101</v>
      </c>
      <c r="F485" s="143" t="s">
        <v>102</v>
      </c>
      <c r="G485" s="143" t="s">
        <v>103</v>
      </c>
      <c r="H485" s="143" t="s">
        <v>113</v>
      </c>
      <c r="I485" s="143" t="s">
        <v>105</v>
      </c>
      <c r="J485" s="143">
        <v>268</v>
      </c>
      <c r="K485" s="144">
        <v>526.24</v>
      </c>
    </row>
    <row r="486" spans="1:11" x14ac:dyDescent="0.25">
      <c r="A486" s="142" t="s">
        <v>106</v>
      </c>
      <c r="B486" s="143">
        <v>2020</v>
      </c>
      <c r="C486" s="143" t="s">
        <v>40</v>
      </c>
      <c r="D486" s="143" t="s">
        <v>112</v>
      </c>
      <c r="E486" s="143" t="s">
        <v>101</v>
      </c>
      <c r="F486" s="143" t="s">
        <v>102</v>
      </c>
      <c r="G486" s="143" t="s">
        <v>103</v>
      </c>
      <c r="H486" s="143" t="s">
        <v>113</v>
      </c>
      <c r="I486" s="143" t="s">
        <v>105</v>
      </c>
      <c r="J486" s="143">
        <v>1028</v>
      </c>
      <c r="K486" s="144">
        <v>1470.04</v>
      </c>
    </row>
    <row r="487" spans="1:11" x14ac:dyDescent="0.25">
      <c r="A487" s="142" t="s">
        <v>108</v>
      </c>
      <c r="B487" s="143">
        <v>2020</v>
      </c>
      <c r="C487" s="143" t="s">
        <v>40</v>
      </c>
      <c r="D487" s="143" t="s">
        <v>112</v>
      </c>
      <c r="E487" s="143" t="s">
        <v>101</v>
      </c>
      <c r="F487" s="143" t="s">
        <v>102</v>
      </c>
      <c r="G487" s="143" t="s">
        <v>103</v>
      </c>
      <c r="H487" s="143" t="s">
        <v>113</v>
      </c>
      <c r="I487" s="143" t="s">
        <v>105</v>
      </c>
      <c r="J487" s="143">
        <v>270</v>
      </c>
      <c r="K487" s="144">
        <v>386.1</v>
      </c>
    </row>
    <row r="488" spans="1:11" x14ac:dyDescent="0.25">
      <c r="A488" s="142" t="s">
        <v>108</v>
      </c>
      <c r="B488" s="143">
        <v>2020</v>
      </c>
      <c r="C488" s="143" t="s">
        <v>40</v>
      </c>
      <c r="D488" s="143" t="s">
        <v>112</v>
      </c>
      <c r="E488" s="143" t="s">
        <v>101</v>
      </c>
      <c r="F488" s="143" t="s">
        <v>102</v>
      </c>
      <c r="G488" s="143" t="s">
        <v>103</v>
      </c>
      <c r="H488" s="143" t="s">
        <v>113</v>
      </c>
      <c r="I488" s="143" t="s">
        <v>105</v>
      </c>
      <c r="J488" s="143">
        <v>297</v>
      </c>
      <c r="K488" s="144">
        <v>424.71</v>
      </c>
    </row>
    <row r="489" spans="1:11" x14ac:dyDescent="0.25">
      <c r="A489" s="142" t="s">
        <v>106</v>
      </c>
      <c r="B489" s="143">
        <v>2020</v>
      </c>
      <c r="C489" s="143" t="s">
        <v>40</v>
      </c>
      <c r="D489" s="143" t="s">
        <v>112</v>
      </c>
      <c r="E489" s="143" t="s">
        <v>101</v>
      </c>
      <c r="F489" s="143" t="s">
        <v>102</v>
      </c>
      <c r="G489" s="143" t="s">
        <v>103</v>
      </c>
      <c r="H489" s="143" t="s">
        <v>113</v>
      </c>
      <c r="I489" s="143" t="s">
        <v>105</v>
      </c>
      <c r="J489" s="143">
        <v>345</v>
      </c>
      <c r="K489" s="144">
        <v>493.35</v>
      </c>
    </row>
    <row r="490" spans="1:11" x14ac:dyDescent="0.25">
      <c r="A490" s="142" t="s">
        <v>110</v>
      </c>
      <c r="B490" s="143">
        <v>2020</v>
      </c>
      <c r="C490" s="143" t="s">
        <v>40</v>
      </c>
      <c r="D490" s="143" t="s">
        <v>112</v>
      </c>
      <c r="E490" s="143" t="s">
        <v>101</v>
      </c>
      <c r="F490" s="143" t="s">
        <v>102</v>
      </c>
      <c r="G490" s="143" t="s">
        <v>103</v>
      </c>
      <c r="H490" s="143" t="s">
        <v>113</v>
      </c>
      <c r="I490" s="143" t="s">
        <v>105</v>
      </c>
      <c r="J490" s="143">
        <v>776</v>
      </c>
      <c r="K490" s="144">
        <v>1109.68</v>
      </c>
    </row>
    <row r="491" spans="1:11" x14ac:dyDescent="0.25">
      <c r="A491" s="142" t="s">
        <v>106</v>
      </c>
      <c r="B491" s="143">
        <v>2020</v>
      </c>
      <c r="C491" s="143" t="s">
        <v>40</v>
      </c>
      <c r="D491" s="143" t="s">
        <v>112</v>
      </c>
      <c r="E491" s="143" t="s">
        <v>101</v>
      </c>
      <c r="F491" s="143" t="s">
        <v>102</v>
      </c>
      <c r="G491" s="143" t="s">
        <v>103</v>
      </c>
      <c r="H491" s="143" t="s">
        <v>113</v>
      </c>
      <c r="I491" s="143" t="s">
        <v>105</v>
      </c>
      <c r="J491" s="143">
        <v>809</v>
      </c>
      <c r="K491" s="144">
        <v>1156.8699999999999</v>
      </c>
    </row>
    <row r="492" spans="1:11" x14ac:dyDescent="0.25">
      <c r="A492" s="142" t="s">
        <v>99</v>
      </c>
      <c r="B492" s="143">
        <v>2020</v>
      </c>
      <c r="C492" s="143" t="s">
        <v>40</v>
      </c>
      <c r="D492" s="143" t="s">
        <v>112</v>
      </c>
      <c r="E492" s="143" t="s">
        <v>101</v>
      </c>
      <c r="F492" s="143" t="s">
        <v>102</v>
      </c>
      <c r="G492" s="143" t="s">
        <v>103</v>
      </c>
      <c r="H492" s="143" t="s">
        <v>113</v>
      </c>
      <c r="I492" s="143" t="s">
        <v>105</v>
      </c>
      <c r="J492" s="143">
        <v>862</v>
      </c>
      <c r="K492" s="144">
        <v>1232.6599999999999</v>
      </c>
    </row>
    <row r="493" spans="1:11" x14ac:dyDescent="0.25">
      <c r="A493" s="142" t="s">
        <v>106</v>
      </c>
      <c r="B493" s="143">
        <v>2020</v>
      </c>
      <c r="C493" s="143" t="s">
        <v>40</v>
      </c>
      <c r="D493" s="143" t="s">
        <v>112</v>
      </c>
      <c r="E493" s="143" t="s">
        <v>101</v>
      </c>
      <c r="F493" s="143" t="s">
        <v>102</v>
      </c>
      <c r="G493" s="143" t="s">
        <v>103</v>
      </c>
      <c r="H493" s="143" t="s">
        <v>113</v>
      </c>
      <c r="I493" s="143" t="s">
        <v>105</v>
      </c>
      <c r="J493" s="143">
        <v>299</v>
      </c>
      <c r="K493" s="144">
        <v>427.57</v>
      </c>
    </row>
    <row r="494" spans="1:11" x14ac:dyDescent="0.25">
      <c r="A494" s="142" t="s">
        <v>106</v>
      </c>
      <c r="B494" s="143">
        <v>2020</v>
      </c>
      <c r="C494" s="143" t="s">
        <v>40</v>
      </c>
      <c r="D494" s="143" t="s">
        <v>112</v>
      </c>
      <c r="E494" s="143" t="s">
        <v>101</v>
      </c>
      <c r="F494" s="143" t="s">
        <v>102</v>
      </c>
      <c r="G494" s="143" t="s">
        <v>103</v>
      </c>
      <c r="H494" s="143" t="s">
        <v>113</v>
      </c>
      <c r="I494" s="143" t="s">
        <v>105</v>
      </c>
      <c r="J494" s="143">
        <v>269</v>
      </c>
      <c r="K494" s="144">
        <v>384.67</v>
      </c>
    </row>
    <row r="495" spans="1:11" x14ac:dyDescent="0.25">
      <c r="A495" s="142" t="s">
        <v>106</v>
      </c>
      <c r="B495" s="143">
        <v>2020</v>
      </c>
      <c r="C495" s="143" t="s">
        <v>39</v>
      </c>
      <c r="D495" s="143" t="s">
        <v>112</v>
      </c>
      <c r="E495" s="143" t="s">
        <v>101</v>
      </c>
      <c r="F495" s="143" t="s">
        <v>102</v>
      </c>
      <c r="G495" s="143" t="s">
        <v>103</v>
      </c>
      <c r="H495" s="143" t="s">
        <v>113</v>
      </c>
      <c r="I495" s="143" t="s">
        <v>105</v>
      </c>
      <c r="J495" s="143">
        <v>302</v>
      </c>
      <c r="K495" s="144">
        <v>431.86</v>
      </c>
    </row>
    <row r="496" spans="1:11" x14ac:dyDescent="0.25">
      <c r="A496" s="142" t="s">
        <v>99</v>
      </c>
      <c r="B496" s="143">
        <v>2020</v>
      </c>
      <c r="C496" s="143" t="s">
        <v>39</v>
      </c>
      <c r="D496" s="143" t="s">
        <v>112</v>
      </c>
      <c r="E496" s="143" t="s">
        <v>101</v>
      </c>
      <c r="F496" s="143" t="s">
        <v>102</v>
      </c>
      <c r="G496" s="143" t="s">
        <v>103</v>
      </c>
      <c r="H496" s="143" t="s">
        <v>113</v>
      </c>
      <c r="I496" s="143" t="s">
        <v>105</v>
      </c>
      <c r="J496" s="143">
        <v>350</v>
      </c>
      <c r="K496" s="144">
        <v>500.5</v>
      </c>
    </row>
    <row r="497" spans="1:11" x14ac:dyDescent="0.25">
      <c r="A497" s="142" t="s">
        <v>99</v>
      </c>
      <c r="B497" s="143">
        <v>2020</v>
      </c>
      <c r="C497" s="143" t="s">
        <v>39</v>
      </c>
      <c r="D497" s="143" t="s">
        <v>112</v>
      </c>
      <c r="E497" s="143" t="s">
        <v>101</v>
      </c>
      <c r="F497" s="143" t="s">
        <v>102</v>
      </c>
      <c r="G497" s="143" t="s">
        <v>103</v>
      </c>
      <c r="H497" s="143" t="s">
        <v>113</v>
      </c>
      <c r="I497" s="143" t="s">
        <v>105</v>
      </c>
      <c r="J497" s="143">
        <v>278</v>
      </c>
      <c r="K497" s="144">
        <v>397.53999999999996</v>
      </c>
    </row>
    <row r="498" spans="1:11" x14ac:dyDescent="0.25">
      <c r="A498" s="142" t="s">
        <v>106</v>
      </c>
      <c r="B498" s="143">
        <v>2020</v>
      </c>
      <c r="C498" s="143" t="s">
        <v>39</v>
      </c>
      <c r="D498" s="143" t="s">
        <v>112</v>
      </c>
      <c r="E498" s="143" t="s">
        <v>101</v>
      </c>
      <c r="F498" s="143" t="s">
        <v>102</v>
      </c>
      <c r="G498" s="143" t="s">
        <v>103</v>
      </c>
      <c r="H498" s="143" t="s">
        <v>113</v>
      </c>
      <c r="I498" s="143" t="s">
        <v>105</v>
      </c>
      <c r="J498" s="143">
        <v>304</v>
      </c>
      <c r="K498" s="144">
        <v>526.24</v>
      </c>
    </row>
    <row r="499" spans="1:11" x14ac:dyDescent="0.25">
      <c r="A499" s="142" t="s">
        <v>99</v>
      </c>
      <c r="B499" s="143">
        <v>2020</v>
      </c>
      <c r="C499" s="143" t="s">
        <v>39</v>
      </c>
      <c r="D499" s="143" t="s">
        <v>112</v>
      </c>
      <c r="E499" s="143" t="s">
        <v>101</v>
      </c>
      <c r="F499" s="143" t="s">
        <v>102</v>
      </c>
      <c r="G499" s="143" t="s">
        <v>103</v>
      </c>
      <c r="H499" s="143" t="s">
        <v>113</v>
      </c>
      <c r="I499" s="143" t="s">
        <v>105</v>
      </c>
      <c r="J499" s="143">
        <v>274</v>
      </c>
      <c r="K499" s="144">
        <v>526.24</v>
      </c>
    </row>
    <row r="500" spans="1:11" x14ac:dyDescent="0.25">
      <c r="A500" s="142" t="s">
        <v>109</v>
      </c>
      <c r="B500" s="143">
        <v>2020</v>
      </c>
      <c r="C500" s="143" t="s">
        <v>39</v>
      </c>
      <c r="D500" s="143" t="s">
        <v>112</v>
      </c>
      <c r="E500" s="143" t="s">
        <v>101</v>
      </c>
      <c r="F500" s="143" t="s">
        <v>102</v>
      </c>
      <c r="G500" s="143" t="s">
        <v>103</v>
      </c>
      <c r="H500" s="143" t="s">
        <v>113</v>
      </c>
      <c r="I500" s="143" t="s">
        <v>105</v>
      </c>
      <c r="J500" s="143">
        <v>994</v>
      </c>
      <c r="K500" s="144">
        <v>1421.42</v>
      </c>
    </row>
    <row r="501" spans="1:11" x14ac:dyDescent="0.25">
      <c r="A501" s="142" t="s">
        <v>106</v>
      </c>
      <c r="B501" s="143">
        <v>2020</v>
      </c>
      <c r="C501" s="143" t="s">
        <v>39</v>
      </c>
      <c r="D501" s="143" t="s">
        <v>112</v>
      </c>
      <c r="E501" s="143" t="s">
        <v>101</v>
      </c>
      <c r="F501" s="143" t="s">
        <v>102</v>
      </c>
      <c r="G501" s="143" t="s">
        <v>103</v>
      </c>
      <c r="H501" s="143" t="s">
        <v>113</v>
      </c>
      <c r="I501" s="143" t="s">
        <v>105</v>
      </c>
      <c r="J501" s="143">
        <v>1027</v>
      </c>
      <c r="K501" s="144">
        <v>1468.6100000000001</v>
      </c>
    </row>
    <row r="502" spans="1:11" x14ac:dyDescent="0.25">
      <c r="A502" s="142" t="s">
        <v>99</v>
      </c>
      <c r="B502" s="143">
        <v>2020</v>
      </c>
      <c r="C502" s="143" t="s">
        <v>39</v>
      </c>
      <c r="D502" s="143" t="s">
        <v>112</v>
      </c>
      <c r="E502" s="143" t="s">
        <v>101</v>
      </c>
      <c r="F502" s="143" t="s">
        <v>102</v>
      </c>
      <c r="G502" s="143" t="s">
        <v>103</v>
      </c>
      <c r="H502" s="143" t="s">
        <v>113</v>
      </c>
      <c r="I502" s="143" t="s">
        <v>105</v>
      </c>
      <c r="J502" s="143">
        <v>276</v>
      </c>
      <c r="K502" s="144">
        <v>394.68</v>
      </c>
    </row>
    <row r="503" spans="1:11" x14ac:dyDescent="0.25">
      <c r="A503" s="142" t="s">
        <v>99</v>
      </c>
      <c r="B503" s="143">
        <v>2020</v>
      </c>
      <c r="C503" s="143" t="s">
        <v>39</v>
      </c>
      <c r="D503" s="143" t="s">
        <v>112</v>
      </c>
      <c r="E503" s="143" t="s">
        <v>101</v>
      </c>
      <c r="F503" s="143" t="s">
        <v>102</v>
      </c>
      <c r="G503" s="143" t="s">
        <v>103</v>
      </c>
      <c r="H503" s="143" t="s">
        <v>113</v>
      </c>
      <c r="I503" s="143" t="s">
        <v>105</v>
      </c>
      <c r="J503" s="143">
        <v>303</v>
      </c>
      <c r="K503" s="144">
        <v>433.28999999999996</v>
      </c>
    </row>
    <row r="504" spans="1:11" x14ac:dyDescent="0.25">
      <c r="A504" s="142" t="s">
        <v>99</v>
      </c>
      <c r="B504" s="143">
        <v>2020</v>
      </c>
      <c r="C504" s="143" t="s">
        <v>39</v>
      </c>
      <c r="D504" s="143" t="s">
        <v>112</v>
      </c>
      <c r="E504" s="143" t="s">
        <v>101</v>
      </c>
      <c r="F504" s="143" t="s">
        <v>102</v>
      </c>
      <c r="G504" s="143" t="s">
        <v>103</v>
      </c>
      <c r="H504" s="143" t="s">
        <v>113</v>
      </c>
      <c r="I504" s="143" t="s">
        <v>105</v>
      </c>
      <c r="J504" s="143">
        <v>351</v>
      </c>
      <c r="K504" s="144">
        <v>501.93</v>
      </c>
    </row>
    <row r="505" spans="1:11" x14ac:dyDescent="0.25">
      <c r="A505" s="142" t="s">
        <v>109</v>
      </c>
      <c r="B505" s="143">
        <v>2020</v>
      </c>
      <c r="C505" s="143" t="s">
        <v>39</v>
      </c>
      <c r="D505" s="143" t="s">
        <v>112</v>
      </c>
      <c r="E505" s="143" t="s">
        <v>101</v>
      </c>
      <c r="F505" s="143" t="s">
        <v>102</v>
      </c>
      <c r="G505" s="143" t="s">
        <v>103</v>
      </c>
      <c r="H505" s="143" t="s">
        <v>113</v>
      </c>
      <c r="I505" s="143" t="s">
        <v>105</v>
      </c>
      <c r="J505" s="143">
        <v>273</v>
      </c>
      <c r="K505" s="144">
        <v>390.39</v>
      </c>
    </row>
    <row r="506" spans="1:11" x14ac:dyDescent="0.25">
      <c r="A506" s="142" t="s">
        <v>99</v>
      </c>
      <c r="B506" s="143">
        <v>2020</v>
      </c>
      <c r="C506" s="143" t="s">
        <v>39</v>
      </c>
      <c r="D506" s="143" t="s">
        <v>112</v>
      </c>
      <c r="E506" s="143" t="s">
        <v>101</v>
      </c>
      <c r="F506" s="143" t="s">
        <v>102</v>
      </c>
      <c r="G506" s="143" t="s">
        <v>103</v>
      </c>
      <c r="H506" s="143" t="s">
        <v>113</v>
      </c>
      <c r="I506" s="143" t="s">
        <v>105</v>
      </c>
      <c r="J506" s="143">
        <v>775</v>
      </c>
      <c r="K506" s="144">
        <v>1108.25</v>
      </c>
    </row>
    <row r="507" spans="1:11" x14ac:dyDescent="0.25">
      <c r="A507" s="142" t="s">
        <v>99</v>
      </c>
      <c r="B507" s="143">
        <v>2020</v>
      </c>
      <c r="C507" s="143" t="s">
        <v>39</v>
      </c>
      <c r="D507" s="143" t="s">
        <v>112</v>
      </c>
      <c r="E507" s="143" t="s">
        <v>101</v>
      </c>
      <c r="F507" s="143" t="s">
        <v>102</v>
      </c>
      <c r="G507" s="143" t="s">
        <v>103</v>
      </c>
      <c r="H507" s="143" t="s">
        <v>113</v>
      </c>
      <c r="I507" s="143" t="s">
        <v>105</v>
      </c>
      <c r="J507" s="143">
        <v>808</v>
      </c>
      <c r="K507" s="144">
        <v>1155.44</v>
      </c>
    </row>
    <row r="508" spans="1:11" x14ac:dyDescent="0.25">
      <c r="A508" s="142" t="s">
        <v>106</v>
      </c>
      <c r="B508" s="143">
        <v>2020</v>
      </c>
      <c r="C508" s="143" t="s">
        <v>39</v>
      </c>
      <c r="D508" s="143" t="s">
        <v>112</v>
      </c>
      <c r="E508" s="143" t="s">
        <v>101</v>
      </c>
      <c r="F508" s="143" t="s">
        <v>102</v>
      </c>
      <c r="G508" s="143" t="s">
        <v>103</v>
      </c>
      <c r="H508" s="143" t="s">
        <v>113</v>
      </c>
      <c r="I508" s="143" t="s">
        <v>105</v>
      </c>
      <c r="J508" s="143">
        <v>861</v>
      </c>
      <c r="K508" s="144">
        <v>1231.23</v>
      </c>
    </row>
    <row r="509" spans="1:11" x14ac:dyDescent="0.25">
      <c r="A509" s="142" t="s">
        <v>99</v>
      </c>
      <c r="B509" s="143">
        <v>2020</v>
      </c>
      <c r="C509" s="143" t="s">
        <v>39</v>
      </c>
      <c r="D509" s="143" t="s">
        <v>112</v>
      </c>
      <c r="E509" s="143" t="s">
        <v>101</v>
      </c>
      <c r="F509" s="143" t="s">
        <v>102</v>
      </c>
      <c r="G509" s="143" t="s">
        <v>103</v>
      </c>
      <c r="H509" s="143" t="s">
        <v>113</v>
      </c>
      <c r="I509" s="143" t="s">
        <v>105</v>
      </c>
      <c r="J509" s="143">
        <v>305</v>
      </c>
      <c r="K509" s="144">
        <v>436.15</v>
      </c>
    </row>
    <row r="510" spans="1:11" x14ac:dyDescent="0.25">
      <c r="A510" s="142" t="s">
        <v>99</v>
      </c>
      <c r="B510" s="143">
        <v>2020</v>
      </c>
      <c r="C510" s="143" t="s">
        <v>39</v>
      </c>
      <c r="D510" s="143" t="s">
        <v>112</v>
      </c>
      <c r="E510" s="143" t="s">
        <v>101</v>
      </c>
      <c r="F510" s="143" t="s">
        <v>102</v>
      </c>
      <c r="G510" s="143" t="s">
        <v>103</v>
      </c>
      <c r="H510" s="143" t="s">
        <v>113</v>
      </c>
      <c r="I510" s="143" t="s">
        <v>105</v>
      </c>
      <c r="J510" s="143">
        <v>347</v>
      </c>
      <c r="K510" s="144">
        <v>496.21000000000004</v>
      </c>
    </row>
    <row r="511" spans="1:11" x14ac:dyDescent="0.25">
      <c r="A511" s="142" t="s">
        <v>106</v>
      </c>
      <c r="B511" s="143">
        <v>2020</v>
      </c>
      <c r="C511" s="143" t="s">
        <v>39</v>
      </c>
      <c r="D511" s="143" t="s">
        <v>112</v>
      </c>
      <c r="E511" s="143" t="s">
        <v>101</v>
      </c>
      <c r="F511" s="143" t="s">
        <v>102</v>
      </c>
      <c r="G511" s="143" t="s">
        <v>103</v>
      </c>
      <c r="H511" s="143" t="s">
        <v>113</v>
      </c>
      <c r="I511" s="143" t="s">
        <v>105</v>
      </c>
      <c r="J511" s="143">
        <v>1111</v>
      </c>
      <c r="K511" s="144">
        <v>1588.73</v>
      </c>
    </row>
    <row r="512" spans="1:11" x14ac:dyDescent="0.25">
      <c r="A512" s="142" t="s">
        <v>106</v>
      </c>
      <c r="B512" s="143">
        <v>2020</v>
      </c>
      <c r="C512" s="143" t="s">
        <v>34</v>
      </c>
      <c r="D512" s="143" t="s">
        <v>100</v>
      </c>
      <c r="E512" s="143" t="s">
        <v>114</v>
      </c>
      <c r="F512" s="143" t="s">
        <v>115</v>
      </c>
      <c r="G512" s="143" t="s">
        <v>111</v>
      </c>
      <c r="H512" s="143" t="s">
        <v>113</v>
      </c>
      <c r="I512" s="143" t="s">
        <v>105</v>
      </c>
      <c r="J512" s="143">
        <v>352</v>
      </c>
      <c r="K512" s="144">
        <v>503.36</v>
      </c>
    </row>
    <row r="513" spans="1:11" x14ac:dyDescent="0.25">
      <c r="A513" s="142" t="s">
        <v>106</v>
      </c>
      <c r="B513" s="143">
        <v>2020</v>
      </c>
      <c r="C513" s="143" t="s">
        <v>34</v>
      </c>
      <c r="D513" s="143" t="s">
        <v>100</v>
      </c>
      <c r="E513" s="143" t="s">
        <v>114</v>
      </c>
      <c r="F513" s="143" t="s">
        <v>115</v>
      </c>
      <c r="G513" s="143" t="s">
        <v>111</v>
      </c>
      <c r="H513" s="143" t="s">
        <v>113</v>
      </c>
      <c r="I513" s="143" t="s">
        <v>105</v>
      </c>
      <c r="J513" s="143">
        <v>346</v>
      </c>
      <c r="K513" s="144">
        <v>494.78</v>
      </c>
    </row>
    <row r="514" spans="1:11" x14ac:dyDescent="0.25">
      <c r="A514" s="142" t="s">
        <v>106</v>
      </c>
      <c r="B514" s="143">
        <v>2020</v>
      </c>
      <c r="C514" s="143" t="s">
        <v>34</v>
      </c>
      <c r="D514" s="143" t="s">
        <v>100</v>
      </c>
      <c r="E514" s="143" t="s">
        <v>114</v>
      </c>
      <c r="F514" s="143" t="s">
        <v>115</v>
      </c>
      <c r="G514" s="143" t="s">
        <v>111</v>
      </c>
      <c r="H514" s="143" t="s">
        <v>113</v>
      </c>
      <c r="I514" s="143" t="s">
        <v>105</v>
      </c>
      <c r="J514" s="143">
        <v>340</v>
      </c>
      <c r="K514" s="144">
        <v>486.2</v>
      </c>
    </row>
    <row r="515" spans="1:11" x14ac:dyDescent="0.25">
      <c r="A515" s="142" t="s">
        <v>108</v>
      </c>
      <c r="B515" s="143">
        <v>2020</v>
      </c>
      <c r="C515" s="143" t="s">
        <v>34</v>
      </c>
      <c r="D515" s="143" t="s">
        <v>100</v>
      </c>
      <c r="E515" s="143" t="s">
        <v>114</v>
      </c>
      <c r="F515" s="143" t="s">
        <v>115</v>
      </c>
      <c r="G515" s="143" t="s">
        <v>111</v>
      </c>
      <c r="H515" s="143" t="s">
        <v>113</v>
      </c>
      <c r="I515" s="143" t="s">
        <v>105</v>
      </c>
      <c r="J515" s="143">
        <v>349</v>
      </c>
      <c r="K515" s="144">
        <v>499.07</v>
      </c>
    </row>
    <row r="516" spans="1:11" x14ac:dyDescent="0.25">
      <c r="A516" s="142" t="s">
        <v>99</v>
      </c>
      <c r="B516" s="143">
        <v>2020</v>
      </c>
      <c r="C516" s="143" t="s">
        <v>34</v>
      </c>
      <c r="D516" s="143" t="s">
        <v>100</v>
      </c>
      <c r="E516" s="143" t="s">
        <v>114</v>
      </c>
      <c r="F516" s="143" t="s">
        <v>115</v>
      </c>
      <c r="G516" s="143" t="s">
        <v>111</v>
      </c>
      <c r="H516" s="143" t="s">
        <v>113</v>
      </c>
      <c r="I516" s="143" t="s">
        <v>105</v>
      </c>
      <c r="J516" s="143">
        <v>343</v>
      </c>
      <c r="K516" s="144">
        <v>490.49</v>
      </c>
    </row>
    <row r="517" spans="1:11" x14ac:dyDescent="0.25">
      <c r="A517" s="142" t="s">
        <v>109</v>
      </c>
      <c r="B517" s="143">
        <v>2020</v>
      </c>
      <c r="C517" s="143" t="s">
        <v>38</v>
      </c>
      <c r="D517" s="143" t="s">
        <v>100</v>
      </c>
      <c r="E517" s="143" t="s">
        <v>114</v>
      </c>
      <c r="F517" s="143" t="s">
        <v>115</v>
      </c>
      <c r="G517" s="143" t="s">
        <v>111</v>
      </c>
      <c r="H517" s="143" t="s">
        <v>113</v>
      </c>
      <c r="I517" s="143" t="s">
        <v>116</v>
      </c>
      <c r="J517" s="143">
        <v>286</v>
      </c>
      <c r="K517" s="144">
        <v>408.98</v>
      </c>
    </row>
    <row r="518" spans="1:11" x14ac:dyDescent="0.25">
      <c r="A518" s="142" t="s">
        <v>106</v>
      </c>
      <c r="B518" s="143">
        <v>2020</v>
      </c>
      <c r="C518" s="143" t="s">
        <v>38</v>
      </c>
      <c r="D518" s="143" t="s">
        <v>100</v>
      </c>
      <c r="E518" s="143" t="s">
        <v>114</v>
      </c>
      <c r="F518" s="143" t="s">
        <v>115</v>
      </c>
      <c r="G518" s="143" t="s">
        <v>111</v>
      </c>
      <c r="H518" s="143" t="s">
        <v>113</v>
      </c>
      <c r="I518" s="143" t="s">
        <v>116</v>
      </c>
      <c r="J518" s="143">
        <v>280</v>
      </c>
      <c r="K518" s="144">
        <v>400.4</v>
      </c>
    </row>
    <row r="519" spans="1:11" x14ac:dyDescent="0.25">
      <c r="A519" s="142" t="s">
        <v>99</v>
      </c>
      <c r="B519" s="143">
        <v>2020</v>
      </c>
      <c r="C519" s="143" t="s">
        <v>38</v>
      </c>
      <c r="D519" s="143" t="s">
        <v>100</v>
      </c>
      <c r="E519" s="143" t="s">
        <v>114</v>
      </c>
      <c r="F519" s="143" t="s">
        <v>115</v>
      </c>
      <c r="G519" s="143" t="s">
        <v>111</v>
      </c>
      <c r="H519" s="143" t="s">
        <v>113</v>
      </c>
      <c r="I519" s="143" t="s">
        <v>116</v>
      </c>
      <c r="J519" s="143">
        <v>289</v>
      </c>
      <c r="K519" s="144">
        <v>413.27</v>
      </c>
    </row>
    <row r="520" spans="1:11" x14ac:dyDescent="0.25">
      <c r="A520" s="142" t="s">
        <v>108</v>
      </c>
      <c r="B520" s="143">
        <v>2020</v>
      </c>
      <c r="C520" s="143" t="s">
        <v>38</v>
      </c>
      <c r="D520" s="143" t="s">
        <v>100</v>
      </c>
      <c r="E520" s="143" t="s">
        <v>114</v>
      </c>
      <c r="F520" s="143" t="s">
        <v>115</v>
      </c>
      <c r="G520" s="143" t="s">
        <v>111</v>
      </c>
      <c r="H520" s="143" t="s">
        <v>113</v>
      </c>
      <c r="I520" s="143" t="s">
        <v>116</v>
      </c>
      <c r="J520" s="143">
        <v>283</v>
      </c>
      <c r="K520" s="144">
        <v>404.69</v>
      </c>
    </row>
    <row r="521" spans="1:11" x14ac:dyDescent="0.25">
      <c r="A521" s="142" t="s">
        <v>99</v>
      </c>
      <c r="B521" s="143">
        <v>2020</v>
      </c>
      <c r="C521" s="143" t="s">
        <v>38</v>
      </c>
      <c r="D521" s="143" t="s">
        <v>100</v>
      </c>
      <c r="E521" s="143" t="s">
        <v>114</v>
      </c>
      <c r="F521" s="143" t="s">
        <v>115</v>
      </c>
      <c r="G521" s="143" t="s">
        <v>111</v>
      </c>
      <c r="H521" s="143" t="s">
        <v>113</v>
      </c>
      <c r="I521" s="143" t="s">
        <v>116</v>
      </c>
      <c r="J521" s="143">
        <v>277</v>
      </c>
      <c r="K521" s="144">
        <v>396.11</v>
      </c>
    </row>
    <row r="522" spans="1:11" x14ac:dyDescent="0.25">
      <c r="A522" s="142" t="s">
        <v>106</v>
      </c>
      <c r="B522" s="143">
        <v>2020</v>
      </c>
      <c r="C522" s="143" t="s">
        <v>42</v>
      </c>
      <c r="D522" s="143" t="s">
        <v>100</v>
      </c>
      <c r="E522" s="143" t="s">
        <v>114</v>
      </c>
      <c r="F522" s="143" t="s">
        <v>115</v>
      </c>
      <c r="G522" s="143" t="s">
        <v>111</v>
      </c>
      <c r="H522" s="143" t="s">
        <v>113</v>
      </c>
      <c r="I522" s="143" t="s">
        <v>105</v>
      </c>
      <c r="J522" s="143">
        <v>226</v>
      </c>
      <c r="K522" s="144">
        <v>323.18</v>
      </c>
    </row>
    <row r="523" spans="1:11" x14ac:dyDescent="0.25">
      <c r="A523" s="142" t="s">
        <v>99</v>
      </c>
      <c r="B523" s="143">
        <v>2020</v>
      </c>
      <c r="C523" s="143" t="s">
        <v>42</v>
      </c>
      <c r="D523" s="143" t="s">
        <v>100</v>
      </c>
      <c r="E523" s="143" t="s">
        <v>114</v>
      </c>
      <c r="F523" s="143" t="s">
        <v>115</v>
      </c>
      <c r="G523" s="143" t="s">
        <v>111</v>
      </c>
      <c r="H523" s="143" t="s">
        <v>104</v>
      </c>
      <c r="I523" s="143" t="s">
        <v>105</v>
      </c>
      <c r="J523" s="143">
        <v>220</v>
      </c>
      <c r="K523" s="144">
        <v>314.60000000000002</v>
      </c>
    </row>
    <row r="524" spans="1:11" x14ac:dyDescent="0.25">
      <c r="A524" s="142" t="s">
        <v>108</v>
      </c>
      <c r="B524" s="143">
        <v>2020</v>
      </c>
      <c r="C524" s="143" t="s">
        <v>42</v>
      </c>
      <c r="D524" s="143" t="s">
        <v>100</v>
      </c>
      <c r="E524" s="143" t="s">
        <v>114</v>
      </c>
      <c r="F524" s="143" t="s">
        <v>115</v>
      </c>
      <c r="G524" s="143" t="s">
        <v>111</v>
      </c>
      <c r="H524" s="143" t="s">
        <v>104</v>
      </c>
      <c r="I524" s="143" t="s">
        <v>105</v>
      </c>
      <c r="J524" s="143">
        <v>214</v>
      </c>
      <c r="K524" s="144">
        <v>306.02</v>
      </c>
    </row>
    <row r="525" spans="1:11" x14ac:dyDescent="0.25">
      <c r="A525" s="142" t="s">
        <v>99</v>
      </c>
      <c r="B525" s="143">
        <v>2020</v>
      </c>
      <c r="C525" s="143" t="s">
        <v>42</v>
      </c>
      <c r="D525" s="143" t="s">
        <v>100</v>
      </c>
      <c r="E525" s="143" t="s">
        <v>114</v>
      </c>
      <c r="F525" s="143" t="s">
        <v>115</v>
      </c>
      <c r="G525" s="143" t="s">
        <v>111</v>
      </c>
      <c r="H525" s="143" t="s">
        <v>104</v>
      </c>
      <c r="I525" s="143" t="s">
        <v>105</v>
      </c>
      <c r="J525" s="143">
        <v>223</v>
      </c>
      <c r="K525" s="144">
        <v>318.89</v>
      </c>
    </row>
    <row r="526" spans="1:11" x14ac:dyDescent="0.25">
      <c r="A526" s="142" t="s">
        <v>108</v>
      </c>
      <c r="B526" s="143">
        <v>2020</v>
      </c>
      <c r="C526" s="143" t="s">
        <v>42</v>
      </c>
      <c r="D526" s="143" t="s">
        <v>100</v>
      </c>
      <c r="E526" s="143" t="s">
        <v>114</v>
      </c>
      <c r="F526" s="143" t="s">
        <v>115</v>
      </c>
      <c r="G526" s="143" t="s">
        <v>111</v>
      </c>
      <c r="H526" s="143" t="s">
        <v>104</v>
      </c>
      <c r="I526" s="143" t="s">
        <v>105</v>
      </c>
      <c r="J526" s="143">
        <v>217</v>
      </c>
      <c r="K526" s="144">
        <v>310.31</v>
      </c>
    </row>
    <row r="527" spans="1:11" x14ac:dyDescent="0.25">
      <c r="A527" s="142" t="s">
        <v>99</v>
      </c>
      <c r="B527" s="143">
        <v>2020</v>
      </c>
      <c r="C527" s="143" t="s">
        <v>42</v>
      </c>
      <c r="D527" s="143" t="s">
        <v>100</v>
      </c>
      <c r="E527" s="143" t="s">
        <v>114</v>
      </c>
      <c r="F527" s="143" t="s">
        <v>115</v>
      </c>
      <c r="G527" s="143" t="s">
        <v>111</v>
      </c>
      <c r="H527" s="143" t="s">
        <v>104</v>
      </c>
      <c r="I527" s="143" t="s">
        <v>105</v>
      </c>
      <c r="J527" s="143">
        <v>211</v>
      </c>
      <c r="K527" s="144">
        <v>301.73</v>
      </c>
    </row>
    <row r="528" spans="1:11" x14ac:dyDescent="0.25">
      <c r="A528" s="142" t="s">
        <v>99</v>
      </c>
      <c r="B528" s="143">
        <v>2020</v>
      </c>
      <c r="C528" s="143" t="s">
        <v>37</v>
      </c>
      <c r="D528" s="143" t="s">
        <v>100</v>
      </c>
      <c r="E528" s="143" t="s">
        <v>114</v>
      </c>
      <c r="F528" s="143" t="s">
        <v>115</v>
      </c>
      <c r="G528" s="143" t="s">
        <v>111</v>
      </c>
      <c r="H528" s="143" t="s">
        <v>104</v>
      </c>
      <c r="I528" s="143" t="s">
        <v>116</v>
      </c>
      <c r="J528" s="143">
        <v>304</v>
      </c>
      <c r="K528" s="144">
        <v>434.72</v>
      </c>
    </row>
    <row r="529" spans="1:11" x14ac:dyDescent="0.25">
      <c r="A529" s="142" t="s">
        <v>106</v>
      </c>
      <c r="B529" s="143">
        <v>2020</v>
      </c>
      <c r="C529" s="143" t="s">
        <v>37</v>
      </c>
      <c r="D529" s="143" t="s">
        <v>100</v>
      </c>
      <c r="E529" s="143" t="s">
        <v>114</v>
      </c>
      <c r="F529" s="143" t="s">
        <v>115</v>
      </c>
      <c r="G529" s="143" t="s">
        <v>111</v>
      </c>
      <c r="H529" s="143" t="s">
        <v>104</v>
      </c>
      <c r="I529" s="143" t="s">
        <v>116</v>
      </c>
      <c r="J529" s="143">
        <v>298</v>
      </c>
      <c r="K529" s="144">
        <v>426.14</v>
      </c>
    </row>
    <row r="530" spans="1:11" x14ac:dyDescent="0.25">
      <c r="A530" s="142" t="s">
        <v>106</v>
      </c>
      <c r="B530" s="143">
        <v>2020</v>
      </c>
      <c r="C530" s="143" t="s">
        <v>37</v>
      </c>
      <c r="D530" s="143" t="s">
        <v>100</v>
      </c>
      <c r="E530" s="143" t="s">
        <v>114</v>
      </c>
      <c r="F530" s="143" t="s">
        <v>115</v>
      </c>
      <c r="G530" s="143" t="s">
        <v>111</v>
      </c>
      <c r="H530" s="143" t="s">
        <v>104</v>
      </c>
      <c r="I530" s="143" t="s">
        <v>116</v>
      </c>
      <c r="J530" s="143">
        <v>292</v>
      </c>
      <c r="K530" s="144">
        <v>417.56</v>
      </c>
    </row>
    <row r="531" spans="1:11" x14ac:dyDescent="0.25">
      <c r="A531" s="142" t="s">
        <v>108</v>
      </c>
      <c r="B531" s="143">
        <v>2020</v>
      </c>
      <c r="C531" s="143" t="s">
        <v>37</v>
      </c>
      <c r="D531" s="143" t="s">
        <v>100</v>
      </c>
      <c r="E531" s="143" t="s">
        <v>114</v>
      </c>
      <c r="F531" s="143" t="s">
        <v>115</v>
      </c>
      <c r="G531" s="143" t="s">
        <v>111</v>
      </c>
      <c r="H531" s="143" t="s">
        <v>104</v>
      </c>
      <c r="I531" s="143" t="s">
        <v>116</v>
      </c>
      <c r="J531" s="143">
        <v>301</v>
      </c>
      <c r="K531" s="144">
        <v>430.43</v>
      </c>
    </row>
    <row r="532" spans="1:11" x14ac:dyDescent="0.25">
      <c r="A532" s="142" t="s">
        <v>106</v>
      </c>
      <c r="B532" s="143">
        <v>2020</v>
      </c>
      <c r="C532" s="143" t="s">
        <v>37</v>
      </c>
      <c r="D532" s="143" t="s">
        <v>100</v>
      </c>
      <c r="E532" s="143" t="s">
        <v>114</v>
      </c>
      <c r="F532" s="143" t="s">
        <v>115</v>
      </c>
      <c r="G532" s="143" t="s">
        <v>111</v>
      </c>
      <c r="H532" s="143" t="s">
        <v>104</v>
      </c>
      <c r="I532" s="143" t="s">
        <v>116</v>
      </c>
      <c r="J532" s="143">
        <v>295</v>
      </c>
      <c r="K532" s="144">
        <v>421.85</v>
      </c>
    </row>
    <row r="533" spans="1:11" x14ac:dyDescent="0.25">
      <c r="A533" s="142" t="s">
        <v>106</v>
      </c>
      <c r="B533" s="143">
        <v>2020</v>
      </c>
      <c r="C533" s="143" t="s">
        <v>36</v>
      </c>
      <c r="D533" s="143" t="s">
        <v>100</v>
      </c>
      <c r="E533" s="143" t="s">
        <v>114</v>
      </c>
      <c r="F533" s="143" t="s">
        <v>115</v>
      </c>
      <c r="G533" s="143" t="s">
        <v>111</v>
      </c>
      <c r="H533" s="143" t="s">
        <v>104</v>
      </c>
      <c r="I533" s="143" t="s">
        <v>105</v>
      </c>
      <c r="J533" s="143">
        <v>322</v>
      </c>
      <c r="K533" s="144">
        <v>460.46000000000004</v>
      </c>
    </row>
    <row r="534" spans="1:11" x14ac:dyDescent="0.25">
      <c r="A534" s="142" t="s">
        <v>99</v>
      </c>
      <c r="B534" s="143">
        <v>2020</v>
      </c>
      <c r="C534" s="143" t="s">
        <v>36</v>
      </c>
      <c r="D534" s="143" t="s">
        <v>100</v>
      </c>
      <c r="E534" s="143" t="s">
        <v>114</v>
      </c>
      <c r="F534" s="143" t="s">
        <v>115</v>
      </c>
      <c r="G534" s="143" t="s">
        <v>111</v>
      </c>
      <c r="H534" s="143" t="s">
        <v>104</v>
      </c>
      <c r="I534" s="143" t="s">
        <v>116</v>
      </c>
      <c r="J534" s="143">
        <v>316</v>
      </c>
      <c r="K534" s="144">
        <v>451.88</v>
      </c>
    </row>
    <row r="535" spans="1:11" x14ac:dyDescent="0.25">
      <c r="A535" s="142" t="s">
        <v>108</v>
      </c>
      <c r="B535" s="143">
        <v>2020</v>
      </c>
      <c r="C535" s="143" t="s">
        <v>36</v>
      </c>
      <c r="D535" s="143" t="s">
        <v>100</v>
      </c>
      <c r="E535" s="143" t="s">
        <v>114</v>
      </c>
      <c r="F535" s="143" t="s">
        <v>115</v>
      </c>
      <c r="G535" s="143" t="s">
        <v>111</v>
      </c>
      <c r="H535" s="143" t="s">
        <v>104</v>
      </c>
      <c r="I535" s="143" t="s">
        <v>116</v>
      </c>
      <c r="J535" s="143">
        <v>310</v>
      </c>
      <c r="K535" s="144">
        <v>443.3</v>
      </c>
    </row>
    <row r="536" spans="1:11" x14ac:dyDescent="0.25">
      <c r="A536" s="142" t="s">
        <v>99</v>
      </c>
      <c r="B536" s="143">
        <v>2020</v>
      </c>
      <c r="C536" s="143" t="s">
        <v>36</v>
      </c>
      <c r="D536" s="143" t="s">
        <v>100</v>
      </c>
      <c r="E536" s="143" t="s">
        <v>114</v>
      </c>
      <c r="F536" s="143" t="s">
        <v>115</v>
      </c>
      <c r="G536" s="143" t="s">
        <v>111</v>
      </c>
      <c r="H536" s="143" t="s">
        <v>104</v>
      </c>
      <c r="I536" s="143" t="s">
        <v>116</v>
      </c>
      <c r="J536" s="143">
        <v>319</v>
      </c>
      <c r="K536" s="144">
        <v>456.16999999999996</v>
      </c>
    </row>
    <row r="537" spans="1:11" x14ac:dyDescent="0.25">
      <c r="A537" s="142" t="s">
        <v>106</v>
      </c>
      <c r="B537" s="143">
        <v>2020</v>
      </c>
      <c r="C537" s="143" t="s">
        <v>36</v>
      </c>
      <c r="D537" s="143" t="s">
        <v>100</v>
      </c>
      <c r="E537" s="143" t="s">
        <v>114</v>
      </c>
      <c r="F537" s="143" t="s">
        <v>115</v>
      </c>
      <c r="G537" s="143" t="s">
        <v>111</v>
      </c>
      <c r="H537" s="143" t="s">
        <v>104</v>
      </c>
      <c r="I537" s="143" t="s">
        <v>116</v>
      </c>
      <c r="J537" s="143">
        <v>313</v>
      </c>
      <c r="K537" s="144">
        <v>447.59000000000003</v>
      </c>
    </row>
    <row r="538" spans="1:11" x14ac:dyDescent="0.25">
      <c r="A538" s="142" t="s">
        <v>106</v>
      </c>
      <c r="B538" s="143">
        <v>2020</v>
      </c>
      <c r="C538" s="143" t="s">
        <v>36</v>
      </c>
      <c r="D538" s="143" t="s">
        <v>100</v>
      </c>
      <c r="E538" s="143" t="s">
        <v>114</v>
      </c>
      <c r="F538" s="143" t="s">
        <v>115</v>
      </c>
      <c r="G538" s="143" t="s">
        <v>111</v>
      </c>
      <c r="H538" s="143" t="s">
        <v>104</v>
      </c>
      <c r="I538" s="143" t="s">
        <v>116</v>
      </c>
      <c r="J538" s="143">
        <v>307</v>
      </c>
      <c r="K538" s="144">
        <v>439.01</v>
      </c>
    </row>
    <row r="539" spans="1:11" x14ac:dyDescent="0.25">
      <c r="A539" s="142" t="s">
        <v>99</v>
      </c>
      <c r="B539" s="143">
        <v>2020</v>
      </c>
      <c r="C539" s="143" t="s">
        <v>35</v>
      </c>
      <c r="D539" s="143" t="s">
        <v>100</v>
      </c>
      <c r="E539" s="143" t="s">
        <v>114</v>
      </c>
      <c r="F539" s="143" t="s">
        <v>115</v>
      </c>
      <c r="G539" s="143" t="s">
        <v>111</v>
      </c>
      <c r="H539" s="143" t="s">
        <v>104</v>
      </c>
      <c r="I539" s="143" t="s">
        <v>105</v>
      </c>
      <c r="J539" s="143">
        <v>334</v>
      </c>
      <c r="K539" s="144">
        <v>477.62</v>
      </c>
    </row>
    <row r="540" spans="1:11" x14ac:dyDescent="0.25">
      <c r="A540" s="142" t="s">
        <v>106</v>
      </c>
      <c r="B540" s="143">
        <v>2020</v>
      </c>
      <c r="C540" s="143" t="s">
        <v>35</v>
      </c>
      <c r="D540" s="143" t="s">
        <v>100</v>
      </c>
      <c r="E540" s="143" t="s">
        <v>114</v>
      </c>
      <c r="F540" s="143" t="s">
        <v>115</v>
      </c>
      <c r="G540" s="143" t="s">
        <v>111</v>
      </c>
      <c r="H540" s="143" t="s">
        <v>104</v>
      </c>
      <c r="I540" s="143" t="s">
        <v>105</v>
      </c>
      <c r="J540" s="143">
        <v>328</v>
      </c>
      <c r="K540" s="144">
        <v>469.03999999999996</v>
      </c>
    </row>
    <row r="541" spans="1:11" x14ac:dyDescent="0.25">
      <c r="A541" s="142" t="s">
        <v>108</v>
      </c>
      <c r="B541" s="143">
        <v>2020</v>
      </c>
      <c r="C541" s="143" t="s">
        <v>35</v>
      </c>
      <c r="D541" s="143" t="s">
        <v>100</v>
      </c>
      <c r="E541" s="143" t="s">
        <v>114</v>
      </c>
      <c r="F541" s="143" t="s">
        <v>115</v>
      </c>
      <c r="G541" s="143" t="s">
        <v>111</v>
      </c>
      <c r="H541" s="143" t="s">
        <v>104</v>
      </c>
      <c r="I541" s="143" t="s">
        <v>105</v>
      </c>
      <c r="J541" s="143">
        <v>337</v>
      </c>
      <c r="K541" s="144">
        <v>481.90999999999997</v>
      </c>
    </row>
    <row r="542" spans="1:11" x14ac:dyDescent="0.25">
      <c r="A542" s="142" t="s">
        <v>106</v>
      </c>
      <c r="B542" s="143">
        <v>2020</v>
      </c>
      <c r="C542" s="143" t="s">
        <v>35</v>
      </c>
      <c r="D542" s="143" t="s">
        <v>100</v>
      </c>
      <c r="E542" s="143" t="s">
        <v>114</v>
      </c>
      <c r="F542" s="143" t="s">
        <v>115</v>
      </c>
      <c r="G542" s="143" t="s">
        <v>111</v>
      </c>
      <c r="H542" s="143" t="s">
        <v>104</v>
      </c>
      <c r="I542" s="143" t="s">
        <v>105</v>
      </c>
      <c r="J542" s="143">
        <v>331</v>
      </c>
      <c r="K542" s="144">
        <v>473.33</v>
      </c>
    </row>
    <row r="543" spans="1:11" x14ac:dyDescent="0.25">
      <c r="A543" s="142" t="s">
        <v>109</v>
      </c>
      <c r="B543" s="143">
        <v>2020</v>
      </c>
      <c r="C543" s="143" t="s">
        <v>35</v>
      </c>
      <c r="D543" s="143" t="s">
        <v>100</v>
      </c>
      <c r="E543" s="143" t="s">
        <v>114</v>
      </c>
      <c r="F543" s="143" t="s">
        <v>115</v>
      </c>
      <c r="G543" s="143" t="s">
        <v>111</v>
      </c>
      <c r="H543" s="143" t="s">
        <v>104</v>
      </c>
      <c r="I543" s="143" t="s">
        <v>105</v>
      </c>
      <c r="J543" s="143">
        <v>325</v>
      </c>
      <c r="K543" s="144">
        <v>464.75</v>
      </c>
    </row>
    <row r="544" spans="1:11" x14ac:dyDescent="0.25">
      <c r="A544" s="142" t="s">
        <v>99</v>
      </c>
      <c r="B544" s="143">
        <v>2020</v>
      </c>
      <c r="C544" s="143" t="s">
        <v>41</v>
      </c>
      <c r="D544" s="143" t="s">
        <v>100</v>
      </c>
      <c r="E544" s="143" t="s">
        <v>114</v>
      </c>
      <c r="F544" s="143" t="s">
        <v>115</v>
      </c>
      <c r="G544" s="143" t="s">
        <v>111</v>
      </c>
      <c r="H544" s="143" t="s">
        <v>104</v>
      </c>
      <c r="I544" s="143" t="s">
        <v>105</v>
      </c>
      <c r="J544" s="143">
        <v>238</v>
      </c>
      <c r="K544" s="144">
        <v>340.34000000000003</v>
      </c>
    </row>
    <row r="545" spans="1:11" x14ac:dyDescent="0.25">
      <c r="A545" s="142" t="s">
        <v>99</v>
      </c>
      <c r="B545" s="143">
        <v>2020</v>
      </c>
      <c r="C545" s="143" t="s">
        <v>41</v>
      </c>
      <c r="D545" s="143" t="s">
        <v>100</v>
      </c>
      <c r="E545" s="143" t="s">
        <v>114</v>
      </c>
      <c r="F545" s="143" t="s">
        <v>115</v>
      </c>
      <c r="G545" s="143" t="s">
        <v>111</v>
      </c>
      <c r="H545" s="143" t="s">
        <v>104</v>
      </c>
      <c r="I545" s="143" t="s">
        <v>105</v>
      </c>
      <c r="J545" s="143">
        <v>232</v>
      </c>
      <c r="K545" s="144">
        <v>331.76</v>
      </c>
    </row>
    <row r="546" spans="1:11" x14ac:dyDescent="0.25">
      <c r="A546" s="142" t="s">
        <v>110</v>
      </c>
      <c r="B546" s="143">
        <v>2020</v>
      </c>
      <c r="C546" s="143" t="s">
        <v>41</v>
      </c>
      <c r="D546" s="143" t="s">
        <v>100</v>
      </c>
      <c r="E546" s="143" t="s">
        <v>114</v>
      </c>
      <c r="F546" s="143" t="s">
        <v>115</v>
      </c>
      <c r="G546" s="143" t="s">
        <v>111</v>
      </c>
      <c r="H546" s="143" t="s">
        <v>104</v>
      </c>
      <c r="I546" s="143" t="s">
        <v>105</v>
      </c>
      <c r="J546" s="143">
        <v>241</v>
      </c>
      <c r="K546" s="144">
        <v>344.63</v>
      </c>
    </row>
    <row r="547" spans="1:11" x14ac:dyDescent="0.25">
      <c r="A547" s="142" t="s">
        <v>99</v>
      </c>
      <c r="B547" s="143">
        <v>2020</v>
      </c>
      <c r="C547" s="143" t="s">
        <v>41</v>
      </c>
      <c r="D547" s="143" t="s">
        <v>100</v>
      </c>
      <c r="E547" s="143" t="s">
        <v>114</v>
      </c>
      <c r="F547" s="143" t="s">
        <v>115</v>
      </c>
      <c r="G547" s="143" t="s">
        <v>111</v>
      </c>
      <c r="H547" s="143" t="s">
        <v>104</v>
      </c>
      <c r="I547" s="143" t="s">
        <v>105</v>
      </c>
      <c r="J547" s="143">
        <v>235</v>
      </c>
      <c r="K547" s="144">
        <v>336.05</v>
      </c>
    </row>
    <row r="548" spans="1:11" x14ac:dyDescent="0.25">
      <c r="A548" s="142" t="s">
        <v>106</v>
      </c>
      <c r="B548" s="143">
        <v>2020</v>
      </c>
      <c r="C548" s="143" t="s">
        <v>41</v>
      </c>
      <c r="D548" s="143" t="s">
        <v>100</v>
      </c>
      <c r="E548" s="143" t="s">
        <v>114</v>
      </c>
      <c r="F548" s="143" t="s">
        <v>115</v>
      </c>
      <c r="G548" s="143" t="s">
        <v>111</v>
      </c>
      <c r="H548" s="143" t="s">
        <v>104</v>
      </c>
      <c r="I548" s="143" t="s">
        <v>105</v>
      </c>
      <c r="J548" s="143">
        <v>229</v>
      </c>
      <c r="K548" s="144">
        <v>327.47000000000003</v>
      </c>
    </row>
    <row r="549" spans="1:11" x14ac:dyDescent="0.25">
      <c r="A549" s="142" t="s">
        <v>106</v>
      </c>
      <c r="B549" s="143">
        <v>2020</v>
      </c>
      <c r="C549" s="143" t="s">
        <v>40</v>
      </c>
      <c r="D549" s="143" t="s">
        <v>100</v>
      </c>
      <c r="E549" s="143" t="s">
        <v>114</v>
      </c>
      <c r="F549" s="143" t="s">
        <v>115</v>
      </c>
      <c r="G549" s="143" t="s">
        <v>111</v>
      </c>
      <c r="H549" s="143" t="s">
        <v>104</v>
      </c>
      <c r="I549" s="143" t="s">
        <v>116</v>
      </c>
      <c r="J549" s="143">
        <v>256</v>
      </c>
      <c r="K549" s="144">
        <v>366.08</v>
      </c>
    </row>
    <row r="550" spans="1:11" x14ac:dyDescent="0.25">
      <c r="A550" s="142" t="s">
        <v>108</v>
      </c>
      <c r="B550" s="143">
        <v>2020</v>
      </c>
      <c r="C550" s="143" t="s">
        <v>40</v>
      </c>
      <c r="D550" s="143" t="s">
        <v>100</v>
      </c>
      <c r="E550" s="143" t="s">
        <v>114</v>
      </c>
      <c r="F550" s="143" t="s">
        <v>115</v>
      </c>
      <c r="G550" s="143" t="s">
        <v>111</v>
      </c>
      <c r="H550" s="143" t="s">
        <v>104</v>
      </c>
      <c r="I550" s="143" t="s">
        <v>116</v>
      </c>
      <c r="J550" s="143">
        <v>250</v>
      </c>
      <c r="K550" s="144">
        <v>357.5</v>
      </c>
    </row>
    <row r="551" spans="1:11" x14ac:dyDescent="0.25">
      <c r="A551" s="142" t="s">
        <v>99</v>
      </c>
      <c r="B551" s="143">
        <v>2020</v>
      </c>
      <c r="C551" s="143" t="s">
        <v>40</v>
      </c>
      <c r="D551" s="143" t="s">
        <v>100</v>
      </c>
      <c r="E551" s="143" t="s">
        <v>114</v>
      </c>
      <c r="F551" s="143" t="s">
        <v>115</v>
      </c>
      <c r="G551" s="143" t="s">
        <v>111</v>
      </c>
      <c r="H551" s="143" t="s">
        <v>104</v>
      </c>
      <c r="I551" s="143" t="s">
        <v>105</v>
      </c>
      <c r="J551" s="143">
        <v>244</v>
      </c>
      <c r="K551" s="144">
        <v>348.92</v>
      </c>
    </row>
    <row r="552" spans="1:11" x14ac:dyDescent="0.25">
      <c r="A552" s="142" t="s">
        <v>106</v>
      </c>
      <c r="B552" s="143">
        <v>2020</v>
      </c>
      <c r="C552" s="143" t="s">
        <v>40</v>
      </c>
      <c r="D552" s="143" t="s">
        <v>100</v>
      </c>
      <c r="E552" s="143" t="s">
        <v>114</v>
      </c>
      <c r="F552" s="143" t="s">
        <v>115</v>
      </c>
      <c r="G552" s="143" t="s">
        <v>111</v>
      </c>
      <c r="H552" s="143" t="s">
        <v>104</v>
      </c>
      <c r="I552" s="143" t="s">
        <v>116</v>
      </c>
      <c r="J552" s="143">
        <v>253</v>
      </c>
      <c r="K552" s="144">
        <v>361.78999999999996</v>
      </c>
    </row>
    <row r="553" spans="1:11" x14ac:dyDescent="0.25">
      <c r="A553" s="142" t="s">
        <v>99</v>
      </c>
      <c r="B553" s="143">
        <v>2020</v>
      </c>
      <c r="C553" s="143" t="s">
        <v>40</v>
      </c>
      <c r="D553" s="143" t="s">
        <v>100</v>
      </c>
      <c r="E553" s="143" t="s">
        <v>114</v>
      </c>
      <c r="F553" s="143" t="s">
        <v>115</v>
      </c>
      <c r="G553" s="143" t="s">
        <v>111</v>
      </c>
      <c r="H553" s="143" t="s">
        <v>104</v>
      </c>
      <c r="I553" s="143" t="s">
        <v>116</v>
      </c>
      <c r="J553" s="143">
        <v>247</v>
      </c>
      <c r="K553" s="144">
        <v>353.21</v>
      </c>
    </row>
    <row r="554" spans="1:11" x14ac:dyDescent="0.25">
      <c r="A554" s="142" t="s">
        <v>106</v>
      </c>
      <c r="B554" s="143">
        <v>2020</v>
      </c>
      <c r="C554" s="143" t="s">
        <v>39</v>
      </c>
      <c r="D554" s="143" t="s">
        <v>100</v>
      </c>
      <c r="E554" s="143" t="s">
        <v>114</v>
      </c>
      <c r="F554" s="143" t="s">
        <v>115</v>
      </c>
      <c r="G554" s="143" t="s">
        <v>111</v>
      </c>
      <c r="H554" s="143" t="s">
        <v>104</v>
      </c>
      <c r="I554" s="143" t="s">
        <v>116</v>
      </c>
      <c r="J554" s="143">
        <v>274</v>
      </c>
      <c r="K554" s="144">
        <v>391.82</v>
      </c>
    </row>
    <row r="555" spans="1:11" x14ac:dyDescent="0.25">
      <c r="A555" s="142" t="s">
        <v>99</v>
      </c>
      <c r="B555" s="143">
        <v>2020</v>
      </c>
      <c r="C555" s="143" t="s">
        <v>39</v>
      </c>
      <c r="D555" s="143" t="s">
        <v>100</v>
      </c>
      <c r="E555" s="143" t="s">
        <v>114</v>
      </c>
      <c r="F555" s="143" t="s">
        <v>115</v>
      </c>
      <c r="G555" s="143" t="s">
        <v>111</v>
      </c>
      <c r="H555" s="143" t="s">
        <v>104</v>
      </c>
      <c r="I555" s="143" t="s">
        <v>116</v>
      </c>
      <c r="J555" s="143">
        <v>268</v>
      </c>
      <c r="K555" s="144">
        <v>383.24</v>
      </c>
    </row>
    <row r="556" spans="1:11" x14ac:dyDescent="0.25">
      <c r="A556" s="142" t="s">
        <v>108</v>
      </c>
      <c r="B556" s="143">
        <v>2020</v>
      </c>
      <c r="C556" s="143" t="s">
        <v>39</v>
      </c>
      <c r="D556" s="143" t="s">
        <v>100</v>
      </c>
      <c r="E556" s="143" t="s">
        <v>114</v>
      </c>
      <c r="F556" s="143" t="s">
        <v>115</v>
      </c>
      <c r="G556" s="143" t="s">
        <v>111</v>
      </c>
      <c r="H556" s="143" t="s">
        <v>104</v>
      </c>
      <c r="I556" s="143" t="s">
        <v>116</v>
      </c>
      <c r="J556" s="143">
        <v>262</v>
      </c>
      <c r="K556" s="144">
        <v>374.65999999999997</v>
      </c>
    </row>
    <row r="557" spans="1:11" x14ac:dyDescent="0.25">
      <c r="A557" s="142" t="s">
        <v>106</v>
      </c>
      <c r="B557" s="143">
        <v>2020</v>
      </c>
      <c r="C557" s="143" t="s">
        <v>39</v>
      </c>
      <c r="D557" s="143" t="s">
        <v>100</v>
      </c>
      <c r="E557" s="143" t="s">
        <v>114</v>
      </c>
      <c r="F557" s="143" t="s">
        <v>115</v>
      </c>
      <c r="G557" s="143" t="s">
        <v>111</v>
      </c>
      <c r="H557" s="143" t="s">
        <v>104</v>
      </c>
      <c r="I557" s="143" t="s">
        <v>116</v>
      </c>
      <c r="J557" s="143">
        <v>271</v>
      </c>
      <c r="K557" s="144">
        <v>387.53</v>
      </c>
    </row>
    <row r="558" spans="1:11" x14ac:dyDescent="0.25">
      <c r="A558" s="142" t="s">
        <v>108</v>
      </c>
      <c r="B558" s="143">
        <v>2020</v>
      </c>
      <c r="C558" s="143" t="s">
        <v>39</v>
      </c>
      <c r="D558" s="143" t="s">
        <v>100</v>
      </c>
      <c r="E558" s="143" t="s">
        <v>114</v>
      </c>
      <c r="F558" s="143" t="s">
        <v>115</v>
      </c>
      <c r="G558" s="143" t="s">
        <v>111</v>
      </c>
      <c r="H558" s="143" t="s">
        <v>104</v>
      </c>
      <c r="I558" s="143" t="s">
        <v>116</v>
      </c>
      <c r="J558" s="143">
        <v>265</v>
      </c>
      <c r="K558" s="144">
        <v>378.95</v>
      </c>
    </row>
    <row r="559" spans="1:11" x14ac:dyDescent="0.25">
      <c r="A559" s="142" t="s">
        <v>99</v>
      </c>
      <c r="B559" s="143">
        <v>2020</v>
      </c>
      <c r="C559" s="143" t="s">
        <v>39</v>
      </c>
      <c r="D559" s="143" t="s">
        <v>100</v>
      </c>
      <c r="E559" s="143" t="s">
        <v>114</v>
      </c>
      <c r="F559" s="143" t="s">
        <v>115</v>
      </c>
      <c r="G559" s="143" t="s">
        <v>111</v>
      </c>
      <c r="H559" s="143" t="s">
        <v>104</v>
      </c>
      <c r="I559" s="143" t="s">
        <v>116</v>
      </c>
      <c r="J559" s="143">
        <v>259</v>
      </c>
      <c r="K559" s="144">
        <v>370.37</v>
      </c>
    </row>
    <row r="560" spans="1:11" x14ac:dyDescent="0.25">
      <c r="A560" s="142" t="s">
        <v>108</v>
      </c>
      <c r="B560" s="143">
        <v>2020</v>
      </c>
      <c r="C560" s="143" t="s">
        <v>34</v>
      </c>
      <c r="D560" s="143" t="s">
        <v>112</v>
      </c>
      <c r="E560" s="143" t="s">
        <v>114</v>
      </c>
      <c r="F560" s="143" t="s">
        <v>115</v>
      </c>
      <c r="G560" s="143" t="s">
        <v>111</v>
      </c>
      <c r="H560" s="143" t="s">
        <v>104</v>
      </c>
      <c r="I560" s="143" t="s">
        <v>116</v>
      </c>
      <c r="J560" s="143">
        <v>158</v>
      </c>
      <c r="K560" s="144">
        <v>225.94</v>
      </c>
    </row>
    <row r="561" spans="1:11" x14ac:dyDescent="0.25">
      <c r="A561" s="142" t="s">
        <v>99</v>
      </c>
      <c r="B561" s="143">
        <v>2020</v>
      </c>
      <c r="C561" s="143" t="s">
        <v>34</v>
      </c>
      <c r="D561" s="143" t="s">
        <v>112</v>
      </c>
      <c r="E561" s="143" t="s">
        <v>114</v>
      </c>
      <c r="F561" s="143" t="s">
        <v>115</v>
      </c>
      <c r="G561" s="143" t="s">
        <v>111</v>
      </c>
      <c r="H561" s="143" t="s">
        <v>104</v>
      </c>
      <c r="I561" s="143" t="s">
        <v>116</v>
      </c>
      <c r="J561" s="143">
        <v>206</v>
      </c>
      <c r="K561" s="144">
        <v>294.58</v>
      </c>
    </row>
    <row r="562" spans="1:11" x14ac:dyDescent="0.25">
      <c r="A562" s="142" t="s">
        <v>106</v>
      </c>
      <c r="B562" s="143">
        <v>2020</v>
      </c>
      <c r="C562" s="143" t="s">
        <v>34</v>
      </c>
      <c r="D562" s="143" t="s">
        <v>112</v>
      </c>
      <c r="E562" s="143" t="s">
        <v>114</v>
      </c>
      <c r="F562" s="143" t="s">
        <v>115</v>
      </c>
      <c r="G562" s="143" t="s">
        <v>111</v>
      </c>
      <c r="H562" s="143" t="s">
        <v>104</v>
      </c>
      <c r="I562" s="143" t="s">
        <v>116</v>
      </c>
      <c r="J562" s="143">
        <v>134</v>
      </c>
      <c r="K562" s="144">
        <v>191.62</v>
      </c>
    </row>
    <row r="563" spans="1:11" x14ac:dyDescent="0.25">
      <c r="A563" s="142" t="s">
        <v>108</v>
      </c>
      <c r="B563" s="143">
        <v>2020</v>
      </c>
      <c r="C563" s="143" t="s">
        <v>34</v>
      </c>
      <c r="D563" s="143" t="s">
        <v>112</v>
      </c>
      <c r="E563" s="143" t="s">
        <v>114</v>
      </c>
      <c r="F563" s="143" t="s">
        <v>115</v>
      </c>
      <c r="G563" s="143" t="s">
        <v>111</v>
      </c>
      <c r="H563" s="143" t="s">
        <v>104</v>
      </c>
      <c r="I563" s="143" t="s">
        <v>116</v>
      </c>
      <c r="J563" s="143">
        <v>160</v>
      </c>
      <c r="K563" s="144">
        <v>228.8</v>
      </c>
    </row>
    <row r="564" spans="1:11" x14ac:dyDescent="0.25">
      <c r="A564" s="142" t="s">
        <v>108</v>
      </c>
      <c r="B564" s="143">
        <v>2020</v>
      </c>
      <c r="C564" s="143" t="s">
        <v>34</v>
      </c>
      <c r="D564" s="143" t="s">
        <v>112</v>
      </c>
      <c r="E564" s="143" t="s">
        <v>114</v>
      </c>
      <c r="F564" s="143" t="s">
        <v>115</v>
      </c>
      <c r="G564" s="143" t="s">
        <v>111</v>
      </c>
      <c r="H564" s="143" t="s">
        <v>104</v>
      </c>
      <c r="I564" s="143" t="s">
        <v>116</v>
      </c>
      <c r="J564" s="143">
        <v>208</v>
      </c>
      <c r="K564" s="144">
        <v>297.44</v>
      </c>
    </row>
    <row r="565" spans="1:11" x14ac:dyDescent="0.25">
      <c r="A565" s="142" t="s">
        <v>108</v>
      </c>
      <c r="B565" s="143">
        <v>2020</v>
      </c>
      <c r="C565" s="143" t="s">
        <v>34</v>
      </c>
      <c r="D565" s="143" t="s">
        <v>112</v>
      </c>
      <c r="E565" s="143" t="s">
        <v>114</v>
      </c>
      <c r="F565" s="143" t="s">
        <v>115</v>
      </c>
      <c r="G565" s="143" t="s">
        <v>111</v>
      </c>
      <c r="H565" s="143" t="s">
        <v>104</v>
      </c>
      <c r="I565" s="143" t="s">
        <v>116</v>
      </c>
      <c r="J565" s="143">
        <v>136</v>
      </c>
      <c r="K565" s="144">
        <v>194.48</v>
      </c>
    </row>
    <row r="566" spans="1:11" x14ac:dyDescent="0.25">
      <c r="A566" s="142" t="s">
        <v>99</v>
      </c>
      <c r="B566" s="143">
        <v>2020</v>
      </c>
      <c r="C566" s="143" t="s">
        <v>34</v>
      </c>
      <c r="D566" s="143" t="s">
        <v>112</v>
      </c>
      <c r="E566" s="143" t="s">
        <v>114</v>
      </c>
      <c r="F566" s="143" t="s">
        <v>115</v>
      </c>
      <c r="G566" s="143" t="s">
        <v>111</v>
      </c>
      <c r="H566" s="143" t="s">
        <v>104</v>
      </c>
      <c r="I566" s="143" t="s">
        <v>116</v>
      </c>
      <c r="J566" s="143">
        <v>812</v>
      </c>
      <c r="K566" s="144">
        <v>1161.1599999999999</v>
      </c>
    </row>
    <row r="567" spans="1:11" x14ac:dyDescent="0.25">
      <c r="A567" s="142" t="s">
        <v>106</v>
      </c>
      <c r="B567" s="143">
        <v>2020</v>
      </c>
      <c r="C567" s="143" t="s">
        <v>34</v>
      </c>
      <c r="D567" s="143" t="s">
        <v>112</v>
      </c>
      <c r="E567" s="143" t="s">
        <v>114</v>
      </c>
      <c r="F567" s="143" t="s">
        <v>115</v>
      </c>
      <c r="G567" s="143" t="s">
        <v>111</v>
      </c>
      <c r="H567" s="143" t="s">
        <v>104</v>
      </c>
      <c r="I567" s="143" t="s">
        <v>116</v>
      </c>
      <c r="J567" s="143">
        <v>899</v>
      </c>
      <c r="K567" s="144">
        <v>1285.57</v>
      </c>
    </row>
    <row r="568" spans="1:11" x14ac:dyDescent="0.25">
      <c r="A568" s="142" t="s">
        <v>106</v>
      </c>
      <c r="B568" s="143">
        <v>2020</v>
      </c>
      <c r="C568" s="143" t="s">
        <v>34</v>
      </c>
      <c r="D568" s="143" t="s">
        <v>112</v>
      </c>
      <c r="E568" s="143" t="s">
        <v>114</v>
      </c>
      <c r="F568" s="143" t="s">
        <v>115</v>
      </c>
      <c r="G568" s="143" t="s">
        <v>111</v>
      </c>
      <c r="H568" s="143" t="s">
        <v>104</v>
      </c>
      <c r="I568" s="143" t="s">
        <v>116</v>
      </c>
      <c r="J568" s="143">
        <v>852</v>
      </c>
      <c r="K568" s="144">
        <v>526.24</v>
      </c>
    </row>
    <row r="569" spans="1:11" x14ac:dyDescent="0.25">
      <c r="A569" s="142" t="s">
        <v>106</v>
      </c>
      <c r="B569" s="143">
        <v>2020</v>
      </c>
      <c r="C569" s="143" t="s">
        <v>34</v>
      </c>
      <c r="D569" s="143" t="s">
        <v>112</v>
      </c>
      <c r="E569" s="143" t="s">
        <v>114</v>
      </c>
      <c r="F569" s="143" t="s">
        <v>115</v>
      </c>
      <c r="G569" s="143" t="s">
        <v>111</v>
      </c>
      <c r="H569" s="143" t="s">
        <v>104</v>
      </c>
      <c r="I569" s="143" t="s">
        <v>116</v>
      </c>
      <c r="J569" s="143">
        <v>885</v>
      </c>
      <c r="K569" s="144">
        <v>526.24</v>
      </c>
    </row>
    <row r="570" spans="1:11" x14ac:dyDescent="0.25">
      <c r="A570" s="142" t="s">
        <v>99</v>
      </c>
      <c r="B570" s="143">
        <v>2020</v>
      </c>
      <c r="C570" s="143" t="s">
        <v>34</v>
      </c>
      <c r="D570" s="143" t="s">
        <v>112</v>
      </c>
      <c r="E570" s="143" t="s">
        <v>114</v>
      </c>
      <c r="F570" s="143" t="s">
        <v>115</v>
      </c>
      <c r="G570" s="143" t="s">
        <v>111</v>
      </c>
      <c r="H570" s="143" t="s">
        <v>104</v>
      </c>
      <c r="I570" s="143" t="s">
        <v>116</v>
      </c>
      <c r="J570" s="143">
        <v>135</v>
      </c>
      <c r="K570" s="144">
        <v>193.05</v>
      </c>
    </row>
    <row r="571" spans="1:11" x14ac:dyDescent="0.25">
      <c r="A571" s="142" t="s">
        <v>108</v>
      </c>
      <c r="B571" s="143">
        <v>2020</v>
      </c>
      <c r="C571" s="143" t="s">
        <v>34</v>
      </c>
      <c r="D571" s="143" t="s">
        <v>112</v>
      </c>
      <c r="E571" s="143" t="s">
        <v>114</v>
      </c>
      <c r="F571" s="143" t="s">
        <v>115</v>
      </c>
      <c r="G571" s="143" t="s">
        <v>111</v>
      </c>
      <c r="H571" s="143" t="s">
        <v>104</v>
      </c>
      <c r="I571" s="143" t="s">
        <v>116</v>
      </c>
      <c r="J571" s="143">
        <v>163</v>
      </c>
      <c r="K571" s="144">
        <v>233.09</v>
      </c>
    </row>
    <row r="572" spans="1:11" x14ac:dyDescent="0.25">
      <c r="A572" s="142" t="s">
        <v>106</v>
      </c>
      <c r="B572" s="143">
        <v>2020</v>
      </c>
      <c r="C572" s="143" t="s">
        <v>34</v>
      </c>
      <c r="D572" s="143" t="s">
        <v>112</v>
      </c>
      <c r="E572" s="143" t="s">
        <v>114</v>
      </c>
      <c r="F572" s="143" t="s">
        <v>115</v>
      </c>
      <c r="G572" s="143" t="s">
        <v>111</v>
      </c>
      <c r="H572" s="143" t="s">
        <v>104</v>
      </c>
      <c r="I572" s="143" t="s">
        <v>116</v>
      </c>
      <c r="J572" s="143">
        <v>205</v>
      </c>
      <c r="K572" s="144">
        <v>293.14999999999998</v>
      </c>
    </row>
    <row r="573" spans="1:11" x14ac:dyDescent="0.25">
      <c r="A573" s="142" t="s">
        <v>108</v>
      </c>
      <c r="B573" s="143">
        <v>2020</v>
      </c>
      <c r="C573" s="143" t="s">
        <v>34</v>
      </c>
      <c r="D573" s="143" t="s">
        <v>112</v>
      </c>
      <c r="E573" s="143" t="s">
        <v>114</v>
      </c>
      <c r="F573" s="143" t="s">
        <v>115</v>
      </c>
      <c r="G573" s="143" t="s">
        <v>111</v>
      </c>
      <c r="H573" s="143" t="s">
        <v>104</v>
      </c>
      <c r="I573" s="143" t="s">
        <v>116</v>
      </c>
      <c r="J573" s="143">
        <v>133</v>
      </c>
      <c r="K573" s="144">
        <v>190.19</v>
      </c>
    </row>
    <row r="574" spans="1:11" x14ac:dyDescent="0.25">
      <c r="A574" s="142" t="s">
        <v>106</v>
      </c>
      <c r="B574" s="143">
        <v>2020</v>
      </c>
      <c r="C574" s="143" t="s">
        <v>34</v>
      </c>
      <c r="D574" s="143" t="s">
        <v>112</v>
      </c>
      <c r="E574" s="143" t="s">
        <v>114</v>
      </c>
      <c r="F574" s="143" t="s">
        <v>115</v>
      </c>
      <c r="G574" s="143" t="s">
        <v>111</v>
      </c>
      <c r="H574" s="143" t="s">
        <v>104</v>
      </c>
      <c r="I574" s="143" t="s">
        <v>116</v>
      </c>
      <c r="J574" s="143">
        <v>821</v>
      </c>
      <c r="K574" s="144">
        <v>1174.03</v>
      </c>
    </row>
    <row r="575" spans="1:11" x14ac:dyDescent="0.25">
      <c r="A575" s="142" t="s">
        <v>106</v>
      </c>
      <c r="B575" s="143">
        <v>2020</v>
      </c>
      <c r="C575" s="143" t="s">
        <v>34</v>
      </c>
      <c r="D575" s="143" t="s">
        <v>112</v>
      </c>
      <c r="E575" s="143" t="s">
        <v>114</v>
      </c>
      <c r="F575" s="143" t="s">
        <v>115</v>
      </c>
      <c r="G575" s="143" t="s">
        <v>111</v>
      </c>
      <c r="H575" s="143" t="s">
        <v>104</v>
      </c>
      <c r="I575" s="143" t="s">
        <v>116</v>
      </c>
      <c r="J575" s="143">
        <v>854</v>
      </c>
      <c r="K575" s="144">
        <v>1221.22</v>
      </c>
    </row>
    <row r="576" spans="1:11" x14ac:dyDescent="0.25">
      <c r="A576" s="142" t="s">
        <v>108</v>
      </c>
      <c r="B576" s="143">
        <v>2020</v>
      </c>
      <c r="C576" s="143" t="s">
        <v>34</v>
      </c>
      <c r="D576" s="143" t="s">
        <v>112</v>
      </c>
      <c r="E576" s="143" t="s">
        <v>114</v>
      </c>
      <c r="F576" s="143" t="s">
        <v>115</v>
      </c>
      <c r="G576" s="143" t="s">
        <v>111</v>
      </c>
      <c r="H576" s="143" t="s">
        <v>104</v>
      </c>
      <c r="I576" s="143" t="s">
        <v>116</v>
      </c>
      <c r="J576" s="143">
        <v>131</v>
      </c>
      <c r="K576" s="144">
        <v>187.32999999999998</v>
      </c>
    </row>
    <row r="577" spans="1:11" x14ac:dyDescent="0.25">
      <c r="A577" s="142" t="s">
        <v>99</v>
      </c>
      <c r="B577" s="143">
        <v>2020</v>
      </c>
      <c r="C577" s="143" t="s">
        <v>38</v>
      </c>
      <c r="D577" s="143" t="s">
        <v>112</v>
      </c>
      <c r="E577" s="143" t="s">
        <v>114</v>
      </c>
      <c r="F577" s="143" t="s">
        <v>115</v>
      </c>
      <c r="G577" s="143" t="s">
        <v>111</v>
      </c>
      <c r="H577" s="143" t="s">
        <v>104</v>
      </c>
      <c r="I577" s="143" t="s">
        <v>116</v>
      </c>
      <c r="J577" s="143">
        <v>140</v>
      </c>
      <c r="K577" s="144">
        <v>200.2</v>
      </c>
    </row>
    <row r="578" spans="1:11" x14ac:dyDescent="0.25">
      <c r="A578" s="142" t="s">
        <v>99</v>
      </c>
      <c r="B578" s="143">
        <v>2020</v>
      </c>
      <c r="C578" s="143" t="s">
        <v>38</v>
      </c>
      <c r="D578" s="143" t="s">
        <v>112</v>
      </c>
      <c r="E578" s="143" t="s">
        <v>114</v>
      </c>
      <c r="F578" s="143" t="s">
        <v>115</v>
      </c>
      <c r="G578" s="143" t="s">
        <v>111</v>
      </c>
      <c r="H578" s="143" t="s">
        <v>104</v>
      </c>
      <c r="I578" s="143" t="s">
        <v>116</v>
      </c>
      <c r="J578" s="143">
        <v>188</v>
      </c>
      <c r="K578" s="144">
        <v>268.84000000000003</v>
      </c>
    </row>
    <row r="579" spans="1:11" x14ac:dyDescent="0.25">
      <c r="A579" s="142" t="s">
        <v>108</v>
      </c>
      <c r="B579" s="143">
        <v>2020</v>
      </c>
      <c r="C579" s="143" t="s">
        <v>38</v>
      </c>
      <c r="D579" s="143" t="s">
        <v>112</v>
      </c>
      <c r="E579" s="143" t="s">
        <v>114</v>
      </c>
      <c r="F579" s="143" t="s">
        <v>115</v>
      </c>
      <c r="G579" s="143" t="s">
        <v>111</v>
      </c>
      <c r="H579" s="143" t="s">
        <v>104</v>
      </c>
      <c r="I579" s="143" t="s">
        <v>116</v>
      </c>
      <c r="J579" s="143">
        <v>356</v>
      </c>
      <c r="K579" s="144">
        <v>509.08</v>
      </c>
    </row>
    <row r="580" spans="1:11" x14ac:dyDescent="0.25">
      <c r="A580" s="142" t="s">
        <v>99</v>
      </c>
      <c r="B580" s="143">
        <v>2020</v>
      </c>
      <c r="C580" s="143" t="s">
        <v>38</v>
      </c>
      <c r="D580" s="143" t="s">
        <v>112</v>
      </c>
      <c r="E580" s="143" t="s">
        <v>114</v>
      </c>
      <c r="F580" s="143" t="s">
        <v>115</v>
      </c>
      <c r="G580" s="143" t="s">
        <v>111</v>
      </c>
      <c r="H580" s="143" t="s">
        <v>104</v>
      </c>
      <c r="I580" s="143" t="s">
        <v>116</v>
      </c>
      <c r="J580" s="143">
        <v>184</v>
      </c>
      <c r="K580" s="144">
        <v>263.12</v>
      </c>
    </row>
    <row r="581" spans="1:11" x14ac:dyDescent="0.25">
      <c r="A581" s="142" t="s">
        <v>106</v>
      </c>
      <c r="B581" s="143">
        <v>2020</v>
      </c>
      <c r="C581" s="143" t="s">
        <v>38</v>
      </c>
      <c r="D581" s="143" t="s">
        <v>112</v>
      </c>
      <c r="E581" s="143" t="s">
        <v>114</v>
      </c>
      <c r="F581" s="143" t="s">
        <v>115</v>
      </c>
      <c r="G581" s="143" t="s">
        <v>111</v>
      </c>
      <c r="H581" s="143" t="s">
        <v>104</v>
      </c>
      <c r="I581" s="143" t="s">
        <v>116</v>
      </c>
      <c r="J581" s="143">
        <v>358</v>
      </c>
      <c r="K581" s="144">
        <v>511.94</v>
      </c>
    </row>
    <row r="582" spans="1:11" x14ac:dyDescent="0.25">
      <c r="A582" s="142" t="s">
        <v>110</v>
      </c>
      <c r="B582" s="143">
        <v>2020</v>
      </c>
      <c r="C582" s="143" t="s">
        <v>38</v>
      </c>
      <c r="D582" s="143" t="s">
        <v>112</v>
      </c>
      <c r="E582" s="143" t="s">
        <v>114</v>
      </c>
      <c r="F582" s="143" t="s">
        <v>115</v>
      </c>
      <c r="G582" s="143" t="s">
        <v>111</v>
      </c>
      <c r="H582" s="143" t="s">
        <v>104</v>
      </c>
      <c r="I582" s="143" t="s">
        <v>116</v>
      </c>
      <c r="J582" s="143">
        <v>816</v>
      </c>
      <c r="K582" s="144">
        <v>1166.8800000000001</v>
      </c>
    </row>
    <row r="583" spans="1:11" x14ac:dyDescent="0.25">
      <c r="A583" s="142" t="s">
        <v>108</v>
      </c>
      <c r="B583" s="143">
        <v>2020</v>
      </c>
      <c r="C583" s="143" t="s">
        <v>38</v>
      </c>
      <c r="D583" s="143" t="s">
        <v>112</v>
      </c>
      <c r="E583" s="143" t="s">
        <v>114</v>
      </c>
      <c r="F583" s="143" t="s">
        <v>115</v>
      </c>
      <c r="G583" s="143" t="s">
        <v>111</v>
      </c>
      <c r="H583" s="143" t="s">
        <v>104</v>
      </c>
      <c r="I583" s="143" t="s">
        <v>116</v>
      </c>
      <c r="J583" s="143">
        <v>849</v>
      </c>
      <c r="K583" s="144">
        <v>1214.07</v>
      </c>
    </row>
    <row r="584" spans="1:11" x14ac:dyDescent="0.25">
      <c r="A584" s="142" t="s">
        <v>99</v>
      </c>
      <c r="B584" s="143">
        <v>2020</v>
      </c>
      <c r="C584" s="143" t="s">
        <v>38</v>
      </c>
      <c r="D584" s="143" t="s">
        <v>112</v>
      </c>
      <c r="E584" s="143" t="s">
        <v>114</v>
      </c>
      <c r="F584" s="143" t="s">
        <v>115</v>
      </c>
      <c r="G584" s="143" t="s">
        <v>111</v>
      </c>
      <c r="H584" s="143" t="s">
        <v>104</v>
      </c>
      <c r="I584" s="143" t="s">
        <v>116</v>
      </c>
      <c r="J584" s="143">
        <v>902</v>
      </c>
      <c r="K584" s="144">
        <v>1289.8600000000001</v>
      </c>
    </row>
    <row r="585" spans="1:11" x14ac:dyDescent="0.25">
      <c r="A585" s="142" t="s">
        <v>99</v>
      </c>
      <c r="B585" s="143">
        <v>2020</v>
      </c>
      <c r="C585" s="143" t="s">
        <v>38</v>
      </c>
      <c r="D585" s="143" t="s">
        <v>112</v>
      </c>
      <c r="E585" s="143" t="s">
        <v>114</v>
      </c>
      <c r="F585" s="143" t="s">
        <v>115</v>
      </c>
      <c r="G585" s="143" t="s">
        <v>111</v>
      </c>
      <c r="H585" s="143" t="s">
        <v>104</v>
      </c>
      <c r="I585" s="143" t="s">
        <v>116</v>
      </c>
      <c r="J585" s="143">
        <v>855</v>
      </c>
      <c r="K585" s="144">
        <v>526.24</v>
      </c>
    </row>
    <row r="586" spans="1:11" x14ac:dyDescent="0.25">
      <c r="A586" s="142" t="s">
        <v>110</v>
      </c>
      <c r="B586" s="143">
        <v>2020</v>
      </c>
      <c r="C586" s="143" t="s">
        <v>38</v>
      </c>
      <c r="D586" s="143" t="s">
        <v>112</v>
      </c>
      <c r="E586" s="143" t="s">
        <v>114</v>
      </c>
      <c r="F586" s="143" t="s">
        <v>115</v>
      </c>
      <c r="G586" s="143" t="s">
        <v>111</v>
      </c>
      <c r="H586" s="143" t="s">
        <v>104</v>
      </c>
      <c r="I586" s="143" t="s">
        <v>116</v>
      </c>
      <c r="J586" s="143">
        <v>357</v>
      </c>
      <c r="K586" s="144">
        <v>510.51</v>
      </c>
    </row>
    <row r="587" spans="1:11" x14ac:dyDescent="0.25">
      <c r="A587" s="142" t="s">
        <v>106</v>
      </c>
      <c r="B587" s="143">
        <v>2020</v>
      </c>
      <c r="C587" s="143" t="s">
        <v>38</v>
      </c>
      <c r="D587" s="143" t="s">
        <v>112</v>
      </c>
      <c r="E587" s="143" t="s">
        <v>114</v>
      </c>
      <c r="F587" s="143" t="s">
        <v>115</v>
      </c>
      <c r="G587" s="143" t="s">
        <v>111</v>
      </c>
      <c r="H587" s="143" t="s">
        <v>104</v>
      </c>
      <c r="I587" s="143" t="s">
        <v>116</v>
      </c>
      <c r="J587" s="143">
        <v>139</v>
      </c>
      <c r="K587" s="144">
        <v>198.76999999999998</v>
      </c>
    </row>
    <row r="588" spans="1:11" x14ac:dyDescent="0.25">
      <c r="A588" s="142" t="s">
        <v>109</v>
      </c>
      <c r="B588" s="143">
        <v>2020</v>
      </c>
      <c r="C588" s="143" t="s">
        <v>38</v>
      </c>
      <c r="D588" s="143" t="s">
        <v>112</v>
      </c>
      <c r="E588" s="143" t="s">
        <v>114</v>
      </c>
      <c r="F588" s="143" t="s">
        <v>115</v>
      </c>
      <c r="G588" s="143" t="s">
        <v>111</v>
      </c>
      <c r="H588" s="143" t="s">
        <v>104</v>
      </c>
      <c r="I588" s="143" t="s">
        <v>116</v>
      </c>
      <c r="J588" s="143">
        <v>187</v>
      </c>
      <c r="K588" s="144">
        <v>267.40999999999997</v>
      </c>
    </row>
    <row r="589" spans="1:11" x14ac:dyDescent="0.25">
      <c r="A589" s="142" t="s">
        <v>108</v>
      </c>
      <c r="B589" s="143">
        <v>2020</v>
      </c>
      <c r="C589" s="143" t="s">
        <v>38</v>
      </c>
      <c r="D589" s="143" t="s">
        <v>112</v>
      </c>
      <c r="E589" s="143" t="s">
        <v>114</v>
      </c>
      <c r="F589" s="143" t="s">
        <v>115</v>
      </c>
      <c r="G589" s="143" t="s">
        <v>111</v>
      </c>
      <c r="H589" s="143" t="s">
        <v>104</v>
      </c>
      <c r="I589" s="143" t="s">
        <v>116</v>
      </c>
      <c r="J589" s="143">
        <v>825</v>
      </c>
      <c r="K589" s="144">
        <v>1179.75</v>
      </c>
    </row>
    <row r="590" spans="1:11" x14ac:dyDescent="0.25">
      <c r="A590" s="142" t="s">
        <v>106</v>
      </c>
      <c r="B590" s="143">
        <v>2020</v>
      </c>
      <c r="C590" s="143" t="s">
        <v>38</v>
      </c>
      <c r="D590" s="143" t="s">
        <v>112</v>
      </c>
      <c r="E590" s="143" t="s">
        <v>114</v>
      </c>
      <c r="F590" s="143" t="s">
        <v>115</v>
      </c>
      <c r="G590" s="143" t="s">
        <v>111</v>
      </c>
      <c r="H590" s="143" t="s">
        <v>104</v>
      </c>
      <c r="I590" s="143" t="s">
        <v>116</v>
      </c>
      <c r="J590" s="143">
        <v>858</v>
      </c>
      <c r="K590" s="144">
        <v>1226.94</v>
      </c>
    </row>
    <row r="591" spans="1:11" x14ac:dyDescent="0.25">
      <c r="A591" s="142" t="s">
        <v>99</v>
      </c>
      <c r="B591" s="143">
        <v>2020</v>
      </c>
      <c r="C591" s="143" t="s">
        <v>38</v>
      </c>
      <c r="D591" s="143" t="s">
        <v>112</v>
      </c>
      <c r="E591" s="143" t="s">
        <v>114</v>
      </c>
      <c r="F591" s="143" t="s">
        <v>115</v>
      </c>
      <c r="G591" s="143" t="s">
        <v>111</v>
      </c>
      <c r="H591" s="143" t="s">
        <v>104</v>
      </c>
      <c r="I591" s="143" t="s">
        <v>116</v>
      </c>
      <c r="J591" s="143">
        <v>359</v>
      </c>
      <c r="K591" s="144">
        <v>513.37</v>
      </c>
    </row>
    <row r="592" spans="1:11" x14ac:dyDescent="0.25">
      <c r="A592" s="142" t="s">
        <v>110</v>
      </c>
      <c r="B592" s="143">
        <v>2020</v>
      </c>
      <c r="C592" s="143" t="s">
        <v>42</v>
      </c>
      <c r="D592" s="143" t="s">
        <v>112</v>
      </c>
      <c r="E592" s="143" t="s">
        <v>114</v>
      </c>
      <c r="F592" s="143" t="s">
        <v>115</v>
      </c>
      <c r="G592" s="143" t="s">
        <v>111</v>
      </c>
      <c r="H592" s="143" t="s">
        <v>104</v>
      </c>
      <c r="I592" s="143" t="s">
        <v>116</v>
      </c>
      <c r="J592" s="143">
        <v>362</v>
      </c>
      <c r="K592" s="144">
        <v>517.66</v>
      </c>
    </row>
    <row r="593" spans="1:11" x14ac:dyDescent="0.25">
      <c r="A593" s="142" t="s">
        <v>108</v>
      </c>
      <c r="B593" s="143">
        <v>2020</v>
      </c>
      <c r="C593" s="143" t="s">
        <v>42</v>
      </c>
      <c r="D593" s="143" t="s">
        <v>112</v>
      </c>
      <c r="E593" s="143" t="s">
        <v>114</v>
      </c>
      <c r="F593" s="143" t="s">
        <v>115</v>
      </c>
      <c r="G593" s="143" t="s">
        <v>111</v>
      </c>
      <c r="H593" s="143" t="s">
        <v>104</v>
      </c>
      <c r="I593" s="143" t="s">
        <v>116</v>
      </c>
      <c r="J593" s="143">
        <v>164</v>
      </c>
      <c r="K593" s="144">
        <v>234.51999999999998</v>
      </c>
    </row>
    <row r="594" spans="1:11" x14ac:dyDescent="0.25">
      <c r="A594" s="142" t="s">
        <v>106</v>
      </c>
      <c r="B594" s="143">
        <v>2020</v>
      </c>
      <c r="C594" s="143" t="s">
        <v>42</v>
      </c>
      <c r="D594" s="143" t="s">
        <v>112</v>
      </c>
      <c r="E594" s="143" t="s">
        <v>114</v>
      </c>
      <c r="F594" s="143" t="s">
        <v>115</v>
      </c>
      <c r="G594" s="143" t="s">
        <v>111</v>
      </c>
      <c r="H594" s="143" t="s">
        <v>104</v>
      </c>
      <c r="I594" s="143" t="s">
        <v>116</v>
      </c>
      <c r="J594" s="143">
        <v>338</v>
      </c>
      <c r="K594" s="144">
        <v>483.34000000000003</v>
      </c>
    </row>
    <row r="595" spans="1:11" x14ac:dyDescent="0.25">
      <c r="A595" s="142" t="s">
        <v>109</v>
      </c>
      <c r="B595" s="143">
        <v>2020</v>
      </c>
      <c r="C595" s="143" t="s">
        <v>42</v>
      </c>
      <c r="D595" s="143" t="s">
        <v>112</v>
      </c>
      <c r="E595" s="143" t="s">
        <v>114</v>
      </c>
      <c r="F595" s="143" t="s">
        <v>115</v>
      </c>
      <c r="G595" s="143" t="s">
        <v>111</v>
      </c>
      <c r="H595" s="143" t="s">
        <v>104</v>
      </c>
      <c r="I595" s="143" t="s">
        <v>116</v>
      </c>
      <c r="J595" s="143">
        <v>364</v>
      </c>
      <c r="K595" s="144">
        <v>520.52</v>
      </c>
    </row>
    <row r="596" spans="1:11" x14ac:dyDescent="0.25">
      <c r="A596" s="142" t="s">
        <v>99</v>
      </c>
      <c r="B596" s="143">
        <v>2020</v>
      </c>
      <c r="C596" s="143" t="s">
        <v>42</v>
      </c>
      <c r="D596" s="143" t="s">
        <v>112</v>
      </c>
      <c r="E596" s="143" t="s">
        <v>114</v>
      </c>
      <c r="F596" s="143" t="s">
        <v>115</v>
      </c>
      <c r="G596" s="143" t="s">
        <v>111</v>
      </c>
      <c r="H596" s="143" t="s">
        <v>104</v>
      </c>
      <c r="I596" s="143" t="s">
        <v>116</v>
      </c>
      <c r="J596" s="143">
        <v>166</v>
      </c>
      <c r="K596" s="144">
        <v>237.38</v>
      </c>
    </row>
    <row r="597" spans="1:11" x14ac:dyDescent="0.25">
      <c r="A597" s="142" t="s">
        <v>99</v>
      </c>
      <c r="B597" s="143">
        <v>2020</v>
      </c>
      <c r="C597" s="143" t="s">
        <v>42</v>
      </c>
      <c r="D597" s="143" t="s">
        <v>112</v>
      </c>
      <c r="E597" s="143" t="s">
        <v>114</v>
      </c>
      <c r="F597" s="143" t="s">
        <v>115</v>
      </c>
      <c r="G597" s="143" t="s">
        <v>111</v>
      </c>
      <c r="H597" s="143" t="s">
        <v>104</v>
      </c>
      <c r="I597" s="143" t="s">
        <v>116</v>
      </c>
      <c r="J597" s="143">
        <v>819</v>
      </c>
      <c r="K597" s="144">
        <v>1171.17</v>
      </c>
    </row>
    <row r="598" spans="1:11" x14ac:dyDescent="0.25">
      <c r="A598" s="142" t="s">
        <v>99</v>
      </c>
      <c r="B598" s="143">
        <v>2020</v>
      </c>
      <c r="C598" s="143" t="s">
        <v>42</v>
      </c>
      <c r="D598" s="143" t="s">
        <v>112</v>
      </c>
      <c r="E598" s="143" t="s">
        <v>114</v>
      </c>
      <c r="F598" s="143" t="s">
        <v>115</v>
      </c>
      <c r="G598" s="143" t="s">
        <v>111</v>
      </c>
      <c r="H598" s="143" t="s">
        <v>104</v>
      </c>
      <c r="I598" s="143" t="s">
        <v>116</v>
      </c>
      <c r="J598" s="143">
        <v>853</v>
      </c>
      <c r="K598" s="144">
        <v>1219.79</v>
      </c>
    </row>
    <row r="599" spans="1:11" x14ac:dyDescent="0.25">
      <c r="A599" s="142" t="s">
        <v>109</v>
      </c>
      <c r="B599" s="143">
        <v>2020</v>
      </c>
      <c r="C599" s="143" t="s">
        <v>42</v>
      </c>
      <c r="D599" s="143" t="s">
        <v>112</v>
      </c>
      <c r="E599" s="143" t="s">
        <v>114</v>
      </c>
      <c r="F599" s="143" t="s">
        <v>115</v>
      </c>
      <c r="G599" s="143" t="s">
        <v>111</v>
      </c>
      <c r="H599" s="143" t="s">
        <v>104</v>
      </c>
      <c r="I599" s="143" t="s">
        <v>116</v>
      </c>
      <c r="J599" s="143">
        <v>906</v>
      </c>
      <c r="K599" s="144">
        <v>1295.58</v>
      </c>
    </row>
    <row r="600" spans="1:11" x14ac:dyDescent="0.25">
      <c r="A600" s="142" t="s">
        <v>109</v>
      </c>
      <c r="B600" s="143">
        <v>2020</v>
      </c>
      <c r="C600" s="143" t="s">
        <v>42</v>
      </c>
      <c r="D600" s="143" t="s">
        <v>112</v>
      </c>
      <c r="E600" s="143" t="s">
        <v>114</v>
      </c>
      <c r="F600" s="143" t="s">
        <v>115</v>
      </c>
      <c r="G600" s="143" t="s">
        <v>111</v>
      </c>
      <c r="H600" s="143" t="s">
        <v>104</v>
      </c>
      <c r="I600" s="143" t="s">
        <v>116</v>
      </c>
      <c r="J600" s="143">
        <v>859</v>
      </c>
      <c r="K600" s="144">
        <v>526.24</v>
      </c>
    </row>
    <row r="601" spans="1:11" x14ac:dyDescent="0.25">
      <c r="A601" s="142" t="s">
        <v>99</v>
      </c>
      <c r="B601" s="143">
        <v>2020</v>
      </c>
      <c r="C601" s="143" t="s">
        <v>42</v>
      </c>
      <c r="D601" s="143" t="s">
        <v>112</v>
      </c>
      <c r="E601" s="143" t="s">
        <v>114</v>
      </c>
      <c r="F601" s="143" t="s">
        <v>115</v>
      </c>
      <c r="G601" s="143" t="s">
        <v>111</v>
      </c>
      <c r="H601" s="143" t="s">
        <v>104</v>
      </c>
      <c r="I601" s="143" t="s">
        <v>116</v>
      </c>
      <c r="J601" s="143">
        <v>165</v>
      </c>
      <c r="K601" s="144">
        <v>526.24</v>
      </c>
    </row>
    <row r="602" spans="1:11" x14ac:dyDescent="0.25">
      <c r="A602" s="142" t="s">
        <v>99</v>
      </c>
      <c r="B602" s="143">
        <v>2020</v>
      </c>
      <c r="C602" s="143" t="s">
        <v>42</v>
      </c>
      <c r="D602" s="143" t="s">
        <v>112</v>
      </c>
      <c r="E602" s="143" t="s">
        <v>114</v>
      </c>
      <c r="F602" s="143" t="s">
        <v>115</v>
      </c>
      <c r="G602" s="143" t="s">
        <v>111</v>
      </c>
      <c r="H602" s="143" t="s">
        <v>104</v>
      </c>
      <c r="I602" s="143" t="s">
        <v>116</v>
      </c>
      <c r="J602" s="143">
        <v>339</v>
      </c>
      <c r="K602" s="144">
        <v>484.77</v>
      </c>
    </row>
    <row r="603" spans="1:11" x14ac:dyDescent="0.25">
      <c r="A603" s="142" t="s">
        <v>108</v>
      </c>
      <c r="B603" s="143">
        <v>2020</v>
      </c>
      <c r="C603" s="143" t="s">
        <v>42</v>
      </c>
      <c r="D603" s="143" t="s">
        <v>112</v>
      </c>
      <c r="E603" s="143" t="s">
        <v>114</v>
      </c>
      <c r="F603" s="143" t="s">
        <v>115</v>
      </c>
      <c r="G603" s="143" t="s">
        <v>111</v>
      </c>
      <c r="H603" s="143" t="s">
        <v>104</v>
      </c>
      <c r="I603" s="143" t="s">
        <v>116</v>
      </c>
      <c r="J603" s="143">
        <v>163</v>
      </c>
      <c r="K603" s="144">
        <v>233.09</v>
      </c>
    </row>
    <row r="604" spans="1:11" x14ac:dyDescent="0.25">
      <c r="A604" s="142" t="s">
        <v>109</v>
      </c>
      <c r="B604" s="143">
        <v>2020</v>
      </c>
      <c r="C604" s="143" t="s">
        <v>42</v>
      </c>
      <c r="D604" s="143" t="s">
        <v>112</v>
      </c>
      <c r="E604" s="143" t="s">
        <v>114</v>
      </c>
      <c r="F604" s="143" t="s">
        <v>115</v>
      </c>
      <c r="G604" s="143" t="s">
        <v>111</v>
      </c>
      <c r="H604" s="143" t="s">
        <v>104</v>
      </c>
      <c r="I604" s="143" t="s">
        <v>116</v>
      </c>
      <c r="J604" s="143">
        <v>337</v>
      </c>
      <c r="K604" s="144">
        <v>481.90999999999997</v>
      </c>
    </row>
    <row r="605" spans="1:11" x14ac:dyDescent="0.25">
      <c r="A605" s="142" t="s">
        <v>106</v>
      </c>
      <c r="B605" s="143">
        <v>2020</v>
      </c>
      <c r="C605" s="143" t="s">
        <v>42</v>
      </c>
      <c r="D605" s="143" t="s">
        <v>112</v>
      </c>
      <c r="E605" s="143" t="s">
        <v>114</v>
      </c>
      <c r="F605" s="143" t="s">
        <v>115</v>
      </c>
      <c r="G605" s="143" t="s">
        <v>111</v>
      </c>
      <c r="H605" s="143" t="s">
        <v>104</v>
      </c>
      <c r="I605" s="143" t="s">
        <v>116</v>
      </c>
      <c r="J605" s="143">
        <v>828</v>
      </c>
      <c r="K605" s="144">
        <v>1184.04</v>
      </c>
    </row>
    <row r="606" spans="1:11" x14ac:dyDescent="0.25">
      <c r="A606" s="142" t="s">
        <v>106</v>
      </c>
      <c r="B606" s="143">
        <v>2020</v>
      </c>
      <c r="C606" s="143" t="s">
        <v>42</v>
      </c>
      <c r="D606" s="143" t="s">
        <v>112</v>
      </c>
      <c r="E606" s="143" t="s">
        <v>114</v>
      </c>
      <c r="F606" s="143" t="s">
        <v>115</v>
      </c>
      <c r="G606" s="143" t="s">
        <v>111</v>
      </c>
      <c r="H606" s="143" t="s">
        <v>104</v>
      </c>
      <c r="I606" s="143" t="s">
        <v>116</v>
      </c>
      <c r="J606" s="143">
        <v>861</v>
      </c>
      <c r="K606" s="144">
        <v>1231.23</v>
      </c>
    </row>
    <row r="607" spans="1:11" x14ac:dyDescent="0.25">
      <c r="A607" s="142" t="s">
        <v>110</v>
      </c>
      <c r="B607" s="143">
        <v>2020</v>
      </c>
      <c r="C607" s="143" t="s">
        <v>42</v>
      </c>
      <c r="D607" s="143" t="s">
        <v>112</v>
      </c>
      <c r="E607" s="143" t="s">
        <v>114</v>
      </c>
      <c r="F607" s="143" t="s">
        <v>115</v>
      </c>
      <c r="G607" s="143" t="s">
        <v>111</v>
      </c>
      <c r="H607" s="143" t="s">
        <v>104</v>
      </c>
      <c r="I607" s="143" t="s">
        <v>116</v>
      </c>
      <c r="J607" s="143">
        <v>335</v>
      </c>
      <c r="K607" s="144">
        <v>479.05</v>
      </c>
    </row>
    <row r="608" spans="1:11" x14ac:dyDescent="0.25">
      <c r="A608" s="142" t="s">
        <v>99</v>
      </c>
      <c r="B608" s="143">
        <v>2020</v>
      </c>
      <c r="C608" s="143" t="s">
        <v>31</v>
      </c>
      <c r="D608" s="143" t="s">
        <v>112</v>
      </c>
      <c r="E608" s="143" t="s">
        <v>114</v>
      </c>
      <c r="F608" s="143" t="s">
        <v>115</v>
      </c>
      <c r="G608" s="143" t="s">
        <v>111</v>
      </c>
      <c r="H608" s="143" t="s">
        <v>104</v>
      </c>
      <c r="I608" s="143" t="s">
        <v>116</v>
      </c>
      <c r="J608" s="143">
        <v>170</v>
      </c>
      <c r="K608" s="144">
        <v>243.1</v>
      </c>
    </row>
    <row r="609" spans="1:11" x14ac:dyDescent="0.25">
      <c r="A609" s="142" t="s">
        <v>108</v>
      </c>
      <c r="B609" s="143">
        <v>2020</v>
      </c>
      <c r="C609" s="143" t="s">
        <v>31</v>
      </c>
      <c r="D609" s="143" t="s">
        <v>112</v>
      </c>
      <c r="E609" s="143" t="s">
        <v>114</v>
      </c>
      <c r="F609" s="143" t="s">
        <v>115</v>
      </c>
      <c r="G609" s="143" t="s">
        <v>111</v>
      </c>
      <c r="H609" s="143" t="s">
        <v>104</v>
      </c>
      <c r="I609" s="143" t="s">
        <v>116</v>
      </c>
      <c r="J609" s="143">
        <v>218</v>
      </c>
      <c r="K609" s="144">
        <v>311.74</v>
      </c>
    </row>
    <row r="610" spans="1:11" x14ac:dyDescent="0.25">
      <c r="A610" s="142" t="s">
        <v>106</v>
      </c>
      <c r="B610" s="143">
        <v>2020</v>
      </c>
      <c r="C610" s="143" t="s">
        <v>31</v>
      </c>
      <c r="D610" s="143" t="s">
        <v>112</v>
      </c>
      <c r="E610" s="143" t="s">
        <v>114</v>
      </c>
      <c r="F610" s="143" t="s">
        <v>115</v>
      </c>
      <c r="G610" s="143" t="s">
        <v>111</v>
      </c>
      <c r="H610" s="143" t="s">
        <v>104</v>
      </c>
      <c r="I610" s="143" t="s">
        <v>116</v>
      </c>
      <c r="J610" s="143">
        <v>146</v>
      </c>
      <c r="K610" s="144">
        <v>208.78</v>
      </c>
    </row>
    <row r="611" spans="1:11" x14ac:dyDescent="0.25">
      <c r="A611" s="142" t="s">
        <v>108</v>
      </c>
      <c r="B611" s="143">
        <v>2020</v>
      </c>
      <c r="C611" s="143" t="s">
        <v>31</v>
      </c>
      <c r="D611" s="143" t="s">
        <v>112</v>
      </c>
      <c r="E611" s="143" t="s">
        <v>114</v>
      </c>
      <c r="F611" s="143" t="s">
        <v>115</v>
      </c>
      <c r="G611" s="143" t="s">
        <v>111</v>
      </c>
      <c r="H611" s="143" t="s">
        <v>104</v>
      </c>
      <c r="I611" s="143" t="s">
        <v>116</v>
      </c>
      <c r="J611" s="143">
        <v>172</v>
      </c>
      <c r="K611" s="144">
        <v>245.95999999999998</v>
      </c>
    </row>
    <row r="612" spans="1:11" x14ac:dyDescent="0.25">
      <c r="A612" s="142" t="s">
        <v>109</v>
      </c>
      <c r="B612" s="143">
        <v>2020</v>
      </c>
      <c r="C612" s="143" t="s">
        <v>31</v>
      </c>
      <c r="D612" s="143" t="s">
        <v>112</v>
      </c>
      <c r="E612" s="143" t="s">
        <v>114</v>
      </c>
      <c r="F612" s="143" t="s">
        <v>115</v>
      </c>
      <c r="G612" s="143" t="s">
        <v>111</v>
      </c>
      <c r="H612" s="143" t="s">
        <v>104</v>
      </c>
      <c r="I612" s="143" t="s">
        <v>116</v>
      </c>
      <c r="J612" s="143">
        <v>220</v>
      </c>
      <c r="K612" s="144">
        <v>314.60000000000002</v>
      </c>
    </row>
    <row r="613" spans="1:11" x14ac:dyDescent="0.25">
      <c r="A613" s="142" t="s">
        <v>99</v>
      </c>
      <c r="B613" s="143">
        <v>2020</v>
      </c>
      <c r="C613" s="143" t="s">
        <v>31</v>
      </c>
      <c r="D613" s="143" t="s">
        <v>112</v>
      </c>
      <c r="E613" s="143" t="s">
        <v>114</v>
      </c>
      <c r="F613" s="143" t="s">
        <v>115</v>
      </c>
      <c r="G613" s="143" t="s">
        <v>111</v>
      </c>
      <c r="H613" s="143" t="s">
        <v>104</v>
      </c>
      <c r="I613" s="143" t="s">
        <v>116</v>
      </c>
      <c r="J613" s="143">
        <v>142</v>
      </c>
      <c r="K613" s="144">
        <v>203.06</v>
      </c>
    </row>
    <row r="614" spans="1:11" x14ac:dyDescent="0.25">
      <c r="A614" s="142" t="s">
        <v>99</v>
      </c>
      <c r="B614" s="143">
        <v>2020</v>
      </c>
      <c r="C614" s="143" t="s">
        <v>31</v>
      </c>
      <c r="D614" s="143" t="s">
        <v>112</v>
      </c>
      <c r="E614" s="143" t="s">
        <v>114</v>
      </c>
      <c r="F614" s="143" t="s">
        <v>115</v>
      </c>
      <c r="G614" s="143" t="s">
        <v>111</v>
      </c>
      <c r="H614" s="143" t="s">
        <v>104</v>
      </c>
      <c r="I614" s="143" t="s">
        <v>116</v>
      </c>
      <c r="J614" s="143">
        <v>844</v>
      </c>
      <c r="K614" s="144">
        <v>1206.92</v>
      </c>
    </row>
    <row r="615" spans="1:11" x14ac:dyDescent="0.25">
      <c r="A615" s="142" t="s">
        <v>99</v>
      </c>
      <c r="B615" s="143">
        <v>2020</v>
      </c>
      <c r="C615" s="143" t="s">
        <v>31</v>
      </c>
      <c r="D615" s="143" t="s">
        <v>112</v>
      </c>
      <c r="E615" s="143" t="s">
        <v>114</v>
      </c>
      <c r="F615" s="143" t="s">
        <v>115</v>
      </c>
      <c r="G615" s="143" t="s">
        <v>111</v>
      </c>
      <c r="H615" s="143" t="s">
        <v>104</v>
      </c>
      <c r="I615" s="143" t="s">
        <v>116</v>
      </c>
      <c r="J615" s="143">
        <v>897</v>
      </c>
      <c r="K615" s="144">
        <v>1282.71</v>
      </c>
    </row>
    <row r="616" spans="1:11" x14ac:dyDescent="0.25">
      <c r="A616" s="142" t="s">
        <v>99</v>
      </c>
      <c r="B616" s="143">
        <v>2020</v>
      </c>
      <c r="C616" s="143" t="s">
        <v>31</v>
      </c>
      <c r="D616" s="143" t="s">
        <v>112</v>
      </c>
      <c r="E616" s="143" t="s">
        <v>114</v>
      </c>
      <c r="F616" s="143" t="s">
        <v>115</v>
      </c>
      <c r="G616" s="143" t="s">
        <v>111</v>
      </c>
      <c r="H616" s="143" t="s">
        <v>104</v>
      </c>
      <c r="I616" s="143" t="s">
        <v>116</v>
      </c>
      <c r="J616" s="143">
        <v>850</v>
      </c>
      <c r="K616" s="144">
        <v>526.24</v>
      </c>
    </row>
    <row r="617" spans="1:11" x14ac:dyDescent="0.25">
      <c r="A617" s="142" t="s">
        <v>106</v>
      </c>
      <c r="B617" s="143">
        <v>2020</v>
      </c>
      <c r="C617" s="143" t="s">
        <v>31</v>
      </c>
      <c r="D617" s="143" t="s">
        <v>112</v>
      </c>
      <c r="E617" s="143" t="s">
        <v>114</v>
      </c>
      <c r="F617" s="143" t="s">
        <v>115</v>
      </c>
      <c r="G617" s="143" t="s">
        <v>111</v>
      </c>
      <c r="H617" s="143" t="s">
        <v>104</v>
      </c>
      <c r="I617" s="143" t="s">
        <v>116</v>
      </c>
      <c r="J617" s="143">
        <v>883</v>
      </c>
      <c r="K617" s="144">
        <v>526.24</v>
      </c>
    </row>
    <row r="618" spans="1:11" x14ac:dyDescent="0.25">
      <c r="A618" s="142" t="s">
        <v>99</v>
      </c>
      <c r="B618" s="143">
        <v>2020</v>
      </c>
      <c r="C618" s="143" t="s">
        <v>31</v>
      </c>
      <c r="D618" s="143" t="s">
        <v>112</v>
      </c>
      <c r="E618" s="143" t="s">
        <v>114</v>
      </c>
      <c r="F618" s="143" t="s">
        <v>115</v>
      </c>
      <c r="G618" s="143" t="s">
        <v>111</v>
      </c>
      <c r="H618" s="143" t="s">
        <v>104</v>
      </c>
      <c r="I618" s="143" t="s">
        <v>116</v>
      </c>
      <c r="J618" s="143">
        <v>169</v>
      </c>
      <c r="K618" s="144">
        <v>241.67000000000002</v>
      </c>
    </row>
    <row r="619" spans="1:11" x14ac:dyDescent="0.25">
      <c r="A619" s="142" t="s">
        <v>106</v>
      </c>
      <c r="B619" s="143">
        <v>2020</v>
      </c>
      <c r="C619" s="143" t="s">
        <v>31</v>
      </c>
      <c r="D619" s="143" t="s">
        <v>112</v>
      </c>
      <c r="E619" s="143" t="s">
        <v>114</v>
      </c>
      <c r="F619" s="143" t="s">
        <v>115</v>
      </c>
      <c r="G619" s="143" t="s">
        <v>111</v>
      </c>
      <c r="H619" s="143" t="s">
        <v>104</v>
      </c>
      <c r="I619" s="143" t="s">
        <v>116</v>
      </c>
      <c r="J619" s="143">
        <v>217</v>
      </c>
      <c r="K619" s="144">
        <v>310.31</v>
      </c>
    </row>
    <row r="620" spans="1:11" x14ac:dyDescent="0.25">
      <c r="A620" s="142" t="s">
        <v>108</v>
      </c>
      <c r="B620" s="143">
        <v>2020</v>
      </c>
      <c r="C620" s="143" t="s">
        <v>31</v>
      </c>
      <c r="D620" s="143" t="s">
        <v>112</v>
      </c>
      <c r="E620" s="143" t="s">
        <v>114</v>
      </c>
      <c r="F620" s="143" t="s">
        <v>115</v>
      </c>
      <c r="G620" s="143" t="s">
        <v>111</v>
      </c>
      <c r="H620" s="143" t="s">
        <v>104</v>
      </c>
      <c r="I620" s="143" t="s">
        <v>116</v>
      </c>
      <c r="J620" s="143">
        <v>145</v>
      </c>
      <c r="K620" s="144">
        <v>207.35</v>
      </c>
    </row>
    <row r="621" spans="1:11" x14ac:dyDescent="0.25">
      <c r="A621" s="142" t="s">
        <v>106</v>
      </c>
      <c r="B621" s="143">
        <v>2020</v>
      </c>
      <c r="C621" s="143" t="s">
        <v>31</v>
      </c>
      <c r="D621" s="143" t="s">
        <v>112</v>
      </c>
      <c r="E621" s="143" t="s">
        <v>114</v>
      </c>
      <c r="F621" s="143" t="s">
        <v>115</v>
      </c>
      <c r="G621" s="143" t="s">
        <v>111</v>
      </c>
      <c r="H621" s="143" t="s">
        <v>104</v>
      </c>
      <c r="I621" s="143" t="s">
        <v>116</v>
      </c>
      <c r="J621" s="143">
        <v>819</v>
      </c>
      <c r="K621" s="144">
        <v>1171.17</v>
      </c>
    </row>
    <row r="622" spans="1:11" x14ac:dyDescent="0.25">
      <c r="A622" s="142" t="s">
        <v>99</v>
      </c>
      <c r="B622" s="143">
        <v>2020</v>
      </c>
      <c r="C622" s="143" t="s">
        <v>31</v>
      </c>
      <c r="D622" s="143" t="s">
        <v>112</v>
      </c>
      <c r="E622" s="143" t="s">
        <v>114</v>
      </c>
      <c r="F622" s="143" t="s">
        <v>115</v>
      </c>
      <c r="G622" s="143" t="s">
        <v>111</v>
      </c>
      <c r="H622" s="143" t="s">
        <v>104</v>
      </c>
      <c r="I622" s="143" t="s">
        <v>116</v>
      </c>
      <c r="J622" s="143">
        <v>143</v>
      </c>
      <c r="K622" s="144">
        <v>204.49</v>
      </c>
    </row>
    <row r="623" spans="1:11" x14ac:dyDescent="0.25">
      <c r="A623" s="142" t="s">
        <v>110</v>
      </c>
      <c r="B623" s="143">
        <v>2020</v>
      </c>
      <c r="C623" s="143" t="s">
        <v>9</v>
      </c>
      <c r="D623" s="143" t="s">
        <v>112</v>
      </c>
      <c r="E623" s="143" t="s">
        <v>114</v>
      </c>
      <c r="F623" s="143" t="s">
        <v>115</v>
      </c>
      <c r="G623" s="143" t="s">
        <v>111</v>
      </c>
      <c r="H623" s="143" t="s">
        <v>104</v>
      </c>
      <c r="I623" s="143" t="s">
        <v>116</v>
      </c>
      <c r="J623" s="143">
        <v>176</v>
      </c>
      <c r="K623" s="144">
        <v>251.68</v>
      </c>
    </row>
    <row r="624" spans="1:11" x14ac:dyDescent="0.25">
      <c r="A624" s="142" t="s">
        <v>108</v>
      </c>
      <c r="B624" s="143">
        <v>2020</v>
      </c>
      <c r="C624" s="143" t="s">
        <v>9</v>
      </c>
      <c r="D624" s="143" t="s">
        <v>112</v>
      </c>
      <c r="E624" s="143" t="s">
        <v>114</v>
      </c>
      <c r="F624" s="143" t="s">
        <v>115</v>
      </c>
      <c r="G624" s="143" t="s">
        <v>111</v>
      </c>
      <c r="H624" s="143" t="s">
        <v>104</v>
      </c>
      <c r="I624" s="143" t="s">
        <v>116</v>
      </c>
      <c r="J624" s="143">
        <v>224</v>
      </c>
      <c r="K624" s="144">
        <v>320.32</v>
      </c>
    </row>
    <row r="625" spans="1:11" x14ac:dyDescent="0.25">
      <c r="A625" s="142" t="s">
        <v>106</v>
      </c>
      <c r="B625" s="143">
        <v>2020</v>
      </c>
      <c r="C625" s="143" t="s">
        <v>9</v>
      </c>
      <c r="D625" s="143" t="s">
        <v>112</v>
      </c>
      <c r="E625" s="143" t="s">
        <v>114</v>
      </c>
      <c r="F625" s="143" t="s">
        <v>115</v>
      </c>
      <c r="G625" s="143" t="s">
        <v>111</v>
      </c>
      <c r="H625" s="143" t="s">
        <v>104</v>
      </c>
      <c r="I625" s="143" t="s">
        <v>116</v>
      </c>
      <c r="J625" s="143">
        <v>178</v>
      </c>
      <c r="K625" s="144">
        <v>254.54</v>
      </c>
    </row>
    <row r="626" spans="1:11" x14ac:dyDescent="0.25">
      <c r="A626" s="142" t="s">
        <v>99</v>
      </c>
      <c r="B626" s="143">
        <v>2020</v>
      </c>
      <c r="C626" s="143" t="s">
        <v>9</v>
      </c>
      <c r="D626" s="143" t="s">
        <v>112</v>
      </c>
      <c r="E626" s="143" t="s">
        <v>114</v>
      </c>
      <c r="F626" s="143" t="s">
        <v>115</v>
      </c>
      <c r="G626" s="143" t="s">
        <v>111</v>
      </c>
      <c r="H626" s="143" t="s">
        <v>104</v>
      </c>
      <c r="I626" s="143" t="s">
        <v>116</v>
      </c>
      <c r="J626" s="143">
        <v>148</v>
      </c>
      <c r="K626" s="144">
        <v>211.64</v>
      </c>
    </row>
    <row r="627" spans="1:11" x14ac:dyDescent="0.25">
      <c r="A627" s="142" t="s">
        <v>106</v>
      </c>
      <c r="B627" s="143">
        <v>2020</v>
      </c>
      <c r="C627" s="143" t="s">
        <v>9</v>
      </c>
      <c r="D627" s="143" t="s">
        <v>112</v>
      </c>
      <c r="E627" s="143" t="s">
        <v>114</v>
      </c>
      <c r="F627" s="143" t="s">
        <v>115</v>
      </c>
      <c r="G627" s="143" t="s">
        <v>111</v>
      </c>
      <c r="H627" s="143" t="s">
        <v>104</v>
      </c>
      <c r="I627" s="143" t="s">
        <v>116</v>
      </c>
      <c r="J627" s="143">
        <v>810</v>
      </c>
      <c r="K627" s="144">
        <v>1158.3</v>
      </c>
    </row>
    <row r="628" spans="1:11" x14ac:dyDescent="0.25">
      <c r="A628" s="142" t="s">
        <v>108</v>
      </c>
      <c r="B628" s="143">
        <v>2020</v>
      </c>
      <c r="C628" s="143" t="s">
        <v>9</v>
      </c>
      <c r="D628" s="143" t="s">
        <v>112</v>
      </c>
      <c r="E628" s="143" t="s">
        <v>114</v>
      </c>
      <c r="F628" s="143" t="s">
        <v>115</v>
      </c>
      <c r="G628" s="143" t="s">
        <v>111</v>
      </c>
      <c r="H628" s="143" t="s">
        <v>104</v>
      </c>
      <c r="I628" s="143" t="s">
        <v>116</v>
      </c>
      <c r="J628" s="143">
        <v>843</v>
      </c>
      <c r="K628" s="144">
        <v>1205.49</v>
      </c>
    </row>
    <row r="629" spans="1:11" x14ac:dyDescent="0.25">
      <c r="A629" s="142" t="s">
        <v>108</v>
      </c>
      <c r="B629" s="143">
        <v>2020</v>
      </c>
      <c r="C629" s="143" t="s">
        <v>9</v>
      </c>
      <c r="D629" s="143" t="s">
        <v>112</v>
      </c>
      <c r="E629" s="143" t="s">
        <v>114</v>
      </c>
      <c r="F629" s="143" t="s">
        <v>115</v>
      </c>
      <c r="G629" s="143" t="s">
        <v>111</v>
      </c>
      <c r="H629" s="143" t="s">
        <v>104</v>
      </c>
      <c r="I629" s="143" t="s">
        <v>116</v>
      </c>
      <c r="J629" s="143">
        <v>896</v>
      </c>
      <c r="K629" s="144">
        <v>1281.28</v>
      </c>
    </row>
    <row r="630" spans="1:11" x14ac:dyDescent="0.25">
      <c r="A630" s="142" t="s">
        <v>99</v>
      </c>
      <c r="B630" s="143">
        <v>2020</v>
      </c>
      <c r="C630" s="143" t="s">
        <v>9</v>
      </c>
      <c r="D630" s="143" t="s">
        <v>112</v>
      </c>
      <c r="E630" s="143" t="s">
        <v>114</v>
      </c>
      <c r="F630" s="143" t="s">
        <v>102</v>
      </c>
      <c r="G630" s="143" t="s">
        <v>111</v>
      </c>
      <c r="H630" s="143" t="s">
        <v>104</v>
      </c>
      <c r="I630" s="143" t="s">
        <v>105</v>
      </c>
      <c r="J630" s="143">
        <v>818</v>
      </c>
      <c r="K630" s="144">
        <v>526.24</v>
      </c>
    </row>
    <row r="631" spans="1:11" x14ac:dyDescent="0.25">
      <c r="A631" s="142" t="s">
        <v>108</v>
      </c>
      <c r="B631" s="143">
        <v>2020</v>
      </c>
      <c r="C631" s="143" t="s">
        <v>9</v>
      </c>
      <c r="D631" s="143" t="s">
        <v>112</v>
      </c>
      <c r="E631" s="143" t="s">
        <v>114</v>
      </c>
      <c r="F631" s="143" t="s">
        <v>115</v>
      </c>
      <c r="G631" s="143" t="s">
        <v>111</v>
      </c>
      <c r="H631" s="143" t="s">
        <v>104</v>
      </c>
      <c r="I631" s="143" t="s">
        <v>116</v>
      </c>
      <c r="J631" s="143">
        <v>849</v>
      </c>
      <c r="K631" s="144">
        <v>526.24</v>
      </c>
    </row>
    <row r="632" spans="1:11" x14ac:dyDescent="0.25">
      <c r="A632" s="142" t="s">
        <v>99</v>
      </c>
      <c r="B632" s="143">
        <v>2020</v>
      </c>
      <c r="C632" s="143" t="s">
        <v>9</v>
      </c>
      <c r="D632" s="143" t="s">
        <v>112</v>
      </c>
      <c r="E632" s="143" t="s">
        <v>114</v>
      </c>
      <c r="F632" s="143" t="s">
        <v>115</v>
      </c>
      <c r="G632" s="143" t="s">
        <v>111</v>
      </c>
      <c r="H632" s="143" t="s">
        <v>104</v>
      </c>
      <c r="I632" s="143" t="s">
        <v>116</v>
      </c>
      <c r="J632" s="143">
        <v>882</v>
      </c>
      <c r="K632" s="144">
        <v>526.24</v>
      </c>
    </row>
    <row r="633" spans="1:11" x14ac:dyDescent="0.25">
      <c r="A633" s="142" t="s">
        <v>106</v>
      </c>
      <c r="B633" s="143">
        <v>2020</v>
      </c>
      <c r="C633" s="143" t="s">
        <v>9</v>
      </c>
      <c r="D633" s="143" t="s">
        <v>112</v>
      </c>
      <c r="E633" s="143" t="s">
        <v>114</v>
      </c>
      <c r="F633" s="143" t="s">
        <v>115</v>
      </c>
      <c r="G633" s="143" t="s">
        <v>111</v>
      </c>
      <c r="H633" s="143" t="s">
        <v>104</v>
      </c>
      <c r="I633" s="143" t="s">
        <v>116</v>
      </c>
      <c r="J633" s="143">
        <v>147</v>
      </c>
      <c r="K633" s="144">
        <v>210.21</v>
      </c>
    </row>
    <row r="634" spans="1:11" x14ac:dyDescent="0.25">
      <c r="A634" s="142" t="s">
        <v>99</v>
      </c>
      <c r="B634" s="143">
        <v>2020</v>
      </c>
      <c r="C634" s="143" t="s">
        <v>9</v>
      </c>
      <c r="D634" s="143" t="s">
        <v>112</v>
      </c>
      <c r="E634" s="143" t="s">
        <v>114</v>
      </c>
      <c r="F634" s="143" t="s">
        <v>115</v>
      </c>
      <c r="G634" s="143" t="s">
        <v>111</v>
      </c>
      <c r="H634" s="143" t="s">
        <v>104</v>
      </c>
      <c r="I634" s="143" t="s">
        <v>116</v>
      </c>
      <c r="J634" s="143">
        <v>175</v>
      </c>
      <c r="K634" s="144">
        <v>250.25</v>
      </c>
    </row>
    <row r="635" spans="1:11" x14ac:dyDescent="0.25">
      <c r="A635" s="142" t="s">
        <v>109</v>
      </c>
      <c r="B635" s="143">
        <v>2020</v>
      </c>
      <c r="C635" s="143" t="s">
        <v>9</v>
      </c>
      <c r="D635" s="143" t="s">
        <v>112</v>
      </c>
      <c r="E635" s="143" t="s">
        <v>114</v>
      </c>
      <c r="F635" s="143" t="s">
        <v>115</v>
      </c>
      <c r="G635" s="143" t="s">
        <v>111</v>
      </c>
      <c r="H635" s="143" t="s">
        <v>104</v>
      </c>
      <c r="I635" s="143" t="s">
        <v>116</v>
      </c>
      <c r="J635" s="143">
        <v>223</v>
      </c>
      <c r="K635" s="144">
        <v>318.89</v>
      </c>
    </row>
    <row r="636" spans="1:11" x14ac:dyDescent="0.25">
      <c r="A636" s="142" t="s">
        <v>106</v>
      </c>
      <c r="B636" s="143">
        <v>2020</v>
      </c>
      <c r="C636" s="143" t="s">
        <v>9</v>
      </c>
      <c r="D636" s="143" t="s">
        <v>112</v>
      </c>
      <c r="E636" s="143" t="s">
        <v>114</v>
      </c>
      <c r="F636" s="143" t="s">
        <v>115</v>
      </c>
      <c r="G636" s="143" t="s">
        <v>111</v>
      </c>
      <c r="H636" s="143" t="s">
        <v>104</v>
      </c>
      <c r="I636" s="143" t="s">
        <v>116</v>
      </c>
      <c r="J636" s="143">
        <v>151</v>
      </c>
      <c r="K636" s="144">
        <v>215.93</v>
      </c>
    </row>
    <row r="637" spans="1:11" x14ac:dyDescent="0.25">
      <c r="A637" s="142" t="s">
        <v>109</v>
      </c>
      <c r="B637" s="143">
        <v>2020</v>
      </c>
      <c r="C637" s="143" t="s">
        <v>9</v>
      </c>
      <c r="D637" s="143" t="s">
        <v>112</v>
      </c>
      <c r="E637" s="143" t="s">
        <v>114</v>
      </c>
      <c r="F637" s="143" t="s">
        <v>115</v>
      </c>
      <c r="G637" s="143" t="s">
        <v>111</v>
      </c>
      <c r="H637" s="143" t="s">
        <v>104</v>
      </c>
      <c r="I637" s="143" t="s">
        <v>116</v>
      </c>
      <c r="J637" s="143">
        <v>852</v>
      </c>
      <c r="K637" s="144">
        <v>1218.3600000000001</v>
      </c>
    </row>
    <row r="638" spans="1:11" x14ac:dyDescent="0.25">
      <c r="A638" s="142" t="s">
        <v>110</v>
      </c>
      <c r="B638" s="143">
        <v>2020</v>
      </c>
      <c r="C638" s="143" t="s">
        <v>9</v>
      </c>
      <c r="D638" s="143" t="s">
        <v>112</v>
      </c>
      <c r="E638" s="143" t="s">
        <v>114</v>
      </c>
      <c r="F638" s="143" t="s">
        <v>115</v>
      </c>
      <c r="G638" s="143" t="s">
        <v>111</v>
      </c>
      <c r="H638" s="143" t="s">
        <v>104</v>
      </c>
      <c r="I638" s="143" t="s">
        <v>116</v>
      </c>
      <c r="J638" s="143">
        <v>149</v>
      </c>
      <c r="K638" s="144">
        <v>213.07</v>
      </c>
    </row>
    <row r="639" spans="1:11" x14ac:dyDescent="0.25">
      <c r="A639" s="142" t="s">
        <v>106</v>
      </c>
      <c r="B639" s="143">
        <v>2020</v>
      </c>
      <c r="C639" s="143" t="s">
        <v>37</v>
      </c>
      <c r="D639" s="143" t="s">
        <v>112</v>
      </c>
      <c r="E639" s="143" t="s">
        <v>114</v>
      </c>
      <c r="F639" s="143" t="s">
        <v>115</v>
      </c>
      <c r="G639" s="143" t="s">
        <v>111</v>
      </c>
      <c r="H639" s="143" t="s">
        <v>104</v>
      </c>
      <c r="I639" s="143" t="s">
        <v>116</v>
      </c>
      <c r="J639" s="143">
        <v>146</v>
      </c>
      <c r="K639" s="144">
        <v>208.78</v>
      </c>
    </row>
    <row r="640" spans="1:11" x14ac:dyDescent="0.25">
      <c r="A640" s="142" t="s">
        <v>99</v>
      </c>
      <c r="B640" s="143">
        <v>2020</v>
      </c>
      <c r="C640" s="143" t="s">
        <v>37</v>
      </c>
      <c r="D640" s="143" t="s">
        <v>112</v>
      </c>
      <c r="E640" s="143" t="s">
        <v>114</v>
      </c>
      <c r="F640" s="143" t="s">
        <v>115</v>
      </c>
      <c r="G640" s="143" t="s">
        <v>111</v>
      </c>
      <c r="H640" s="143" t="s">
        <v>104</v>
      </c>
      <c r="I640" s="143" t="s">
        <v>116</v>
      </c>
      <c r="J640" s="143">
        <v>362</v>
      </c>
      <c r="K640" s="144">
        <v>517.66</v>
      </c>
    </row>
    <row r="641" spans="1:11" x14ac:dyDescent="0.25">
      <c r="A641" s="142" t="s">
        <v>106</v>
      </c>
      <c r="B641" s="143">
        <v>2020</v>
      </c>
      <c r="C641" s="143" t="s">
        <v>37</v>
      </c>
      <c r="D641" s="143" t="s">
        <v>112</v>
      </c>
      <c r="E641" s="143" t="s">
        <v>114</v>
      </c>
      <c r="F641" s="143" t="s">
        <v>115</v>
      </c>
      <c r="G641" s="143" t="s">
        <v>111</v>
      </c>
      <c r="H641" s="143" t="s">
        <v>104</v>
      </c>
      <c r="I641" s="143" t="s">
        <v>116</v>
      </c>
      <c r="J641" s="143">
        <v>142</v>
      </c>
      <c r="K641" s="144">
        <v>203.06</v>
      </c>
    </row>
    <row r="642" spans="1:11" x14ac:dyDescent="0.25">
      <c r="A642" s="142" t="s">
        <v>106</v>
      </c>
      <c r="B642" s="143">
        <v>2020</v>
      </c>
      <c r="C642" s="143" t="s">
        <v>37</v>
      </c>
      <c r="D642" s="143" t="s">
        <v>112</v>
      </c>
      <c r="E642" s="143" t="s">
        <v>114</v>
      </c>
      <c r="F642" s="143" t="s">
        <v>115</v>
      </c>
      <c r="G642" s="143" t="s">
        <v>111</v>
      </c>
      <c r="H642" s="143" t="s">
        <v>104</v>
      </c>
      <c r="I642" s="143" t="s">
        <v>116</v>
      </c>
      <c r="J642" s="143">
        <v>190</v>
      </c>
      <c r="K642" s="144">
        <v>271.7</v>
      </c>
    </row>
    <row r="643" spans="1:11" x14ac:dyDescent="0.25">
      <c r="A643" s="142" t="s">
        <v>99</v>
      </c>
      <c r="B643" s="143">
        <v>2020</v>
      </c>
      <c r="C643" s="143" t="s">
        <v>37</v>
      </c>
      <c r="D643" s="143" t="s">
        <v>112</v>
      </c>
      <c r="E643" s="143" t="s">
        <v>114</v>
      </c>
      <c r="F643" s="143" t="s">
        <v>115</v>
      </c>
      <c r="G643" s="143" t="s">
        <v>111</v>
      </c>
      <c r="H643" s="143" t="s">
        <v>104</v>
      </c>
      <c r="I643" s="143" t="s">
        <v>116</v>
      </c>
      <c r="J643" s="143">
        <v>364</v>
      </c>
      <c r="K643" s="144">
        <v>520.52</v>
      </c>
    </row>
    <row r="644" spans="1:11" x14ac:dyDescent="0.25">
      <c r="A644" s="142" t="s">
        <v>99</v>
      </c>
      <c r="B644" s="143">
        <v>2020</v>
      </c>
      <c r="C644" s="143" t="s">
        <v>37</v>
      </c>
      <c r="D644" s="143" t="s">
        <v>112</v>
      </c>
      <c r="E644" s="143" t="s">
        <v>114</v>
      </c>
      <c r="F644" s="143" t="s">
        <v>115</v>
      </c>
      <c r="G644" s="143" t="s">
        <v>111</v>
      </c>
      <c r="H644" s="143" t="s">
        <v>104</v>
      </c>
      <c r="I644" s="143" t="s">
        <v>116</v>
      </c>
      <c r="J644" s="143">
        <v>815</v>
      </c>
      <c r="K644" s="144">
        <v>1165.45</v>
      </c>
    </row>
    <row r="645" spans="1:11" x14ac:dyDescent="0.25">
      <c r="A645" s="142" t="s">
        <v>108</v>
      </c>
      <c r="B645" s="143">
        <v>2020</v>
      </c>
      <c r="C645" s="143" t="s">
        <v>37</v>
      </c>
      <c r="D645" s="143" t="s">
        <v>112</v>
      </c>
      <c r="E645" s="143" t="s">
        <v>114</v>
      </c>
      <c r="F645" s="143" t="s">
        <v>115</v>
      </c>
      <c r="G645" s="143" t="s">
        <v>111</v>
      </c>
      <c r="H645" s="143" t="s">
        <v>104</v>
      </c>
      <c r="I645" s="143" t="s">
        <v>116</v>
      </c>
      <c r="J645" s="143">
        <v>848</v>
      </c>
      <c r="K645" s="144">
        <v>1212.6399999999999</v>
      </c>
    </row>
    <row r="646" spans="1:11" x14ac:dyDescent="0.25">
      <c r="A646" s="142" t="s">
        <v>99</v>
      </c>
      <c r="B646" s="143">
        <v>2020</v>
      </c>
      <c r="C646" s="143" t="s">
        <v>37</v>
      </c>
      <c r="D646" s="143" t="s">
        <v>112</v>
      </c>
      <c r="E646" s="143" t="s">
        <v>114</v>
      </c>
      <c r="F646" s="143" t="s">
        <v>115</v>
      </c>
      <c r="G646" s="143" t="s">
        <v>111</v>
      </c>
      <c r="H646" s="143" t="s">
        <v>104</v>
      </c>
      <c r="I646" s="143" t="s">
        <v>116</v>
      </c>
      <c r="J646" s="143">
        <v>901</v>
      </c>
      <c r="K646" s="144">
        <v>1288.43</v>
      </c>
    </row>
    <row r="647" spans="1:11" x14ac:dyDescent="0.25">
      <c r="A647" s="142" t="s">
        <v>99</v>
      </c>
      <c r="B647" s="143">
        <v>2020</v>
      </c>
      <c r="C647" s="143" t="s">
        <v>37</v>
      </c>
      <c r="D647" s="143" t="s">
        <v>112</v>
      </c>
      <c r="E647" s="143" t="s">
        <v>114</v>
      </c>
      <c r="F647" s="143" t="s">
        <v>115</v>
      </c>
      <c r="G647" s="143" t="s">
        <v>111</v>
      </c>
      <c r="H647" s="143" t="s">
        <v>104</v>
      </c>
      <c r="I647" s="143" t="s">
        <v>116</v>
      </c>
      <c r="J647" s="143">
        <v>854</v>
      </c>
      <c r="K647" s="144">
        <v>526.24</v>
      </c>
    </row>
    <row r="648" spans="1:11" x14ac:dyDescent="0.25">
      <c r="A648" s="142" t="s">
        <v>106</v>
      </c>
      <c r="B648" s="143">
        <v>2020</v>
      </c>
      <c r="C648" s="143" t="s">
        <v>37</v>
      </c>
      <c r="D648" s="143" t="s">
        <v>112</v>
      </c>
      <c r="E648" s="143" t="s">
        <v>114</v>
      </c>
      <c r="F648" s="143" t="s">
        <v>115</v>
      </c>
      <c r="G648" s="143" t="s">
        <v>111</v>
      </c>
      <c r="H648" s="143" t="s">
        <v>104</v>
      </c>
      <c r="I648" s="143" t="s">
        <v>116</v>
      </c>
      <c r="J648" s="143">
        <v>189</v>
      </c>
      <c r="K648" s="144">
        <v>526.24</v>
      </c>
    </row>
    <row r="649" spans="1:11" x14ac:dyDescent="0.25">
      <c r="A649" s="142" t="s">
        <v>99</v>
      </c>
      <c r="B649" s="143">
        <v>2020</v>
      </c>
      <c r="C649" s="143" t="s">
        <v>37</v>
      </c>
      <c r="D649" s="143" t="s">
        <v>112</v>
      </c>
      <c r="E649" s="143" t="s">
        <v>114</v>
      </c>
      <c r="F649" s="143" t="s">
        <v>115</v>
      </c>
      <c r="G649" s="143" t="s">
        <v>111</v>
      </c>
      <c r="H649" s="143" t="s">
        <v>104</v>
      </c>
      <c r="I649" s="143" t="s">
        <v>116</v>
      </c>
      <c r="J649" s="143">
        <v>363</v>
      </c>
      <c r="K649" s="144">
        <v>519.09</v>
      </c>
    </row>
    <row r="650" spans="1:11" x14ac:dyDescent="0.25">
      <c r="A650" s="142" t="s">
        <v>99</v>
      </c>
      <c r="B650" s="143">
        <v>2020</v>
      </c>
      <c r="C650" s="143" t="s">
        <v>37</v>
      </c>
      <c r="D650" s="143" t="s">
        <v>112</v>
      </c>
      <c r="E650" s="143" t="s">
        <v>114</v>
      </c>
      <c r="F650" s="143" t="s">
        <v>115</v>
      </c>
      <c r="G650" s="143" t="s">
        <v>111</v>
      </c>
      <c r="H650" s="143" t="s">
        <v>104</v>
      </c>
      <c r="I650" s="143" t="s">
        <v>116</v>
      </c>
      <c r="J650" s="143">
        <v>145</v>
      </c>
      <c r="K650" s="144">
        <v>207.35</v>
      </c>
    </row>
    <row r="651" spans="1:11" x14ac:dyDescent="0.25">
      <c r="A651" s="142" t="s">
        <v>99</v>
      </c>
      <c r="B651" s="143">
        <v>2020</v>
      </c>
      <c r="C651" s="143" t="s">
        <v>37</v>
      </c>
      <c r="D651" s="143" t="s">
        <v>112</v>
      </c>
      <c r="E651" s="143" t="s">
        <v>114</v>
      </c>
      <c r="F651" s="143" t="s">
        <v>115</v>
      </c>
      <c r="G651" s="143" t="s">
        <v>111</v>
      </c>
      <c r="H651" s="143" t="s">
        <v>104</v>
      </c>
      <c r="I651" s="143" t="s">
        <v>116</v>
      </c>
      <c r="J651" s="143">
        <v>193</v>
      </c>
      <c r="K651" s="144">
        <v>275.99</v>
      </c>
    </row>
    <row r="652" spans="1:11" x14ac:dyDescent="0.25">
      <c r="A652" s="142" t="s">
        <v>106</v>
      </c>
      <c r="B652" s="143">
        <v>2020</v>
      </c>
      <c r="C652" s="143" t="s">
        <v>37</v>
      </c>
      <c r="D652" s="143" t="s">
        <v>112</v>
      </c>
      <c r="E652" s="143" t="s">
        <v>114</v>
      </c>
      <c r="F652" s="143" t="s">
        <v>115</v>
      </c>
      <c r="G652" s="143" t="s">
        <v>111</v>
      </c>
      <c r="H652" s="143" t="s">
        <v>104</v>
      </c>
      <c r="I652" s="143" t="s">
        <v>116</v>
      </c>
      <c r="J652" s="143">
        <v>361</v>
      </c>
      <c r="K652" s="144">
        <v>516.23</v>
      </c>
    </row>
    <row r="653" spans="1:11" x14ac:dyDescent="0.25">
      <c r="A653" s="142" t="s">
        <v>99</v>
      </c>
      <c r="B653" s="143">
        <v>2020</v>
      </c>
      <c r="C653" s="143" t="s">
        <v>37</v>
      </c>
      <c r="D653" s="143" t="s">
        <v>112</v>
      </c>
      <c r="E653" s="143" t="s">
        <v>114</v>
      </c>
      <c r="F653" s="143" t="s">
        <v>115</v>
      </c>
      <c r="G653" s="143" t="s">
        <v>111</v>
      </c>
      <c r="H653" s="143" t="s">
        <v>104</v>
      </c>
      <c r="I653" s="143" t="s">
        <v>116</v>
      </c>
      <c r="J653" s="143">
        <v>824</v>
      </c>
      <c r="K653" s="144">
        <v>1178.32</v>
      </c>
    </row>
    <row r="654" spans="1:11" x14ac:dyDescent="0.25">
      <c r="A654" s="142" t="s">
        <v>106</v>
      </c>
      <c r="B654" s="143">
        <v>2020</v>
      </c>
      <c r="C654" s="143" t="s">
        <v>37</v>
      </c>
      <c r="D654" s="143" t="s">
        <v>112</v>
      </c>
      <c r="E654" s="143" t="s">
        <v>114</v>
      </c>
      <c r="F654" s="143" t="s">
        <v>115</v>
      </c>
      <c r="G654" s="143" t="s">
        <v>111</v>
      </c>
      <c r="H654" s="143" t="s">
        <v>104</v>
      </c>
      <c r="I654" s="143" t="s">
        <v>116</v>
      </c>
      <c r="J654" s="143">
        <v>857</v>
      </c>
      <c r="K654" s="144">
        <v>1225.51</v>
      </c>
    </row>
    <row r="655" spans="1:11" x14ac:dyDescent="0.25">
      <c r="A655" s="142" t="s">
        <v>106</v>
      </c>
      <c r="B655" s="143">
        <v>2020</v>
      </c>
      <c r="C655" s="143" t="s">
        <v>37</v>
      </c>
      <c r="D655" s="143" t="s">
        <v>112</v>
      </c>
      <c r="E655" s="143" t="s">
        <v>114</v>
      </c>
      <c r="F655" s="143" t="s">
        <v>115</v>
      </c>
      <c r="G655" s="143" t="s">
        <v>111</v>
      </c>
      <c r="H655" s="143" t="s">
        <v>104</v>
      </c>
      <c r="I655" s="143" t="s">
        <v>116</v>
      </c>
      <c r="J655" s="143">
        <v>365</v>
      </c>
      <c r="K655" s="144">
        <v>521.95000000000005</v>
      </c>
    </row>
    <row r="656" spans="1:11" x14ac:dyDescent="0.25">
      <c r="A656" s="142" t="s">
        <v>106</v>
      </c>
      <c r="B656" s="143">
        <v>2020</v>
      </c>
      <c r="C656" s="143" t="s">
        <v>36</v>
      </c>
      <c r="D656" s="143" t="s">
        <v>112</v>
      </c>
      <c r="E656" s="143" t="s">
        <v>114</v>
      </c>
      <c r="F656" s="143" t="s">
        <v>115</v>
      </c>
      <c r="G656" s="143" t="s">
        <v>111</v>
      </c>
      <c r="H656" s="143" t="s">
        <v>104</v>
      </c>
      <c r="I656" s="143" t="s">
        <v>116</v>
      </c>
      <c r="J656" s="143">
        <v>152</v>
      </c>
      <c r="K656" s="144">
        <v>217.36</v>
      </c>
    </row>
    <row r="657" spans="1:11" x14ac:dyDescent="0.25">
      <c r="A657" s="142" t="s">
        <v>106</v>
      </c>
      <c r="B657" s="143">
        <v>2020</v>
      </c>
      <c r="C657" s="143" t="s">
        <v>36</v>
      </c>
      <c r="D657" s="143" t="s">
        <v>112</v>
      </c>
      <c r="E657" s="143" t="s">
        <v>114</v>
      </c>
      <c r="F657" s="143" t="s">
        <v>115</v>
      </c>
      <c r="G657" s="143" t="s">
        <v>111</v>
      </c>
      <c r="H657" s="143" t="s">
        <v>104</v>
      </c>
      <c r="I657" s="143" t="s">
        <v>116</v>
      </c>
      <c r="J657" s="143">
        <v>194</v>
      </c>
      <c r="K657" s="144">
        <v>277.42</v>
      </c>
    </row>
    <row r="658" spans="1:11" x14ac:dyDescent="0.25">
      <c r="A658" s="142" t="s">
        <v>110</v>
      </c>
      <c r="B658" s="143">
        <v>2020</v>
      </c>
      <c r="C658" s="143" t="s">
        <v>36</v>
      </c>
      <c r="D658" s="143" t="s">
        <v>112</v>
      </c>
      <c r="E658" s="143" t="s">
        <v>114</v>
      </c>
      <c r="F658" s="143" t="s">
        <v>115</v>
      </c>
      <c r="G658" s="143" t="s">
        <v>111</v>
      </c>
      <c r="H658" s="143" t="s">
        <v>104</v>
      </c>
      <c r="I658" s="143" t="s">
        <v>116</v>
      </c>
      <c r="J658" s="143">
        <v>368</v>
      </c>
      <c r="K658" s="144">
        <v>526.24</v>
      </c>
    </row>
    <row r="659" spans="1:11" x14ac:dyDescent="0.25">
      <c r="A659" s="142" t="s">
        <v>108</v>
      </c>
      <c r="B659" s="143">
        <v>2020</v>
      </c>
      <c r="C659" s="143" t="s">
        <v>36</v>
      </c>
      <c r="D659" s="143" t="s">
        <v>112</v>
      </c>
      <c r="E659" s="143" t="s">
        <v>114</v>
      </c>
      <c r="F659" s="143" t="s">
        <v>115</v>
      </c>
      <c r="G659" s="143" t="s">
        <v>111</v>
      </c>
      <c r="H659" s="143" t="s">
        <v>104</v>
      </c>
      <c r="I659" s="143" t="s">
        <v>116</v>
      </c>
      <c r="J659" s="143">
        <v>148</v>
      </c>
      <c r="K659" s="144">
        <v>211.64</v>
      </c>
    </row>
    <row r="660" spans="1:11" x14ac:dyDescent="0.25">
      <c r="A660" s="142" t="s">
        <v>106</v>
      </c>
      <c r="B660" s="143">
        <v>2020</v>
      </c>
      <c r="C660" s="143" t="s">
        <v>36</v>
      </c>
      <c r="D660" s="143" t="s">
        <v>112</v>
      </c>
      <c r="E660" s="143" t="s">
        <v>114</v>
      </c>
      <c r="F660" s="143" t="s">
        <v>115</v>
      </c>
      <c r="G660" s="143" t="s">
        <v>111</v>
      </c>
      <c r="H660" s="143" t="s">
        <v>104</v>
      </c>
      <c r="I660" s="143" t="s">
        <v>116</v>
      </c>
      <c r="J660" s="143">
        <v>196</v>
      </c>
      <c r="K660" s="144">
        <v>280.27999999999997</v>
      </c>
    </row>
    <row r="661" spans="1:11" x14ac:dyDescent="0.25">
      <c r="A661" s="142" t="s">
        <v>110</v>
      </c>
      <c r="B661" s="143">
        <v>2020</v>
      </c>
      <c r="C661" s="143" t="s">
        <v>36</v>
      </c>
      <c r="D661" s="143" t="s">
        <v>112</v>
      </c>
      <c r="E661" s="143" t="s">
        <v>114</v>
      </c>
      <c r="F661" s="143" t="s">
        <v>115</v>
      </c>
      <c r="G661" s="143" t="s">
        <v>111</v>
      </c>
      <c r="H661" s="143" t="s">
        <v>104</v>
      </c>
      <c r="I661" s="143" t="s">
        <v>116</v>
      </c>
      <c r="J661" s="143">
        <v>370</v>
      </c>
      <c r="K661" s="144">
        <v>529.1</v>
      </c>
    </row>
    <row r="662" spans="1:11" x14ac:dyDescent="0.25">
      <c r="A662" s="142" t="s">
        <v>106</v>
      </c>
      <c r="B662" s="143">
        <v>2020</v>
      </c>
      <c r="C662" s="143" t="s">
        <v>36</v>
      </c>
      <c r="D662" s="143" t="s">
        <v>112</v>
      </c>
      <c r="E662" s="143" t="s">
        <v>114</v>
      </c>
      <c r="F662" s="143" t="s">
        <v>115</v>
      </c>
      <c r="G662" s="143" t="s">
        <v>111</v>
      </c>
      <c r="H662" s="143" t="s">
        <v>104</v>
      </c>
      <c r="I662" s="143" t="s">
        <v>116</v>
      </c>
      <c r="J662" s="143">
        <v>814</v>
      </c>
      <c r="K662" s="144">
        <v>1164.02</v>
      </c>
    </row>
    <row r="663" spans="1:11" x14ac:dyDescent="0.25">
      <c r="A663" s="142" t="s">
        <v>99</v>
      </c>
      <c r="B663" s="143">
        <v>2020</v>
      </c>
      <c r="C663" s="143" t="s">
        <v>36</v>
      </c>
      <c r="D663" s="143" t="s">
        <v>112</v>
      </c>
      <c r="E663" s="143" t="s">
        <v>114</v>
      </c>
      <c r="F663" s="143" t="s">
        <v>115</v>
      </c>
      <c r="G663" s="143" t="s">
        <v>111</v>
      </c>
      <c r="H663" s="143" t="s">
        <v>104</v>
      </c>
      <c r="I663" s="143" t="s">
        <v>116</v>
      </c>
      <c r="J663" s="143">
        <v>847</v>
      </c>
      <c r="K663" s="144">
        <v>1211.21</v>
      </c>
    </row>
    <row r="664" spans="1:11" x14ac:dyDescent="0.25">
      <c r="A664" s="142" t="s">
        <v>108</v>
      </c>
      <c r="B664" s="143">
        <v>2020</v>
      </c>
      <c r="C664" s="143" t="s">
        <v>36</v>
      </c>
      <c r="D664" s="143" t="s">
        <v>112</v>
      </c>
      <c r="E664" s="143" t="s">
        <v>114</v>
      </c>
      <c r="F664" s="143" t="s">
        <v>115</v>
      </c>
      <c r="G664" s="143" t="s">
        <v>111</v>
      </c>
      <c r="H664" s="143" t="s">
        <v>104</v>
      </c>
      <c r="I664" s="143" t="s">
        <v>116</v>
      </c>
      <c r="J664" s="143">
        <v>195</v>
      </c>
      <c r="K664" s="144">
        <v>526.24</v>
      </c>
    </row>
    <row r="665" spans="1:11" x14ac:dyDescent="0.25">
      <c r="A665" s="142" t="s">
        <v>106</v>
      </c>
      <c r="B665" s="143">
        <v>2020</v>
      </c>
      <c r="C665" s="143" t="s">
        <v>36</v>
      </c>
      <c r="D665" s="143" t="s">
        <v>112</v>
      </c>
      <c r="E665" s="143" t="s">
        <v>114</v>
      </c>
      <c r="F665" s="143" t="s">
        <v>115</v>
      </c>
      <c r="G665" s="143" t="s">
        <v>111</v>
      </c>
      <c r="H665" s="143" t="s">
        <v>104</v>
      </c>
      <c r="I665" s="143" t="s">
        <v>116</v>
      </c>
      <c r="J665" s="143">
        <v>369</v>
      </c>
      <c r="K665" s="144">
        <v>527.66999999999996</v>
      </c>
    </row>
    <row r="666" spans="1:11" x14ac:dyDescent="0.25">
      <c r="A666" s="142" t="s">
        <v>110</v>
      </c>
      <c r="B666" s="143">
        <v>2020</v>
      </c>
      <c r="C666" s="143" t="s">
        <v>36</v>
      </c>
      <c r="D666" s="143" t="s">
        <v>112</v>
      </c>
      <c r="E666" s="143" t="s">
        <v>114</v>
      </c>
      <c r="F666" s="143" t="s">
        <v>115</v>
      </c>
      <c r="G666" s="143" t="s">
        <v>111</v>
      </c>
      <c r="H666" s="143" t="s">
        <v>104</v>
      </c>
      <c r="I666" s="143" t="s">
        <v>116</v>
      </c>
      <c r="J666" s="143">
        <v>151</v>
      </c>
      <c r="K666" s="144">
        <v>215.93</v>
      </c>
    </row>
    <row r="667" spans="1:11" x14ac:dyDescent="0.25">
      <c r="A667" s="142" t="s">
        <v>106</v>
      </c>
      <c r="B667" s="143">
        <v>2020</v>
      </c>
      <c r="C667" s="143" t="s">
        <v>36</v>
      </c>
      <c r="D667" s="143" t="s">
        <v>112</v>
      </c>
      <c r="E667" s="143" t="s">
        <v>114</v>
      </c>
      <c r="F667" s="143" t="s">
        <v>115</v>
      </c>
      <c r="G667" s="143" t="s">
        <v>111</v>
      </c>
      <c r="H667" s="143" t="s">
        <v>104</v>
      </c>
      <c r="I667" s="143" t="s">
        <v>116</v>
      </c>
      <c r="J667" s="143">
        <v>199</v>
      </c>
      <c r="K667" s="144">
        <v>284.57</v>
      </c>
    </row>
    <row r="668" spans="1:11" x14ac:dyDescent="0.25">
      <c r="A668" s="142" t="s">
        <v>108</v>
      </c>
      <c r="B668" s="143">
        <v>2020</v>
      </c>
      <c r="C668" s="143" t="s">
        <v>36</v>
      </c>
      <c r="D668" s="143" t="s">
        <v>112</v>
      </c>
      <c r="E668" s="143" t="s">
        <v>114</v>
      </c>
      <c r="F668" s="143" t="s">
        <v>115</v>
      </c>
      <c r="G668" s="143" t="s">
        <v>111</v>
      </c>
      <c r="H668" s="143" t="s">
        <v>104</v>
      </c>
      <c r="I668" s="143" t="s">
        <v>116</v>
      </c>
      <c r="J668" s="143">
        <v>367</v>
      </c>
      <c r="K668" s="144">
        <v>524.80999999999995</v>
      </c>
    </row>
    <row r="669" spans="1:11" x14ac:dyDescent="0.25">
      <c r="A669" s="142" t="s">
        <v>110</v>
      </c>
      <c r="B669" s="143">
        <v>2020</v>
      </c>
      <c r="C669" s="143" t="s">
        <v>36</v>
      </c>
      <c r="D669" s="143" t="s">
        <v>112</v>
      </c>
      <c r="E669" s="143" t="s">
        <v>114</v>
      </c>
      <c r="F669" s="143" t="s">
        <v>115</v>
      </c>
      <c r="G669" s="143" t="s">
        <v>111</v>
      </c>
      <c r="H669" s="143" t="s">
        <v>104</v>
      </c>
      <c r="I669" s="143" t="s">
        <v>116</v>
      </c>
      <c r="J669" s="143">
        <v>823</v>
      </c>
      <c r="K669" s="144">
        <v>1176.8899999999999</v>
      </c>
    </row>
    <row r="670" spans="1:11" x14ac:dyDescent="0.25">
      <c r="A670" s="142" t="s">
        <v>99</v>
      </c>
      <c r="B670" s="143">
        <v>2020</v>
      </c>
      <c r="C670" s="143" t="s">
        <v>36</v>
      </c>
      <c r="D670" s="143" t="s">
        <v>112</v>
      </c>
      <c r="E670" s="143" t="s">
        <v>114</v>
      </c>
      <c r="F670" s="143" t="s">
        <v>115</v>
      </c>
      <c r="G670" s="143" t="s">
        <v>111</v>
      </c>
      <c r="H670" s="143" t="s">
        <v>104</v>
      </c>
      <c r="I670" s="143" t="s">
        <v>116</v>
      </c>
      <c r="J670" s="143">
        <v>856</v>
      </c>
      <c r="K670" s="144">
        <v>1224.08</v>
      </c>
    </row>
    <row r="671" spans="1:11" x14ac:dyDescent="0.25">
      <c r="A671" s="142" t="s">
        <v>106</v>
      </c>
      <c r="B671" s="143">
        <v>2020</v>
      </c>
      <c r="C671" s="143" t="s">
        <v>36</v>
      </c>
      <c r="D671" s="143" t="s">
        <v>112</v>
      </c>
      <c r="E671" s="143" t="s">
        <v>114</v>
      </c>
      <c r="F671" s="143" t="s">
        <v>115</v>
      </c>
      <c r="G671" s="143" t="s">
        <v>111</v>
      </c>
      <c r="H671" s="143" t="s">
        <v>104</v>
      </c>
      <c r="I671" s="143" t="s">
        <v>116</v>
      </c>
      <c r="J671" s="143">
        <v>371</v>
      </c>
      <c r="K671" s="144">
        <v>530.53</v>
      </c>
    </row>
    <row r="672" spans="1:11" x14ac:dyDescent="0.25">
      <c r="A672" s="142" t="s">
        <v>106</v>
      </c>
      <c r="B672" s="143">
        <v>2020</v>
      </c>
      <c r="C672" s="143" t="s">
        <v>32</v>
      </c>
      <c r="D672" s="143" t="s">
        <v>112</v>
      </c>
      <c r="E672" s="143" t="s">
        <v>114</v>
      </c>
      <c r="F672" s="143" t="s">
        <v>115</v>
      </c>
      <c r="G672" s="143" t="s">
        <v>111</v>
      </c>
      <c r="H672" s="143" t="s">
        <v>104</v>
      </c>
      <c r="I672" s="143" t="s">
        <v>116</v>
      </c>
      <c r="J672" s="143">
        <v>164</v>
      </c>
      <c r="K672" s="144">
        <v>234.51999999999998</v>
      </c>
    </row>
    <row r="673" spans="1:11" x14ac:dyDescent="0.25">
      <c r="A673" s="142" t="s">
        <v>110</v>
      </c>
      <c r="B673" s="143">
        <v>2020</v>
      </c>
      <c r="C673" s="143" t="s">
        <v>32</v>
      </c>
      <c r="D673" s="143" t="s">
        <v>112</v>
      </c>
      <c r="E673" s="143" t="s">
        <v>114</v>
      </c>
      <c r="F673" s="143" t="s">
        <v>115</v>
      </c>
      <c r="G673" s="143" t="s">
        <v>111</v>
      </c>
      <c r="H673" s="143" t="s">
        <v>104</v>
      </c>
      <c r="I673" s="143" t="s">
        <v>116</v>
      </c>
      <c r="J673" s="143">
        <v>212</v>
      </c>
      <c r="K673" s="144">
        <v>303.15999999999997</v>
      </c>
    </row>
    <row r="674" spans="1:11" x14ac:dyDescent="0.25">
      <c r="A674" s="142" t="s">
        <v>106</v>
      </c>
      <c r="B674" s="143">
        <v>2020</v>
      </c>
      <c r="C674" s="143" t="s">
        <v>32</v>
      </c>
      <c r="D674" s="143" t="s">
        <v>112</v>
      </c>
      <c r="E674" s="143" t="s">
        <v>114</v>
      </c>
      <c r="F674" s="143" t="s">
        <v>115</v>
      </c>
      <c r="G674" s="143" t="s">
        <v>111</v>
      </c>
      <c r="H674" s="143" t="s">
        <v>104</v>
      </c>
      <c r="I674" s="143" t="s">
        <v>116</v>
      </c>
      <c r="J674" s="143">
        <v>140</v>
      </c>
      <c r="K674" s="144">
        <v>200.2</v>
      </c>
    </row>
    <row r="675" spans="1:11" x14ac:dyDescent="0.25">
      <c r="A675" s="142" t="s">
        <v>106</v>
      </c>
      <c r="B675" s="143">
        <v>2020</v>
      </c>
      <c r="C675" s="143" t="s">
        <v>32</v>
      </c>
      <c r="D675" s="143" t="s">
        <v>112</v>
      </c>
      <c r="E675" s="143" t="s">
        <v>114</v>
      </c>
      <c r="F675" s="143" t="s">
        <v>115</v>
      </c>
      <c r="G675" s="143" t="s">
        <v>111</v>
      </c>
      <c r="H675" s="143" t="s">
        <v>104</v>
      </c>
      <c r="I675" s="143" t="s">
        <v>116</v>
      </c>
      <c r="J675" s="143">
        <v>166</v>
      </c>
      <c r="K675" s="144">
        <v>237.38</v>
      </c>
    </row>
    <row r="676" spans="1:11" x14ac:dyDescent="0.25">
      <c r="A676" s="142" t="s">
        <v>99</v>
      </c>
      <c r="B676" s="143">
        <v>2020</v>
      </c>
      <c r="C676" s="143" t="s">
        <v>32</v>
      </c>
      <c r="D676" s="143" t="s">
        <v>112</v>
      </c>
      <c r="E676" s="143" t="s">
        <v>114</v>
      </c>
      <c r="F676" s="143" t="s">
        <v>115</v>
      </c>
      <c r="G676" s="143" t="s">
        <v>111</v>
      </c>
      <c r="H676" s="143" t="s">
        <v>104</v>
      </c>
      <c r="I676" s="143" t="s">
        <v>116</v>
      </c>
      <c r="J676" s="143">
        <v>214</v>
      </c>
      <c r="K676" s="144">
        <v>306.02</v>
      </c>
    </row>
    <row r="677" spans="1:11" x14ac:dyDescent="0.25">
      <c r="A677" s="142" t="s">
        <v>99</v>
      </c>
      <c r="B677" s="143">
        <v>2020</v>
      </c>
      <c r="C677" s="143" t="s">
        <v>32</v>
      </c>
      <c r="D677" s="143" t="s">
        <v>112</v>
      </c>
      <c r="E677" s="143" t="s">
        <v>114</v>
      </c>
      <c r="F677" s="143" t="s">
        <v>115</v>
      </c>
      <c r="G677" s="143" t="s">
        <v>111</v>
      </c>
      <c r="H677" s="143" t="s">
        <v>104</v>
      </c>
      <c r="I677" s="143" t="s">
        <v>116</v>
      </c>
      <c r="J677" s="143">
        <v>811</v>
      </c>
      <c r="K677" s="144">
        <v>1159.73</v>
      </c>
    </row>
    <row r="678" spans="1:11" x14ac:dyDescent="0.25">
      <c r="A678" s="142" t="s">
        <v>99</v>
      </c>
      <c r="B678" s="143">
        <v>2020</v>
      </c>
      <c r="C678" s="143" t="s">
        <v>32</v>
      </c>
      <c r="D678" s="143" t="s">
        <v>112</v>
      </c>
      <c r="E678" s="143" t="s">
        <v>114</v>
      </c>
      <c r="F678" s="143" t="s">
        <v>115</v>
      </c>
      <c r="G678" s="143" t="s">
        <v>111</v>
      </c>
      <c r="H678" s="143" t="s">
        <v>104</v>
      </c>
      <c r="I678" s="143" t="s">
        <v>116</v>
      </c>
      <c r="J678" s="143">
        <v>845</v>
      </c>
      <c r="K678" s="144">
        <v>1208.3499999999999</v>
      </c>
    </row>
    <row r="679" spans="1:11" x14ac:dyDescent="0.25">
      <c r="A679" s="142" t="s">
        <v>106</v>
      </c>
      <c r="B679" s="143">
        <v>2020</v>
      </c>
      <c r="C679" s="143" t="s">
        <v>32</v>
      </c>
      <c r="D679" s="143" t="s">
        <v>112</v>
      </c>
      <c r="E679" s="143" t="s">
        <v>114</v>
      </c>
      <c r="F679" s="143" t="s">
        <v>115</v>
      </c>
      <c r="G679" s="143" t="s">
        <v>111</v>
      </c>
      <c r="H679" s="143" t="s">
        <v>104</v>
      </c>
      <c r="I679" s="143" t="s">
        <v>116</v>
      </c>
      <c r="J679" s="143">
        <v>898</v>
      </c>
      <c r="K679" s="144">
        <v>1284.1399999999999</v>
      </c>
    </row>
    <row r="680" spans="1:11" x14ac:dyDescent="0.25">
      <c r="A680" s="142" t="s">
        <v>106</v>
      </c>
      <c r="B680" s="143">
        <v>2020</v>
      </c>
      <c r="C680" s="143" t="s">
        <v>32</v>
      </c>
      <c r="D680" s="143" t="s">
        <v>112</v>
      </c>
      <c r="E680" s="143" t="s">
        <v>114</v>
      </c>
      <c r="F680" s="143" t="s">
        <v>115</v>
      </c>
      <c r="G680" s="143" t="s">
        <v>111</v>
      </c>
      <c r="H680" s="143" t="s">
        <v>104</v>
      </c>
      <c r="I680" s="143" t="s">
        <v>116</v>
      </c>
      <c r="J680" s="143">
        <v>851</v>
      </c>
      <c r="K680" s="144">
        <v>526.24</v>
      </c>
    </row>
    <row r="681" spans="1:11" x14ac:dyDescent="0.25">
      <c r="A681" s="142" t="s">
        <v>99</v>
      </c>
      <c r="B681" s="143">
        <v>2020</v>
      </c>
      <c r="C681" s="143" t="s">
        <v>32</v>
      </c>
      <c r="D681" s="143" t="s">
        <v>112</v>
      </c>
      <c r="E681" s="143" t="s">
        <v>114</v>
      </c>
      <c r="F681" s="143" t="s">
        <v>115</v>
      </c>
      <c r="G681" s="143" t="s">
        <v>111</v>
      </c>
      <c r="H681" s="143" t="s">
        <v>104</v>
      </c>
      <c r="I681" s="143" t="s">
        <v>116</v>
      </c>
      <c r="J681" s="143">
        <v>884</v>
      </c>
      <c r="K681" s="144">
        <v>526.24</v>
      </c>
    </row>
    <row r="682" spans="1:11" x14ac:dyDescent="0.25">
      <c r="A682" s="142" t="s">
        <v>99</v>
      </c>
      <c r="B682" s="143">
        <v>2020</v>
      </c>
      <c r="C682" s="143" t="s">
        <v>32</v>
      </c>
      <c r="D682" s="143" t="s">
        <v>112</v>
      </c>
      <c r="E682" s="143" t="s">
        <v>114</v>
      </c>
      <c r="F682" s="143" t="s">
        <v>115</v>
      </c>
      <c r="G682" s="143" t="s">
        <v>111</v>
      </c>
      <c r="H682" s="143" t="s">
        <v>104</v>
      </c>
      <c r="I682" s="143" t="s">
        <v>116</v>
      </c>
      <c r="J682" s="143">
        <v>141</v>
      </c>
      <c r="K682" s="144">
        <v>201.63</v>
      </c>
    </row>
    <row r="683" spans="1:11" x14ac:dyDescent="0.25">
      <c r="A683" s="142" t="s">
        <v>106</v>
      </c>
      <c r="B683" s="143">
        <v>2020</v>
      </c>
      <c r="C683" s="143" t="s">
        <v>32</v>
      </c>
      <c r="D683" s="143" t="s">
        <v>112</v>
      </c>
      <c r="E683" s="143" t="s">
        <v>114</v>
      </c>
      <c r="F683" s="143" t="s">
        <v>115</v>
      </c>
      <c r="G683" s="143" t="s">
        <v>111</v>
      </c>
      <c r="H683" s="143" t="s">
        <v>104</v>
      </c>
      <c r="I683" s="143" t="s">
        <v>116</v>
      </c>
      <c r="J683" s="143">
        <v>211</v>
      </c>
      <c r="K683" s="144">
        <v>301.73</v>
      </c>
    </row>
    <row r="684" spans="1:11" x14ac:dyDescent="0.25">
      <c r="A684" s="142" t="s">
        <v>106</v>
      </c>
      <c r="B684" s="143">
        <v>2020</v>
      </c>
      <c r="C684" s="143" t="s">
        <v>32</v>
      </c>
      <c r="D684" s="143" t="s">
        <v>112</v>
      </c>
      <c r="E684" s="143" t="s">
        <v>114</v>
      </c>
      <c r="F684" s="143" t="s">
        <v>115</v>
      </c>
      <c r="G684" s="143" t="s">
        <v>111</v>
      </c>
      <c r="H684" s="143" t="s">
        <v>104</v>
      </c>
      <c r="I684" s="143" t="s">
        <v>116</v>
      </c>
      <c r="J684" s="143">
        <v>139</v>
      </c>
      <c r="K684" s="144">
        <v>198.76999999999998</v>
      </c>
    </row>
    <row r="685" spans="1:11" x14ac:dyDescent="0.25">
      <c r="A685" s="142" t="s">
        <v>106</v>
      </c>
      <c r="B685" s="143">
        <v>2020</v>
      </c>
      <c r="C685" s="143" t="s">
        <v>32</v>
      </c>
      <c r="D685" s="143" t="s">
        <v>112</v>
      </c>
      <c r="E685" s="143" t="s">
        <v>114</v>
      </c>
      <c r="F685" s="143" t="s">
        <v>115</v>
      </c>
      <c r="G685" s="143" t="s">
        <v>111</v>
      </c>
      <c r="H685" s="143" t="s">
        <v>104</v>
      </c>
      <c r="I685" s="143" t="s">
        <v>116</v>
      </c>
      <c r="J685" s="143">
        <v>820</v>
      </c>
      <c r="K685" s="144">
        <v>1172.5999999999999</v>
      </c>
    </row>
    <row r="686" spans="1:11" x14ac:dyDescent="0.25">
      <c r="A686" s="142" t="s">
        <v>106</v>
      </c>
      <c r="B686" s="143">
        <v>2020</v>
      </c>
      <c r="C686" s="143" t="s">
        <v>32</v>
      </c>
      <c r="D686" s="143" t="s">
        <v>112</v>
      </c>
      <c r="E686" s="143" t="s">
        <v>114</v>
      </c>
      <c r="F686" s="143" t="s">
        <v>115</v>
      </c>
      <c r="G686" s="143" t="s">
        <v>111</v>
      </c>
      <c r="H686" s="143" t="s">
        <v>104</v>
      </c>
      <c r="I686" s="143" t="s">
        <v>116</v>
      </c>
      <c r="J686" s="143">
        <v>853</v>
      </c>
      <c r="K686" s="144">
        <v>1219.79</v>
      </c>
    </row>
    <row r="687" spans="1:11" x14ac:dyDescent="0.25">
      <c r="A687" s="142" t="s">
        <v>106</v>
      </c>
      <c r="B687" s="143">
        <v>2020</v>
      </c>
      <c r="C687" s="143" t="s">
        <v>32</v>
      </c>
      <c r="D687" s="143" t="s">
        <v>112</v>
      </c>
      <c r="E687" s="143" t="s">
        <v>114</v>
      </c>
      <c r="F687" s="143" t="s">
        <v>115</v>
      </c>
      <c r="G687" s="143" t="s">
        <v>111</v>
      </c>
      <c r="H687" s="143" t="s">
        <v>104</v>
      </c>
      <c r="I687" s="143" t="s">
        <v>116</v>
      </c>
      <c r="J687" s="143">
        <v>137</v>
      </c>
      <c r="K687" s="144">
        <v>195.91</v>
      </c>
    </row>
    <row r="688" spans="1:11" x14ac:dyDescent="0.25">
      <c r="A688" s="142" t="s">
        <v>109</v>
      </c>
      <c r="B688" s="143">
        <v>2020</v>
      </c>
      <c r="C688" s="143" t="s">
        <v>35</v>
      </c>
      <c r="D688" s="143" t="s">
        <v>112</v>
      </c>
      <c r="E688" s="143" t="s">
        <v>114</v>
      </c>
      <c r="F688" s="143" t="s">
        <v>115</v>
      </c>
      <c r="G688" s="143" t="s">
        <v>111</v>
      </c>
      <c r="H688" s="143" t="s">
        <v>104</v>
      </c>
      <c r="I688" s="143" t="s">
        <v>116</v>
      </c>
      <c r="J688" s="143">
        <v>200</v>
      </c>
      <c r="K688" s="144">
        <v>286</v>
      </c>
    </row>
    <row r="689" spans="1:11" x14ac:dyDescent="0.25">
      <c r="A689" s="142" t="s">
        <v>106</v>
      </c>
      <c r="B689" s="143">
        <v>2020</v>
      </c>
      <c r="C689" s="143" t="s">
        <v>35</v>
      </c>
      <c r="D689" s="143" t="s">
        <v>112</v>
      </c>
      <c r="E689" s="143" t="s">
        <v>114</v>
      </c>
      <c r="F689" s="143" t="s">
        <v>115</v>
      </c>
      <c r="G689" s="143" t="s">
        <v>111</v>
      </c>
      <c r="H689" s="143" t="s">
        <v>104</v>
      </c>
      <c r="I689" s="143" t="s">
        <v>116</v>
      </c>
      <c r="J689" s="143">
        <v>128</v>
      </c>
      <c r="K689" s="144">
        <v>183.04</v>
      </c>
    </row>
    <row r="690" spans="1:11" x14ac:dyDescent="0.25">
      <c r="A690" s="142" t="s">
        <v>106</v>
      </c>
      <c r="B690" s="143">
        <v>2020</v>
      </c>
      <c r="C690" s="143" t="s">
        <v>35</v>
      </c>
      <c r="D690" s="143" t="s">
        <v>112</v>
      </c>
      <c r="E690" s="143" t="s">
        <v>114</v>
      </c>
      <c r="F690" s="143" t="s">
        <v>115</v>
      </c>
      <c r="G690" s="143" t="s">
        <v>111</v>
      </c>
      <c r="H690" s="143" t="s">
        <v>104</v>
      </c>
      <c r="I690" s="143" t="s">
        <v>116</v>
      </c>
      <c r="J690" s="143">
        <v>154</v>
      </c>
      <c r="K690" s="144">
        <v>220.22</v>
      </c>
    </row>
    <row r="691" spans="1:11" x14ac:dyDescent="0.25">
      <c r="A691" s="142" t="s">
        <v>106</v>
      </c>
      <c r="B691" s="143">
        <v>2020</v>
      </c>
      <c r="C691" s="143" t="s">
        <v>35</v>
      </c>
      <c r="D691" s="143" t="s">
        <v>112</v>
      </c>
      <c r="E691" s="143" t="s">
        <v>114</v>
      </c>
      <c r="F691" s="143" t="s">
        <v>115</v>
      </c>
      <c r="G691" s="143" t="s">
        <v>111</v>
      </c>
      <c r="H691" s="143" t="s">
        <v>104</v>
      </c>
      <c r="I691" s="143" t="s">
        <v>116</v>
      </c>
      <c r="J691" s="143">
        <v>202</v>
      </c>
      <c r="K691" s="144">
        <v>288.86</v>
      </c>
    </row>
    <row r="692" spans="1:11" x14ac:dyDescent="0.25">
      <c r="A692" s="142" t="s">
        <v>106</v>
      </c>
      <c r="B692" s="143">
        <v>2020</v>
      </c>
      <c r="C692" s="143" t="s">
        <v>35</v>
      </c>
      <c r="D692" s="143" t="s">
        <v>112</v>
      </c>
      <c r="E692" s="143" t="s">
        <v>114</v>
      </c>
      <c r="F692" s="143" t="s">
        <v>115</v>
      </c>
      <c r="G692" s="143" t="s">
        <v>111</v>
      </c>
      <c r="H692" s="143" t="s">
        <v>104</v>
      </c>
      <c r="I692" s="143" t="s">
        <v>116</v>
      </c>
      <c r="J692" s="143">
        <v>130</v>
      </c>
      <c r="K692" s="144">
        <v>185.9</v>
      </c>
    </row>
    <row r="693" spans="1:11" x14ac:dyDescent="0.25">
      <c r="A693" s="142" t="s">
        <v>109</v>
      </c>
      <c r="B693" s="143">
        <v>2020</v>
      </c>
      <c r="C693" s="143" t="s">
        <v>35</v>
      </c>
      <c r="D693" s="143" t="s">
        <v>112</v>
      </c>
      <c r="E693" s="143" t="s">
        <v>114</v>
      </c>
      <c r="F693" s="143" t="s">
        <v>115</v>
      </c>
      <c r="G693" s="143" t="s">
        <v>111</v>
      </c>
      <c r="H693" s="143" t="s">
        <v>104</v>
      </c>
      <c r="I693" s="143" t="s">
        <v>116</v>
      </c>
      <c r="J693" s="143">
        <v>813</v>
      </c>
      <c r="K693" s="144">
        <v>1162.5899999999999</v>
      </c>
    </row>
    <row r="694" spans="1:11" x14ac:dyDescent="0.25">
      <c r="A694" s="142" t="s">
        <v>108</v>
      </c>
      <c r="B694" s="143">
        <v>2020</v>
      </c>
      <c r="C694" s="143" t="s">
        <v>35</v>
      </c>
      <c r="D694" s="143" t="s">
        <v>112</v>
      </c>
      <c r="E694" s="143" t="s">
        <v>114</v>
      </c>
      <c r="F694" s="143" t="s">
        <v>115</v>
      </c>
      <c r="G694" s="143" t="s">
        <v>111</v>
      </c>
      <c r="H694" s="143" t="s">
        <v>104</v>
      </c>
      <c r="I694" s="143" t="s">
        <v>116</v>
      </c>
      <c r="J694" s="143">
        <v>846</v>
      </c>
      <c r="K694" s="144">
        <v>1209.78</v>
      </c>
    </row>
    <row r="695" spans="1:11" x14ac:dyDescent="0.25">
      <c r="A695" s="142" t="s">
        <v>99</v>
      </c>
      <c r="B695" s="143">
        <v>2020</v>
      </c>
      <c r="C695" s="143" t="s">
        <v>35</v>
      </c>
      <c r="D695" s="143" t="s">
        <v>112</v>
      </c>
      <c r="E695" s="143" t="s">
        <v>114</v>
      </c>
      <c r="F695" s="143" t="s">
        <v>115</v>
      </c>
      <c r="G695" s="143" t="s">
        <v>111</v>
      </c>
      <c r="H695" s="143" t="s">
        <v>104</v>
      </c>
      <c r="I695" s="143" t="s">
        <v>116</v>
      </c>
      <c r="J695" s="143">
        <v>900</v>
      </c>
      <c r="K695" s="144">
        <v>1287</v>
      </c>
    </row>
    <row r="696" spans="1:11" x14ac:dyDescent="0.25">
      <c r="A696" s="142" t="s">
        <v>99</v>
      </c>
      <c r="B696" s="143">
        <v>2020</v>
      </c>
      <c r="C696" s="143" t="s">
        <v>35</v>
      </c>
      <c r="D696" s="143" t="s">
        <v>112</v>
      </c>
      <c r="E696" s="143" t="s">
        <v>114</v>
      </c>
      <c r="F696" s="143" t="s">
        <v>115</v>
      </c>
      <c r="G696" s="143" t="s">
        <v>111</v>
      </c>
      <c r="H696" s="143" t="s">
        <v>113</v>
      </c>
      <c r="I696" s="143" t="s">
        <v>116</v>
      </c>
      <c r="J696" s="143">
        <v>853</v>
      </c>
      <c r="K696" s="144">
        <v>526.24</v>
      </c>
    </row>
    <row r="697" spans="1:11" x14ac:dyDescent="0.25">
      <c r="A697" s="142" t="s">
        <v>106</v>
      </c>
      <c r="B697" s="143">
        <v>2020</v>
      </c>
      <c r="C697" s="143" t="s">
        <v>35</v>
      </c>
      <c r="D697" s="143" t="s">
        <v>112</v>
      </c>
      <c r="E697" s="143" t="s">
        <v>114</v>
      </c>
      <c r="F697" s="143" t="s">
        <v>115</v>
      </c>
      <c r="G697" s="143" t="s">
        <v>111</v>
      </c>
      <c r="H697" s="143" t="s">
        <v>113</v>
      </c>
      <c r="I697" s="143" t="s">
        <v>116</v>
      </c>
      <c r="J697" s="143">
        <v>886</v>
      </c>
      <c r="K697" s="144">
        <v>526.24</v>
      </c>
    </row>
    <row r="698" spans="1:11" x14ac:dyDescent="0.25">
      <c r="A698" s="142" t="s">
        <v>109</v>
      </c>
      <c r="B698" s="143">
        <v>2020</v>
      </c>
      <c r="C698" s="143" t="s">
        <v>35</v>
      </c>
      <c r="D698" s="143" t="s">
        <v>112</v>
      </c>
      <c r="E698" s="143" t="s">
        <v>114</v>
      </c>
      <c r="F698" s="143" t="s">
        <v>115</v>
      </c>
      <c r="G698" s="143" t="s">
        <v>111</v>
      </c>
      <c r="H698" s="143" t="s">
        <v>113</v>
      </c>
      <c r="I698" s="143" t="s">
        <v>116</v>
      </c>
      <c r="J698" s="143">
        <v>129</v>
      </c>
      <c r="K698" s="144">
        <v>184.47</v>
      </c>
    </row>
    <row r="699" spans="1:11" x14ac:dyDescent="0.25">
      <c r="A699" s="142" t="s">
        <v>106</v>
      </c>
      <c r="B699" s="143">
        <v>2020</v>
      </c>
      <c r="C699" s="143" t="s">
        <v>35</v>
      </c>
      <c r="D699" s="143" t="s">
        <v>112</v>
      </c>
      <c r="E699" s="143" t="s">
        <v>114</v>
      </c>
      <c r="F699" s="143" t="s">
        <v>115</v>
      </c>
      <c r="G699" s="143" t="s">
        <v>111</v>
      </c>
      <c r="H699" s="143" t="s">
        <v>113</v>
      </c>
      <c r="I699" s="143" t="s">
        <v>116</v>
      </c>
      <c r="J699" s="143">
        <v>157</v>
      </c>
      <c r="K699" s="144">
        <v>224.51</v>
      </c>
    </row>
    <row r="700" spans="1:11" x14ac:dyDescent="0.25">
      <c r="A700" s="142" t="s">
        <v>106</v>
      </c>
      <c r="B700" s="143">
        <v>2020</v>
      </c>
      <c r="C700" s="143" t="s">
        <v>35</v>
      </c>
      <c r="D700" s="143" t="s">
        <v>112</v>
      </c>
      <c r="E700" s="143" t="s">
        <v>114</v>
      </c>
      <c r="F700" s="143" t="s">
        <v>115</v>
      </c>
      <c r="G700" s="143" t="s">
        <v>111</v>
      </c>
      <c r="H700" s="143" t="s">
        <v>113</v>
      </c>
      <c r="I700" s="143" t="s">
        <v>116</v>
      </c>
      <c r="J700" s="143">
        <v>127</v>
      </c>
      <c r="K700" s="144">
        <v>181.61</v>
      </c>
    </row>
    <row r="701" spans="1:11" x14ac:dyDescent="0.25">
      <c r="A701" s="142" t="s">
        <v>106</v>
      </c>
      <c r="B701" s="143">
        <v>2020</v>
      </c>
      <c r="C701" s="143" t="s">
        <v>35</v>
      </c>
      <c r="D701" s="143" t="s">
        <v>112</v>
      </c>
      <c r="E701" s="143" t="s">
        <v>114</v>
      </c>
      <c r="F701" s="143" t="s">
        <v>115</v>
      </c>
      <c r="G701" s="143" t="s">
        <v>111</v>
      </c>
      <c r="H701" s="143" t="s">
        <v>113</v>
      </c>
      <c r="I701" s="143" t="s">
        <v>116</v>
      </c>
      <c r="J701" s="143">
        <v>822</v>
      </c>
      <c r="K701" s="144">
        <v>1175.46</v>
      </c>
    </row>
    <row r="702" spans="1:11" x14ac:dyDescent="0.25">
      <c r="A702" s="142" t="s">
        <v>99</v>
      </c>
      <c r="B702" s="143">
        <v>2020</v>
      </c>
      <c r="C702" s="143" t="s">
        <v>35</v>
      </c>
      <c r="D702" s="143" t="s">
        <v>112</v>
      </c>
      <c r="E702" s="143" t="s">
        <v>114</v>
      </c>
      <c r="F702" s="143" t="s">
        <v>115</v>
      </c>
      <c r="G702" s="143" t="s">
        <v>111</v>
      </c>
      <c r="H702" s="143" t="s">
        <v>113</v>
      </c>
      <c r="I702" s="143" t="s">
        <v>116</v>
      </c>
      <c r="J702" s="143">
        <v>855</v>
      </c>
      <c r="K702" s="144">
        <v>1222.6500000000001</v>
      </c>
    </row>
    <row r="703" spans="1:11" x14ac:dyDescent="0.25">
      <c r="A703" s="142" t="s">
        <v>99</v>
      </c>
      <c r="B703" s="143">
        <v>2020</v>
      </c>
      <c r="C703" s="143" t="s">
        <v>41</v>
      </c>
      <c r="D703" s="143" t="s">
        <v>112</v>
      </c>
      <c r="E703" s="143" t="s">
        <v>114</v>
      </c>
      <c r="F703" s="143" t="s">
        <v>115</v>
      </c>
      <c r="G703" s="143" t="s">
        <v>111</v>
      </c>
      <c r="H703" s="143" t="s">
        <v>113</v>
      </c>
      <c r="I703" s="143" t="s">
        <v>116</v>
      </c>
      <c r="J703" s="143">
        <v>368</v>
      </c>
      <c r="K703" s="144">
        <v>526.24</v>
      </c>
    </row>
    <row r="704" spans="1:11" x14ac:dyDescent="0.25">
      <c r="A704" s="142" t="s">
        <v>99</v>
      </c>
      <c r="B704" s="143">
        <v>2020</v>
      </c>
      <c r="C704" s="143" t="s">
        <v>41</v>
      </c>
      <c r="D704" s="143" t="s">
        <v>112</v>
      </c>
      <c r="E704" s="143" t="s">
        <v>114</v>
      </c>
      <c r="F704" s="143" t="s">
        <v>115</v>
      </c>
      <c r="G704" s="143" t="s">
        <v>111</v>
      </c>
      <c r="H704" s="143" t="s">
        <v>113</v>
      </c>
      <c r="I704" s="143" t="s">
        <v>116</v>
      </c>
      <c r="J704" s="143">
        <v>170</v>
      </c>
      <c r="K704" s="144">
        <v>243.1</v>
      </c>
    </row>
    <row r="705" spans="1:11" x14ac:dyDescent="0.25">
      <c r="A705" s="142" t="s">
        <v>106</v>
      </c>
      <c r="B705" s="143">
        <v>2020</v>
      </c>
      <c r="C705" s="143" t="s">
        <v>41</v>
      </c>
      <c r="D705" s="143" t="s">
        <v>112</v>
      </c>
      <c r="E705" s="143" t="s">
        <v>114</v>
      </c>
      <c r="F705" s="143" t="s">
        <v>115</v>
      </c>
      <c r="G705" s="143" t="s">
        <v>111</v>
      </c>
      <c r="H705" s="143" t="s">
        <v>113</v>
      </c>
      <c r="I705" s="143" t="s">
        <v>116</v>
      </c>
      <c r="J705" s="143">
        <v>344</v>
      </c>
      <c r="K705" s="144">
        <v>491.91999999999996</v>
      </c>
    </row>
    <row r="706" spans="1:11" x14ac:dyDescent="0.25">
      <c r="A706" s="142" t="s">
        <v>106</v>
      </c>
      <c r="B706" s="143">
        <v>2020</v>
      </c>
      <c r="C706" s="143" t="s">
        <v>41</v>
      </c>
      <c r="D706" s="143" t="s">
        <v>112</v>
      </c>
      <c r="E706" s="143" t="s">
        <v>114</v>
      </c>
      <c r="F706" s="143" t="s">
        <v>115</v>
      </c>
      <c r="G706" s="143" t="s">
        <v>111</v>
      </c>
      <c r="H706" s="143" t="s">
        <v>113</v>
      </c>
      <c r="I706" s="143" t="s">
        <v>116</v>
      </c>
      <c r="J706" s="143">
        <v>370</v>
      </c>
      <c r="K706" s="144">
        <v>529.1</v>
      </c>
    </row>
    <row r="707" spans="1:11" x14ac:dyDescent="0.25">
      <c r="A707" s="142" t="s">
        <v>110</v>
      </c>
      <c r="B707" s="143">
        <v>2020</v>
      </c>
      <c r="C707" s="143" t="s">
        <v>41</v>
      </c>
      <c r="D707" s="143" t="s">
        <v>112</v>
      </c>
      <c r="E707" s="143" t="s">
        <v>114</v>
      </c>
      <c r="F707" s="143" t="s">
        <v>115</v>
      </c>
      <c r="G707" s="143" t="s">
        <v>111</v>
      </c>
      <c r="H707" s="143" t="s">
        <v>113</v>
      </c>
      <c r="I707" s="143" t="s">
        <v>116</v>
      </c>
      <c r="J707" s="143">
        <v>172</v>
      </c>
      <c r="K707" s="144">
        <v>245.95999999999998</v>
      </c>
    </row>
    <row r="708" spans="1:11" x14ac:dyDescent="0.25">
      <c r="A708" s="142" t="s">
        <v>108</v>
      </c>
      <c r="B708" s="143">
        <v>2020</v>
      </c>
      <c r="C708" s="143" t="s">
        <v>41</v>
      </c>
      <c r="D708" s="143" t="s">
        <v>112</v>
      </c>
      <c r="E708" s="143" t="s">
        <v>114</v>
      </c>
      <c r="F708" s="143" t="s">
        <v>115</v>
      </c>
      <c r="G708" s="143" t="s">
        <v>111</v>
      </c>
      <c r="H708" s="143" t="s">
        <v>113</v>
      </c>
      <c r="I708" s="143" t="s">
        <v>116</v>
      </c>
      <c r="J708" s="143">
        <v>340</v>
      </c>
      <c r="K708" s="144">
        <v>486.2</v>
      </c>
    </row>
    <row r="709" spans="1:11" x14ac:dyDescent="0.25">
      <c r="A709" s="142" t="s">
        <v>106</v>
      </c>
      <c r="B709" s="143">
        <v>2020</v>
      </c>
      <c r="C709" s="143" t="s">
        <v>41</v>
      </c>
      <c r="D709" s="143" t="s">
        <v>112</v>
      </c>
      <c r="E709" s="143" t="s">
        <v>114</v>
      </c>
      <c r="F709" s="143" t="s">
        <v>115</v>
      </c>
      <c r="G709" s="143" t="s">
        <v>111</v>
      </c>
      <c r="H709" s="143" t="s">
        <v>113</v>
      </c>
      <c r="I709" s="143" t="s">
        <v>116</v>
      </c>
      <c r="J709" s="143">
        <v>852</v>
      </c>
      <c r="K709" s="144">
        <v>1218.3600000000001</v>
      </c>
    </row>
    <row r="710" spans="1:11" x14ac:dyDescent="0.25">
      <c r="A710" s="142" t="s">
        <v>106</v>
      </c>
      <c r="B710" s="143">
        <v>2020</v>
      </c>
      <c r="C710" s="143" t="s">
        <v>41</v>
      </c>
      <c r="D710" s="143" t="s">
        <v>112</v>
      </c>
      <c r="E710" s="143" t="s">
        <v>114</v>
      </c>
      <c r="F710" s="143" t="s">
        <v>115</v>
      </c>
      <c r="G710" s="143" t="s">
        <v>111</v>
      </c>
      <c r="H710" s="143" t="s">
        <v>113</v>
      </c>
      <c r="I710" s="143" t="s">
        <v>116</v>
      </c>
      <c r="J710" s="143">
        <v>905</v>
      </c>
      <c r="K710" s="144">
        <v>1294.1500000000001</v>
      </c>
    </row>
    <row r="711" spans="1:11" x14ac:dyDescent="0.25">
      <c r="A711" s="142" t="s">
        <v>106</v>
      </c>
      <c r="B711" s="143">
        <v>2020</v>
      </c>
      <c r="C711" s="143" t="s">
        <v>41</v>
      </c>
      <c r="D711" s="143" t="s">
        <v>112</v>
      </c>
      <c r="E711" s="143" t="s">
        <v>114</v>
      </c>
      <c r="F711" s="143" t="s">
        <v>115</v>
      </c>
      <c r="G711" s="143" t="s">
        <v>111</v>
      </c>
      <c r="H711" s="143" t="s">
        <v>113</v>
      </c>
      <c r="I711" s="143" t="s">
        <v>116</v>
      </c>
      <c r="J711" s="143">
        <v>858</v>
      </c>
      <c r="K711" s="144">
        <v>526.24</v>
      </c>
    </row>
    <row r="712" spans="1:11" x14ac:dyDescent="0.25">
      <c r="A712" s="142" t="s">
        <v>99</v>
      </c>
      <c r="B712" s="143">
        <v>2020</v>
      </c>
      <c r="C712" s="143" t="s">
        <v>41</v>
      </c>
      <c r="D712" s="143" t="s">
        <v>112</v>
      </c>
      <c r="E712" s="143" t="s">
        <v>114</v>
      </c>
      <c r="F712" s="143" t="s">
        <v>115</v>
      </c>
      <c r="G712" s="143" t="s">
        <v>111</v>
      </c>
      <c r="H712" s="143" t="s">
        <v>113</v>
      </c>
      <c r="I712" s="143" t="s">
        <v>116</v>
      </c>
      <c r="J712" s="143">
        <v>171</v>
      </c>
      <c r="K712" s="144">
        <v>526.24</v>
      </c>
    </row>
    <row r="713" spans="1:11" x14ac:dyDescent="0.25">
      <c r="A713" s="142" t="s">
        <v>108</v>
      </c>
      <c r="B713" s="143">
        <v>2020</v>
      </c>
      <c r="C713" s="143" t="s">
        <v>41</v>
      </c>
      <c r="D713" s="143" t="s">
        <v>112</v>
      </c>
      <c r="E713" s="143" t="s">
        <v>114</v>
      </c>
      <c r="F713" s="143" t="s">
        <v>115</v>
      </c>
      <c r="G713" s="143" t="s">
        <v>111</v>
      </c>
      <c r="H713" s="143" t="s">
        <v>113</v>
      </c>
      <c r="I713" s="143" t="s">
        <v>116</v>
      </c>
      <c r="J713" s="143">
        <v>367</v>
      </c>
      <c r="K713" s="144">
        <v>524.80999999999995</v>
      </c>
    </row>
    <row r="714" spans="1:11" x14ac:dyDescent="0.25">
      <c r="A714" s="142" t="s">
        <v>99</v>
      </c>
      <c r="B714" s="143">
        <v>2020</v>
      </c>
      <c r="C714" s="143" t="s">
        <v>41</v>
      </c>
      <c r="D714" s="143" t="s">
        <v>112</v>
      </c>
      <c r="E714" s="143" t="s">
        <v>114</v>
      </c>
      <c r="F714" s="143" t="s">
        <v>115</v>
      </c>
      <c r="G714" s="143" t="s">
        <v>111</v>
      </c>
      <c r="H714" s="143" t="s">
        <v>113</v>
      </c>
      <c r="I714" s="143" t="s">
        <v>116</v>
      </c>
      <c r="J714" s="143">
        <v>169</v>
      </c>
      <c r="K714" s="144">
        <v>241.67000000000002</v>
      </c>
    </row>
    <row r="715" spans="1:11" x14ac:dyDescent="0.25">
      <c r="A715" s="142" t="s">
        <v>106</v>
      </c>
      <c r="B715" s="143">
        <v>2020</v>
      </c>
      <c r="C715" s="143" t="s">
        <v>41</v>
      </c>
      <c r="D715" s="143" t="s">
        <v>112</v>
      </c>
      <c r="E715" s="143" t="s">
        <v>114</v>
      </c>
      <c r="F715" s="143" t="s">
        <v>115</v>
      </c>
      <c r="G715" s="143" t="s">
        <v>111</v>
      </c>
      <c r="H715" s="143" t="s">
        <v>113</v>
      </c>
      <c r="I715" s="143" t="s">
        <v>116</v>
      </c>
      <c r="J715" s="143">
        <v>343</v>
      </c>
      <c r="K715" s="144">
        <v>490.49</v>
      </c>
    </row>
    <row r="716" spans="1:11" x14ac:dyDescent="0.25">
      <c r="A716" s="142" t="s">
        <v>106</v>
      </c>
      <c r="B716" s="143">
        <v>2020</v>
      </c>
      <c r="C716" s="143" t="s">
        <v>41</v>
      </c>
      <c r="D716" s="143" t="s">
        <v>112</v>
      </c>
      <c r="E716" s="143" t="s">
        <v>114</v>
      </c>
      <c r="F716" s="143" t="s">
        <v>115</v>
      </c>
      <c r="G716" s="143" t="s">
        <v>111</v>
      </c>
      <c r="H716" s="143" t="s">
        <v>113</v>
      </c>
      <c r="I716" s="143" t="s">
        <v>116</v>
      </c>
      <c r="J716" s="143">
        <v>827</v>
      </c>
      <c r="K716" s="144">
        <v>1182.6100000000001</v>
      </c>
    </row>
    <row r="717" spans="1:11" x14ac:dyDescent="0.25">
      <c r="A717" s="142" t="s">
        <v>99</v>
      </c>
      <c r="B717" s="143">
        <v>2020</v>
      </c>
      <c r="C717" s="143" t="s">
        <v>41</v>
      </c>
      <c r="D717" s="143" t="s">
        <v>112</v>
      </c>
      <c r="E717" s="143" t="s">
        <v>114</v>
      </c>
      <c r="F717" s="143" t="s">
        <v>115</v>
      </c>
      <c r="G717" s="143" t="s">
        <v>111</v>
      </c>
      <c r="H717" s="143" t="s">
        <v>113</v>
      </c>
      <c r="I717" s="143" t="s">
        <v>116</v>
      </c>
      <c r="J717" s="143">
        <v>341</v>
      </c>
      <c r="K717" s="144">
        <v>487.63</v>
      </c>
    </row>
    <row r="718" spans="1:11" x14ac:dyDescent="0.25">
      <c r="A718" s="142" t="s">
        <v>106</v>
      </c>
      <c r="B718" s="143">
        <v>2020</v>
      </c>
      <c r="C718" s="143" t="s">
        <v>40</v>
      </c>
      <c r="D718" s="143" t="s">
        <v>112</v>
      </c>
      <c r="E718" s="143" t="s">
        <v>114</v>
      </c>
      <c r="F718" s="143" t="s">
        <v>115</v>
      </c>
      <c r="G718" s="143" t="s">
        <v>111</v>
      </c>
      <c r="H718" s="143" t="s">
        <v>113</v>
      </c>
      <c r="I718" s="143" t="s">
        <v>116</v>
      </c>
      <c r="J718" s="143">
        <v>128</v>
      </c>
      <c r="K718" s="144">
        <v>183.04</v>
      </c>
    </row>
    <row r="719" spans="1:11" x14ac:dyDescent="0.25">
      <c r="A719" s="142" t="s">
        <v>106</v>
      </c>
      <c r="B719" s="143">
        <v>2020</v>
      </c>
      <c r="C719" s="143" t="s">
        <v>40</v>
      </c>
      <c r="D719" s="143" t="s">
        <v>112</v>
      </c>
      <c r="E719" s="143" t="s">
        <v>114</v>
      </c>
      <c r="F719" s="143" t="s">
        <v>115</v>
      </c>
      <c r="G719" s="143" t="s">
        <v>111</v>
      </c>
      <c r="H719" s="143" t="s">
        <v>113</v>
      </c>
      <c r="I719" s="143" t="s">
        <v>116</v>
      </c>
      <c r="J719" s="143">
        <v>176</v>
      </c>
      <c r="K719" s="144">
        <v>251.68</v>
      </c>
    </row>
    <row r="720" spans="1:11" x14ac:dyDescent="0.25">
      <c r="A720" s="142" t="s">
        <v>106</v>
      </c>
      <c r="B720" s="143">
        <v>2020</v>
      </c>
      <c r="C720" s="143" t="s">
        <v>40</v>
      </c>
      <c r="D720" s="143" t="s">
        <v>112</v>
      </c>
      <c r="E720" s="143" t="s">
        <v>114</v>
      </c>
      <c r="F720" s="143" t="s">
        <v>115</v>
      </c>
      <c r="G720" s="143" t="s">
        <v>111</v>
      </c>
      <c r="H720" s="143" t="s">
        <v>113</v>
      </c>
      <c r="I720" s="143" t="s">
        <v>116</v>
      </c>
      <c r="J720" s="143">
        <v>350</v>
      </c>
      <c r="K720" s="144">
        <v>500.5</v>
      </c>
    </row>
    <row r="721" spans="1:11" x14ac:dyDescent="0.25">
      <c r="A721" s="142" t="s">
        <v>106</v>
      </c>
      <c r="B721" s="143">
        <v>2020</v>
      </c>
      <c r="C721" s="143" t="s">
        <v>40</v>
      </c>
      <c r="D721" s="143" t="s">
        <v>112</v>
      </c>
      <c r="E721" s="143" t="s">
        <v>114</v>
      </c>
      <c r="F721" s="143" t="s">
        <v>115</v>
      </c>
      <c r="G721" s="143" t="s">
        <v>111</v>
      </c>
      <c r="H721" s="143" t="s">
        <v>113</v>
      </c>
      <c r="I721" s="143" t="s">
        <v>116</v>
      </c>
      <c r="J721" s="143">
        <v>130</v>
      </c>
      <c r="K721" s="144">
        <v>185.9</v>
      </c>
    </row>
    <row r="722" spans="1:11" x14ac:dyDescent="0.25">
      <c r="A722" s="142" t="s">
        <v>109</v>
      </c>
      <c r="B722" s="143">
        <v>2020</v>
      </c>
      <c r="C722" s="143" t="s">
        <v>40</v>
      </c>
      <c r="D722" s="143" t="s">
        <v>112</v>
      </c>
      <c r="E722" s="143" t="s">
        <v>114</v>
      </c>
      <c r="F722" s="143" t="s">
        <v>115</v>
      </c>
      <c r="G722" s="143" t="s">
        <v>111</v>
      </c>
      <c r="H722" s="143" t="s">
        <v>113</v>
      </c>
      <c r="I722" s="143" t="s">
        <v>116</v>
      </c>
      <c r="J722" s="143">
        <v>346</v>
      </c>
      <c r="K722" s="144">
        <v>494.78</v>
      </c>
    </row>
    <row r="723" spans="1:11" x14ac:dyDescent="0.25">
      <c r="A723" s="142" t="s">
        <v>106</v>
      </c>
      <c r="B723" s="143">
        <v>2020</v>
      </c>
      <c r="C723" s="143" t="s">
        <v>40</v>
      </c>
      <c r="D723" s="143" t="s">
        <v>112</v>
      </c>
      <c r="E723" s="143" t="s">
        <v>114</v>
      </c>
      <c r="F723" s="143" t="s">
        <v>115</v>
      </c>
      <c r="G723" s="143" t="s">
        <v>111</v>
      </c>
      <c r="H723" s="143" t="s">
        <v>113</v>
      </c>
      <c r="I723" s="143" t="s">
        <v>116</v>
      </c>
      <c r="J723" s="143">
        <v>818</v>
      </c>
      <c r="K723" s="144">
        <v>1169.74</v>
      </c>
    </row>
    <row r="724" spans="1:11" x14ac:dyDescent="0.25">
      <c r="A724" s="142" t="s">
        <v>99</v>
      </c>
      <c r="B724" s="143">
        <v>2020</v>
      </c>
      <c r="C724" s="143" t="s">
        <v>40</v>
      </c>
      <c r="D724" s="143" t="s">
        <v>112</v>
      </c>
      <c r="E724" s="143" t="s">
        <v>114</v>
      </c>
      <c r="F724" s="143" t="s">
        <v>115</v>
      </c>
      <c r="G724" s="143" t="s">
        <v>111</v>
      </c>
      <c r="H724" s="143" t="s">
        <v>113</v>
      </c>
      <c r="I724" s="143" t="s">
        <v>116</v>
      </c>
      <c r="J724" s="143">
        <v>851</v>
      </c>
      <c r="K724" s="144">
        <v>1216.93</v>
      </c>
    </row>
    <row r="725" spans="1:11" x14ac:dyDescent="0.25">
      <c r="A725" s="142" t="s">
        <v>108</v>
      </c>
      <c r="B725" s="143">
        <v>2020</v>
      </c>
      <c r="C725" s="143" t="s">
        <v>40</v>
      </c>
      <c r="D725" s="143" t="s">
        <v>112</v>
      </c>
      <c r="E725" s="143" t="s">
        <v>114</v>
      </c>
      <c r="F725" s="143" t="s">
        <v>115</v>
      </c>
      <c r="G725" s="143" t="s">
        <v>111</v>
      </c>
      <c r="H725" s="143" t="s">
        <v>113</v>
      </c>
      <c r="I725" s="143" t="s">
        <v>116</v>
      </c>
      <c r="J725" s="143">
        <v>904</v>
      </c>
      <c r="K725" s="144">
        <v>1292.72</v>
      </c>
    </row>
    <row r="726" spans="1:11" x14ac:dyDescent="0.25">
      <c r="A726" s="142" t="s">
        <v>108</v>
      </c>
      <c r="B726" s="143">
        <v>2020</v>
      </c>
      <c r="C726" s="143" t="s">
        <v>40</v>
      </c>
      <c r="D726" s="143" t="s">
        <v>112</v>
      </c>
      <c r="E726" s="143" t="s">
        <v>114</v>
      </c>
      <c r="F726" s="143" t="s">
        <v>115</v>
      </c>
      <c r="G726" s="143" t="s">
        <v>111</v>
      </c>
      <c r="H726" s="143" t="s">
        <v>113</v>
      </c>
      <c r="I726" s="143" t="s">
        <v>116</v>
      </c>
      <c r="J726" s="143">
        <v>857</v>
      </c>
      <c r="K726" s="144">
        <v>526.24</v>
      </c>
    </row>
    <row r="727" spans="1:11" x14ac:dyDescent="0.25">
      <c r="A727" s="142" t="s">
        <v>106</v>
      </c>
      <c r="B727" s="143">
        <v>2020</v>
      </c>
      <c r="C727" s="143" t="s">
        <v>40</v>
      </c>
      <c r="D727" s="143" t="s">
        <v>112</v>
      </c>
      <c r="E727" s="143" t="s">
        <v>114</v>
      </c>
      <c r="F727" s="143" t="s">
        <v>115</v>
      </c>
      <c r="G727" s="143" t="s">
        <v>111</v>
      </c>
      <c r="H727" s="143" t="s">
        <v>113</v>
      </c>
      <c r="I727" s="143" t="s">
        <v>116</v>
      </c>
      <c r="J727" s="143">
        <v>177</v>
      </c>
      <c r="K727" s="144">
        <v>526.24</v>
      </c>
    </row>
    <row r="728" spans="1:11" x14ac:dyDescent="0.25">
      <c r="A728" s="142" t="s">
        <v>106</v>
      </c>
      <c r="B728" s="143">
        <v>2020</v>
      </c>
      <c r="C728" s="143" t="s">
        <v>40</v>
      </c>
      <c r="D728" s="143" t="s">
        <v>112</v>
      </c>
      <c r="E728" s="143" t="s">
        <v>114</v>
      </c>
      <c r="F728" s="143" t="s">
        <v>115</v>
      </c>
      <c r="G728" s="143" t="s">
        <v>111</v>
      </c>
      <c r="H728" s="143" t="s">
        <v>113</v>
      </c>
      <c r="I728" s="143" t="s">
        <v>116</v>
      </c>
      <c r="J728" s="143">
        <v>345</v>
      </c>
      <c r="K728" s="144">
        <v>493.35</v>
      </c>
    </row>
    <row r="729" spans="1:11" x14ac:dyDescent="0.25">
      <c r="A729" s="142" t="s">
        <v>109</v>
      </c>
      <c r="B729" s="143">
        <v>2020</v>
      </c>
      <c r="C729" s="143" t="s">
        <v>40</v>
      </c>
      <c r="D729" s="143" t="s">
        <v>112</v>
      </c>
      <c r="E729" s="143" t="s">
        <v>114</v>
      </c>
      <c r="F729" s="143" t="s">
        <v>115</v>
      </c>
      <c r="G729" s="143" t="s">
        <v>111</v>
      </c>
      <c r="H729" s="143" t="s">
        <v>113</v>
      </c>
      <c r="I729" s="143" t="s">
        <v>116</v>
      </c>
      <c r="J729" s="143">
        <v>127</v>
      </c>
      <c r="K729" s="144">
        <v>181.61</v>
      </c>
    </row>
    <row r="730" spans="1:11" x14ac:dyDescent="0.25">
      <c r="A730" s="142" t="s">
        <v>108</v>
      </c>
      <c r="B730" s="143">
        <v>2020</v>
      </c>
      <c r="C730" s="143" t="s">
        <v>40</v>
      </c>
      <c r="D730" s="143" t="s">
        <v>112</v>
      </c>
      <c r="E730" s="143" t="s">
        <v>114</v>
      </c>
      <c r="F730" s="143" t="s">
        <v>115</v>
      </c>
      <c r="G730" s="143" t="s">
        <v>111</v>
      </c>
      <c r="H730" s="143" t="s">
        <v>113</v>
      </c>
      <c r="I730" s="143" t="s">
        <v>116</v>
      </c>
      <c r="J730" s="143">
        <v>175</v>
      </c>
      <c r="K730" s="144">
        <v>250.25</v>
      </c>
    </row>
    <row r="731" spans="1:11" x14ac:dyDescent="0.25">
      <c r="A731" s="142" t="s">
        <v>106</v>
      </c>
      <c r="B731" s="143">
        <v>2020</v>
      </c>
      <c r="C731" s="143" t="s">
        <v>40</v>
      </c>
      <c r="D731" s="143" t="s">
        <v>112</v>
      </c>
      <c r="E731" s="143" t="s">
        <v>114</v>
      </c>
      <c r="F731" s="143" t="s">
        <v>115</v>
      </c>
      <c r="G731" s="143" t="s">
        <v>111</v>
      </c>
      <c r="H731" s="143" t="s">
        <v>113</v>
      </c>
      <c r="I731" s="143" t="s">
        <v>116</v>
      </c>
      <c r="J731" s="143">
        <v>349</v>
      </c>
      <c r="K731" s="144">
        <v>499.07</v>
      </c>
    </row>
    <row r="732" spans="1:11" x14ac:dyDescent="0.25">
      <c r="A732" s="142" t="s">
        <v>106</v>
      </c>
      <c r="B732" s="143">
        <v>2020</v>
      </c>
      <c r="C732" s="143" t="s">
        <v>40</v>
      </c>
      <c r="D732" s="143" t="s">
        <v>112</v>
      </c>
      <c r="E732" s="143" t="s">
        <v>114</v>
      </c>
      <c r="F732" s="143" t="s">
        <v>115</v>
      </c>
      <c r="G732" s="143" t="s">
        <v>111</v>
      </c>
      <c r="H732" s="143" t="s">
        <v>113</v>
      </c>
      <c r="I732" s="143" t="s">
        <v>116</v>
      </c>
      <c r="J732" s="143">
        <v>826</v>
      </c>
      <c r="K732" s="144">
        <v>1181.18</v>
      </c>
    </row>
    <row r="733" spans="1:11" x14ac:dyDescent="0.25">
      <c r="A733" s="142" t="s">
        <v>99</v>
      </c>
      <c r="B733" s="143">
        <v>2020</v>
      </c>
      <c r="C733" s="143" t="s">
        <v>40</v>
      </c>
      <c r="D733" s="143" t="s">
        <v>112</v>
      </c>
      <c r="E733" s="143" t="s">
        <v>114</v>
      </c>
      <c r="F733" s="143" t="s">
        <v>115</v>
      </c>
      <c r="G733" s="143" t="s">
        <v>111</v>
      </c>
      <c r="H733" s="143" t="s">
        <v>113</v>
      </c>
      <c r="I733" s="143" t="s">
        <v>116</v>
      </c>
      <c r="J733" s="143">
        <v>860</v>
      </c>
      <c r="K733" s="144">
        <v>1229.8</v>
      </c>
    </row>
    <row r="734" spans="1:11" x14ac:dyDescent="0.25">
      <c r="A734" s="142" t="s">
        <v>106</v>
      </c>
      <c r="B734" s="143">
        <v>2020</v>
      </c>
      <c r="C734" s="143" t="s">
        <v>40</v>
      </c>
      <c r="D734" s="143" t="s">
        <v>112</v>
      </c>
      <c r="E734" s="143" t="s">
        <v>114</v>
      </c>
      <c r="F734" s="143" t="s">
        <v>115</v>
      </c>
      <c r="G734" s="143" t="s">
        <v>111</v>
      </c>
      <c r="H734" s="143" t="s">
        <v>113</v>
      </c>
      <c r="I734" s="143" t="s">
        <v>116</v>
      </c>
      <c r="J734" s="143">
        <v>347</v>
      </c>
      <c r="K734" s="144">
        <v>496.21000000000004</v>
      </c>
    </row>
    <row r="735" spans="1:11" x14ac:dyDescent="0.25">
      <c r="A735" s="142" t="s">
        <v>109</v>
      </c>
      <c r="B735" s="143">
        <v>2020</v>
      </c>
      <c r="C735" s="143" t="s">
        <v>39</v>
      </c>
      <c r="D735" s="143" t="s">
        <v>112</v>
      </c>
      <c r="E735" s="143" t="s">
        <v>114</v>
      </c>
      <c r="F735" s="143" t="s">
        <v>115</v>
      </c>
      <c r="G735" s="143" t="s">
        <v>111</v>
      </c>
      <c r="H735" s="143" t="s">
        <v>113</v>
      </c>
      <c r="I735" s="143" t="s">
        <v>116</v>
      </c>
      <c r="J735" s="143">
        <v>134</v>
      </c>
      <c r="K735" s="144">
        <v>191.62</v>
      </c>
    </row>
    <row r="736" spans="1:11" x14ac:dyDescent="0.25">
      <c r="A736" s="142" t="s">
        <v>106</v>
      </c>
      <c r="B736" s="143">
        <v>2020</v>
      </c>
      <c r="C736" s="143" t="s">
        <v>39</v>
      </c>
      <c r="D736" s="143" t="s">
        <v>112</v>
      </c>
      <c r="E736" s="143" t="s">
        <v>114</v>
      </c>
      <c r="F736" s="143" t="s">
        <v>115</v>
      </c>
      <c r="G736" s="143" t="s">
        <v>111</v>
      </c>
      <c r="H736" s="143" t="s">
        <v>113</v>
      </c>
      <c r="I736" s="143" t="s">
        <v>116</v>
      </c>
      <c r="J736" s="143">
        <v>182</v>
      </c>
      <c r="K736" s="144">
        <v>260.26</v>
      </c>
    </row>
    <row r="737" spans="1:11" x14ac:dyDescent="0.25">
      <c r="A737" s="142" t="s">
        <v>106</v>
      </c>
      <c r="B737" s="143">
        <v>2020</v>
      </c>
      <c r="C737" s="143" t="s">
        <v>39</v>
      </c>
      <c r="D737" s="143" t="s">
        <v>112</v>
      </c>
      <c r="E737" s="143" t="s">
        <v>114</v>
      </c>
      <c r="F737" s="143" t="s">
        <v>115</v>
      </c>
      <c r="G737" s="143" t="s">
        <v>111</v>
      </c>
      <c r="H737" s="143" t="s">
        <v>113</v>
      </c>
      <c r="I737" s="143" t="s">
        <v>116</v>
      </c>
      <c r="J737" s="143">
        <v>136</v>
      </c>
      <c r="K737" s="144">
        <v>194.48</v>
      </c>
    </row>
    <row r="738" spans="1:11" x14ac:dyDescent="0.25">
      <c r="A738" s="142" t="s">
        <v>99</v>
      </c>
      <c r="B738" s="143">
        <v>2020</v>
      </c>
      <c r="C738" s="143" t="s">
        <v>39</v>
      </c>
      <c r="D738" s="143" t="s">
        <v>112</v>
      </c>
      <c r="E738" s="143" t="s">
        <v>114</v>
      </c>
      <c r="F738" s="143" t="s">
        <v>115</v>
      </c>
      <c r="G738" s="143" t="s">
        <v>111</v>
      </c>
      <c r="H738" s="143" t="s">
        <v>113</v>
      </c>
      <c r="I738" s="143" t="s">
        <v>116</v>
      </c>
      <c r="J738" s="143">
        <v>178</v>
      </c>
      <c r="K738" s="144">
        <v>254.54</v>
      </c>
    </row>
    <row r="739" spans="1:11" x14ac:dyDescent="0.25">
      <c r="A739" s="142" t="s">
        <v>108</v>
      </c>
      <c r="B739" s="143">
        <v>2020</v>
      </c>
      <c r="C739" s="143" t="s">
        <v>39</v>
      </c>
      <c r="D739" s="143" t="s">
        <v>112</v>
      </c>
      <c r="E739" s="143" t="s">
        <v>114</v>
      </c>
      <c r="F739" s="143" t="s">
        <v>115</v>
      </c>
      <c r="G739" s="143" t="s">
        <v>111</v>
      </c>
      <c r="H739" s="143" t="s">
        <v>113</v>
      </c>
      <c r="I739" s="143" t="s">
        <v>116</v>
      </c>
      <c r="J739" s="143">
        <v>352</v>
      </c>
      <c r="K739" s="144">
        <v>503.36</v>
      </c>
    </row>
    <row r="740" spans="1:11" x14ac:dyDescent="0.25">
      <c r="A740" s="142" t="s">
        <v>106</v>
      </c>
      <c r="B740" s="143">
        <v>2020</v>
      </c>
      <c r="C740" s="143" t="s">
        <v>39</v>
      </c>
      <c r="D740" s="143" t="s">
        <v>112</v>
      </c>
      <c r="E740" s="143" t="s">
        <v>114</v>
      </c>
      <c r="F740" s="143" t="s">
        <v>115</v>
      </c>
      <c r="G740" s="143" t="s">
        <v>111</v>
      </c>
      <c r="H740" s="143" t="s">
        <v>113</v>
      </c>
      <c r="I740" s="143" t="s">
        <v>116</v>
      </c>
      <c r="J740" s="143">
        <v>817</v>
      </c>
      <c r="K740" s="144">
        <v>1168.31</v>
      </c>
    </row>
    <row r="741" spans="1:11" x14ac:dyDescent="0.25">
      <c r="A741" s="142" t="s">
        <v>108</v>
      </c>
      <c r="B741" s="143">
        <v>2020</v>
      </c>
      <c r="C741" s="143" t="s">
        <v>39</v>
      </c>
      <c r="D741" s="143" t="s">
        <v>112</v>
      </c>
      <c r="E741" s="143" t="s">
        <v>114</v>
      </c>
      <c r="F741" s="143" t="s">
        <v>115</v>
      </c>
      <c r="G741" s="143" t="s">
        <v>111</v>
      </c>
      <c r="H741" s="143" t="s">
        <v>113</v>
      </c>
      <c r="I741" s="143" t="s">
        <v>116</v>
      </c>
      <c r="J741" s="143">
        <v>850</v>
      </c>
      <c r="K741" s="144">
        <v>1215.5</v>
      </c>
    </row>
    <row r="742" spans="1:11" x14ac:dyDescent="0.25">
      <c r="A742" s="142" t="s">
        <v>108</v>
      </c>
      <c r="B742" s="143">
        <v>2020</v>
      </c>
      <c r="C742" s="143" t="s">
        <v>39</v>
      </c>
      <c r="D742" s="143" t="s">
        <v>112</v>
      </c>
      <c r="E742" s="143" t="s">
        <v>114</v>
      </c>
      <c r="F742" s="143" t="s">
        <v>115</v>
      </c>
      <c r="G742" s="143" t="s">
        <v>111</v>
      </c>
      <c r="H742" s="143" t="s">
        <v>113</v>
      </c>
      <c r="I742" s="143" t="s">
        <v>116</v>
      </c>
      <c r="J742" s="143">
        <v>903</v>
      </c>
      <c r="K742" s="144">
        <v>1291.29</v>
      </c>
    </row>
    <row r="743" spans="1:11" x14ac:dyDescent="0.25">
      <c r="A743" s="142" t="s">
        <v>108</v>
      </c>
      <c r="B743" s="143">
        <v>2020</v>
      </c>
      <c r="C743" s="143" t="s">
        <v>39</v>
      </c>
      <c r="D743" s="143" t="s">
        <v>112</v>
      </c>
      <c r="E743" s="143" t="s">
        <v>114</v>
      </c>
      <c r="F743" s="143" t="s">
        <v>115</v>
      </c>
      <c r="G743" s="143" t="s">
        <v>111</v>
      </c>
      <c r="H743" s="143" t="s">
        <v>113</v>
      </c>
      <c r="I743" s="143" t="s">
        <v>116</v>
      </c>
      <c r="J743" s="143">
        <v>856</v>
      </c>
      <c r="K743" s="144">
        <v>526.24</v>
      </c>
    </row>
    <row r="744" spans="1:11" x14ac:dyDescent="0.25">
      <c r="A744" s="142" t="s">
        <v>106</v>
      </c>
      <c r="B744" s="143">
        <v>2020</v>
      </c>
      <c r="C744" s="143" t="s">
        <v>39</v>
      </c>
      <c r="D744" s="143" t="s">
        <v>112</v>
      </c>
      <c r="E744" s="143" t="s">
        <v>114</v>
      </c>
      <c r="F744" s="143" t="s">
        <v>115</v>
      </c>
      <c r="G744" s="143" t="s">
        <v>111</v>
      </c>
      <c r="H744" s="143" t="s">
        <v>113</v>
      </c>
      <c r="I744" s="143" t="s">
        <v>116</v>
      </c>
      <c r="J744" s="143">
        <v>183</v>
      </c>
      <c r="K744" s="144">
        <v>526.24</v>
      </c>
    </row>
    <row r="745" spans="1:11" x14ac:dyDescent="0.25">
      <c r="A745" s="142" t="s">
        <v>106</v>
      </c>
      <c r="B745" s="143">
        <v>2020</v>
      </c>
      <c r="C745" s="143" t="s">
        <v>39</v>
      </c>
      <c r="D745" s="143" t="s">
        <v>112</v>
      </c>
      <c r="E745" s="143" t="s">
        <v>114</v>
      </c>
      <c r="F745" s="143" t="s">
        <v>115</v>
      </c>
      <c r="G745" s="143" t="s">
        <v>111</v>
      </c>
      <c r="H745" s="143" t="s">
        <v>113</v>
      </c>
      <c r="I745" s="143" t="s">
        <v>116</v>
      </c>
      <c r="J745" s="143">
        <v>351</v>
      </c>
      <c r="K745" s="144">
        <v>501.93</v>
      </c>
    </row>
    <row r="746" spans="1:11" x14ac:dyDescent="0.25">
      <c r="A746" s="142" t="s">
        <v>108</v>
      </c>
      <c r="B746" s="143">
        <v>2020</v>
      </c>
      <c r="C746" s="143" t="s">
        <v>39</v>
      </c>
      <c r="D746" s="143" t="s">
        <v>112</v>
      </c>
      <c r="E746" s="143" t="s">
        <v>114</v>
      </c>
      <c r="F746" s="143" t="s">
        <v>115</v>
      </c>
      <c r="G746" s="143" t="s">
        <v>111</v>
      </c>
      <c r="H746" s="143" t="s">
        <v>113</v>
      </c>
      <c r="I746" s="143" t="s">
        <v>116</v>
      </c>
      <c r="J746" s="143">
        <v>133</v>
      </c>
      <c r="K746" s="144">
        <v>190.19</v>
      </c>
    </row>
    <row r="747" spans="1:11" x14ac:dyDescent="0.25">
      <c r="A747" s="142" t="s">
        <v>99</v>
      </c>
      <c r="B747" s="143">
        <v>2020</v>
      </c>
      <c r="C747" s="143" t="s">
        <v>39</v>
      </c>
      <c r="D747" s="143" t="s">
        <v>112</v>
      </c>
      <c r="E747" s="143" t="s">
        <v>114</v>
      </c>
      <c r="F747" s="143" t="s">
        <v>115</v>
      </c>
      <c r="G747" s="143" t="s">
        <v>111</v>
      </c>
      <c r="H747" s="143" t="s">
        <v>113</v>
      </c>
      <c r="I747" s="143" t="s">
        <v>116</v>
      </c>
      <c r="J747" s="143">
        <v>181</v>
      </c>
      <c r="K747" s="144">
        <v>258.83</v>
      </c>
    </row>
    <row r="748" spans="1:11" x14ac:dyDescent="0.25">
      <c r="A748" s="142" t="s">
        <v>106</v>
      </c>
      <c r="B748" s="143">
        <v>2020</v>
      </c>
      <c r="C748" s="143" t="s">
        <v>39</v>
      </c>
      <c r="D748" s="143" t="s">
        <v>112</v>
      </c>
      <c r="E748" s="143" t="s">
        <v>114</v>
      </c>
      <c r="F748" s="143" t="s">
        <v>115</v>
      </c>
      <c r="G748" s="143" t="s">
        <v>111</v>
      </c>
      <c r="H748" s="143" t="s">
        <v>113</v>
      </c>
      <c r="I748" s="143" t="s">
        <v>116</v>
      </c>
      <c r="J748" s="143">
        <v>355</v>
      </c>
      <c r="K748" s="144">
        <v>507.65</v>
      </c>
    </row>
    <row r="749" spans="1:11" x14ac:dyDescent="0.25">
      <c r="A749" s="142" t="s">
        <v>108</v>
      </c>
      <c r="B749" s="143">
        <v>2020</v>
      </c>
      <c r="C749" s="143" t="s">
        <v>39</v>
      </c>
      <c r="D749" s="143" t="s">
        <v>112</v>
      </c>
      <c r="E749" s="143" t="s">
        <v>114</v>
      </c>
      <c r="F749" s="143" t="s">
        <v>115</v>
      </c>
      <c r="G749" s="143" t="s">
        <v>111</v>
      </c>
      <c r="H749" s="143" t="s">
        <v>113</v>
      </c>
      <c r="I749" s="143" t="s">
        <v>116</v>
      </c>
      <c r="J749" s="143">
        <v>859</v>
      </c>
      <c r="K749" s="144">
        <v>1228.3699999999999</v>
      </c>
    </row>
    <row r="750" spans="1:11" x14ac:dyDescent="0.25">
      <c r="A750" s="142" t="s">
        <v>109</v>
      </c>
      <c r="B750" s="143">
        <v>2020</v>
      </c>
      <c r="C750" s="143" t="s">
        <v>39</v>
      </c>
      <c r="D750" s="143" t="s">
        <v>112</v>
      </c>
      <c r="E750" s="143" t="s">
        <v>114</v>
      </c>
      <c r="F750" s="143" t="s">
        <v>115</v>
      </c>
      <c r="G750" s="143" t="s">
        <v>111</v>
      </c>
      <c r="H750" s="143" t="s">
        <v>113</v>
      </c>
      <c r="I750" s="143" t="s">
        <v>116</v>
      </c>
      <c r="J750" s="143">
        <v>353</v>
      </c>
      <c r="K750" s="144">
        <v>504.78999999999996</v>
      </c>
    </row>
    <row r="751" spans="1:11" x14ac:dyDescent="0.25">
      <c r="A751" s="142" t="s">
        <v>99</v>
      </c>
      <c r="B751" s="143">
        <v>2020</v>
      </c>
      <c r="C751" s="143" t="s">
        <v>32</v>
      </c>
      <c r="D751" s="143" t="s">
        <v>100</v>
      </c>
      <c r="E751" s="143" t="s">
        <v>114</v>
      </c>
      <c r="F751" s="143" t="s">
        <v>102</v>
      </c>
      <c r="G751" s="143" t="s">
        <v>111</v>
      </c>
      <c r="H751" s="143" t="s">
        <v>113</v>
      </c>
      <c r="I751" s="143" t="s">
        <v>107</v>
      </c>
      <c r="J751" s="143">
        <v>364</v>
      </c>
      <c r="K751" s="144">
        <v>520.52</v>
      </c>
    </row>
    <row r="752" spans="1:11" x14ac:dyDescent="0.25">
      <c r="A752" s="142" t="s">
        <v>106</v>
      </c>
      <c r="B752" s="143">
        <v>2020</v>
      </c>
      <c r="C752" s="143" t="s">
        <v>32</v>
      </c>
      <c r="D752" s="143" t="s">
        <v>100</v>
      </c>
      <c r="E752" s="143" t="s">
        <v>114</v>
      </c>
      <c r="F752" s="143" t="s">
        <v>102</v>
      </c>
      <c r="G752" s="143" t="s">
        <v>111</v>
      </c>
      <c r="H752" s="143" t="s">
        <v>113</v>
      </c>
      <c r="I752" s="143" t="s">
        <v>105</v>
      </c>
      <c r="J752" s="143">
        <v>358</v>
      </c>
      <c r="K752" s="144">
        <v>511.94</v>
      </c>
    </row>
    <row r="753" spans="1:11" x14ac:dyDescent="0.25">
      <c r="A753" s="142" t="s">
        <v>99</v>
      </c>
      <c r="B753" s="143">
        <v>2020</v>
      </c>
      <c r="C753" s="143" t="s">
        <v>32</v>
      </c>
      <c r="D753" s="143" t="s">
        <v>100</v>
      </c>
      <c r="E753" s="143" t="s">
        <v>114</v>
      </c>
      <c r="F753" s="143" t="s">
        <v>102</v>
      </c>
      <c r="G753" s="143" t="s">
        <v>111</v>
      </c>
      <c r="H753" s="143" t="s">
        <v>113</v>
      </c>
      <c r="I753" s="143" t="s">
        <v>107</v>
      </c>
      <c r="J753" s="143">
        <v>367</v>
      </c>
      <c r="K753" s="144">
        <v>524.80999999999995</v>
      </c>
    </row>
    <row r="754" spans="1:11" x14ac:dyDescent="0.25">
      <c r="A754" s="142" t="s">
        <v>110</v>
      </c>
      <c r="B754" s="143">
        <v>2020</v>
      </c>
      <c r="C754" s="143" t="s">
        <v>32</v>
      </c>
      <c r="D754" s="143" t="s">
        <v>100</v>
      </c>
      <c r="E754" s="143" t="s">
        <v>114</v>
      </c>
      <c r="F754" s="143" t="s">
        <v>102</v>
      </c>
      <c r="G754" s="143" t="s">
        <v>111</v>
      </c>
      <c r="H754" s="143" t="s">
        <v>113</v>
      </c>
      <c r="I754" s="143" t="s">
        <v>105</v>
      </c>
      <c r="J754" s="143">
        <v>361</v>
      </c>
      <c r="K754" s="144">
        <v>516.23</v>
      </c>
    </row>
    <row r="755" spans="1:11" x14ac:dyDescent="0.25">
      <c r="A755" s="142" t="s">
        <v>99</v>
      </c>
      <c r="B755" s="143">
        <v>2020</v>
      </c>
      <c r="C755" s="143" t="s">
        <v>32</v>
      </c>
      <c r="D755" s="143" t="s">
        <v>100</v>
      </c>
      <c r="E755" s="143" t="s">
        <v>114</v>
      </c>
      <c r="F755" s="143" t="s">
        <v>115</v>
      </c>
      <c r="G755" s="143" t="s">
        <v>111</v>
      </c>
      <c r="H755" s="143" t="s">
        <v>113</v>
      </c>
      <c r="I755" s="143" t="s">
        <v>105</v>
      </c>
      <c r="J755" s="143">
        <v>355</v>
      </c>
      <c r="K755" s="144">
        <v>507.65</v>
      </c>
    </row>
    <row r="756" spans="1:11" x14ac:dyDescent="0.25">
      <c r="A756" s="142" t="s">
        <v>109</v>
      </c>
      <c r="B756" s="143">
        <v>2020</v>
      </c>
      <c r="C756" s="143" t="s">
        <v>31</v>
      </c>
      <c r="D756" s="143" t="s">
        <v>112</v>
      </c>
      <c r="E756" s="143" t="s">
        <v>114</v>
      </c>
      <c r="F756" s="143" t="s">
        <v>102</v>
      </c>
      <c r="G756" s="143" t="s">
        <v>103</v>
      </c>
      <c r="H756" s="143" t="s">
        <v>113</v>
      </c>
      <c r="I756" s="143" t="s">
        <v>107</v>
      </c>
      <c r="J756" s="143">
        <v>780</v>
      </c>
      <c r="K756" s="144">
        <v>1115.4000000000001</v>
      </c>
    </row>
    <row r="757" spans="1:11" x14ac:dyDescent="0.25">
      <c r="A757" s="142" t="s">
        <v>108</v>
      </c>
      <c r="B757" s="143">
        <v>2020</v>
      </c>
      <c r="C757" s="143" t="s">
        <v>31</v>
      </c>
      <c r="D757" s="143" t="s">
        <v>112</v>
      </c>
      <c r="E757" s="143" t="s">
        <v>114</v>
      </c>
      <c r="F757" s="143" t="s">
        <v>102</v>
      </c>
      <c r="G757" s="143" t="s">
        <v>103</v>
      </c>
      <c r="H757" s="143" t="s">
        <v>113</v>
      </c>
      <c r="I757" s="143" t="s">
        <v>107</v>
      </c>
      <c r="J757" s="143">
        <v>781</v>
      </c>
      <c r="K757" s="144">
        <v>1116.83</v>
      </c>
    </row>
    <row r="758" spans="1:11" x14ac:dyDescent="0.25">
      <c r="A758" s="142" t="s">
        <v>99</v>
      </c>
      <c r="B758" s="143">
        <v>2020</v>
      </c>
      <c r="C758" s="143" t="s">
        <v>31</v>
      </c>
      <c r="D758" s="143" t="s">
        <v>112</v>
      </c>
      <c r="E758" s="143" t="s">
        <v>114</v>
      </c>
      <c r="F758" s="143" t="s">
        <v>102</v>
      </c>
      <c r="G758" s="143" t="s">
        <v>103</v>
      </c>
      <c r="H758" s="143" t="s">
        <v>113</v>
      </c>
      <c r="I758" s="143" t="s">
        <v>107</v>
      </c>
      <c r="J758" s="143">
        <v>782</v>
      </c>
      <c r="K758" s="144">
        <v>1118.26</v>
      </c>
    </row>
    <row r="759" spans="1:11" x14ac:dyDescent="0.25">
      <c r="A759" s="142" t="s">
        <v>106</v>
      </c>
      <c r="B759" s="143">
        <v>2020</v>
      </c>
      <c r="C759" s="143" t="s">
        <v>31</v>
      </c>
      <c r="D759" s="143" t="s">
        <v>112</v>
      </c>
      <c r="E759" s="143" t="s">
        <v>114</v>
      </c>
      <c r="F759" s="143" t="s">
        <v>102</v>
      </c>
      <c r="G759" s="143" t="s">
        <v>103</v>
      </c>
      <c r="H759" s="143" t="s">
        <v>113</v>
      </c>
      <c r="I759" s="143" t="s">
        <v>107</v>
      </c>
      <c r="J759" s="143">
        <v>820</v>
      </c>
      <c r="K759" s="144">
        <v>526.24</v>
      </c>
    </row>
    <row r="760" spans="1:11" x14ac:dyDescent="0.25">
      <c r="A760" s="142" t="s">
        <v>106</v>
      </c>
      <c r="B760" s="143">
        <v>2020</v>
      </c>
      <c r="C760" s="143" t="s">
        <v>31</v>
      </c>
      <c r="D760" s="143" t="s">
        <v>112</v>
      </c>
      <c r="E760" s="143" t="s">
        <v>114</v>
      </c>
      <c r="F760" s="143" t="s">
        <v>102</v>
      </c>
      <c r="G760" s="143" t="s">
        <v>103</v>
      </c>
      <c r="H760" s="143" t="s">
        <v>113</v>
      </c>
      <c r="I760" s="143" t="s">
        <v>107</v>
      </c>
      <c r="J760" s="143">
        <v>821</v>
      </c>
      <c r="K760" s="144">
        <v>526.24</v>
      </c>
    </row>
    <row r="761" spans="1:11" x14ac:dyDescent="0.25">
      <c r="A761" s="142" t="s">
        <v>108</v>
      </c>
      <c r="B761" s="143">
        <v>2020</v>
      </c>
      <c r="C761" s="143" t="s">
        <v>9</v>
      </c>
      <c r="D761" s="143" t="s">
        <v>112</v>
      </c>
      <c r="E761" s="143" t="s">
        <v>114</v>
      </c>
      <c r="F761" s="143" t="s">
        <v>102</v>
      </c>
      <c r="G761" s="143" t="s">
        <v>103</v>
      </c>
      <c r="H761" s="143" t="s">
        <v>113</v>
      </c>
      <c r="I761" s="143" t="s">
        <v>105</v>
      </c>
      <c r="J761" s="143">
        <v>362</v>
      </c>
      <c r="K761" s="144">
        <v>517.66</v>
      </c>
    </row>
    <row r="762" spans="1:11" x14ac:dyDescent="0.25">
      <c r="A762" s="142" t="s">
        <v>108</v>
      </c>
      <c r="B762" s="143">
        <v>2020</v>
      </c>
      <c r="C762" s="143" t="s">
        <v>9</v>
      </c>
      <c r="D762" s="143" t="s">
        <v>112</v>
      </c>
      <c r="E762" s="143" t="s">
        <v>114</v>
      </c>
      <c r="F762" s="143" t="s">
        <v>102</v>
      </c>
      <c r="G762" s="143" t="s">
        <v>103</v>
      </c>
      <c r="H762" s="143" t="s">
        <v>113</v>
      </c>
      <c r="I762" s="143" t="s">
        <v>105</v>
      </c>
      <c r="J762" s="143">
        <v>779</v>
      </c>
      <c r="K762" s="144">
        <v>1113.97</v>
      </c>
    </row>
    <row r="763" spans="1:11" x14ac:dyDescent="0.25">
      <c r="A763" s="142" t="s">
        <v>109</v>
      </c>
      <c r="B763" s="143">
        <v>2020</v>
      </c>
      <c r="C763" s="143" t="s">
        <v>9</v>
      </c>
      <c r="D763" s="143" t="s">
        <v>112</v>
      </c>
      <c r="E763" s="143" t="s">
        <v>114</v>
      </c>
      <c r="F763" s="143" t="s">
        <v>102</v>
      </c>
      <c r="G763" s="143" t="s">
        <v>103</v>
      </c>
      <c r="H763" s="143" t="s">
        <v>113</v>
      </c>
      <c r="I763" s="143" t="s">
        <v>105</v>
      </c>
      <c r="J763" s="143">
        <v>819</v>
      </c>
      <c r="K763" s="144">
        <v>526.24</v>
      </c>
    </row>
    <row r="764" spans="1:11" x14ac:dyDescent="0.25">
      <c r="A764" s="142" t="s">
        <v>109</v>
      </c>
      <c r="B764" s="143">
        <v>2020</v>
      </c>
      <c r="C764" s="143" t="s">
        <v>9</v>
      </c>
      <c r="D764" s="143" t="s">
        <v>112</v>
      </c>
      <c r="E764" s="143" t="s">
        <v>114</v>
      </c>
      <c r="F764" s="143" t="s">
        <v>102</v>
      </c>
      <c r="G764" s="143" t="s">
        <v>103</v>
      </c>
      <c r="H764" s="143" t="s">
        <v>113</v>
      </c>
      <c r="I764" s="143" t="s">
        <v>105</v>
      </c>
      <c r="J764" s="143">
        <v>361</v>
      </c>
      <c r="K764" s="144">
        <v>516.23</v>
      </c>
    </row>
    <row r="765" spans="1:11" x14ac:dyDescent="0.25">
      <c r="A765" s="142" t="s">
        <v>106</v>
      </c>
      <c r="B765" s="143">
        <v>2020</v>
      </c>
      <c r="C765" s="143" t="s">
        <v>32</v>
      </c>
      <c r="D765" s="143" t="s">
        <v>112</v>
      </c>
      <c r="E765" s="143" t="s">
        <v>114</v>
      </c>
      <c r="F765" s="143" t="s">
        <v>102</v>
      </c>
      <c r="G765" s="143" t="s">
        <v>103</v>
      </c>
      <c r="H765" s="143" t="s">
        <v>113</v>
      </c>
      <c r="I765" s="143" t="s">
        <v>107</v>
      </c>
      <c r="J765" s="143">
        <v>822</v>
      </c>
      <c r="K765" s="144">
        <v>526.24</v>
      </c>
    </row>
    <row r="766" spans="1:11" x14ac:dyDescent="0.25">
      <c r="A766" s="142" t="s">
        <v>106</v>
      </c>
      <c r="B766" s="143">
        <v>2021</v>
      </c>
      <c r="C766" s="143" t="s">
        <v>42</v>
      </c>
      <c r="D766" s="143" t="s">
        <v>100</v>
      </c>
      <c r="E766" s="143" t="s">
        <v>101</v>
      </c>
      <c r="F766" s="143" t="s">
        <v>102</v>
      </c>
      <c r="G766" s="143" t="s">
        <v>111</v>
      </c>
      <c r="H766" s="143" t="s">
        <v>104</v>
      </c>
      <c r="I766" s="143" t="s">
        <v>105</v>
      </c>
      <c r="J766" s="143">
        <v>278</v>
      </c>
      <c r="K766" s="144">
        <v>397.53999999999996</v>
      </c>
    </row>
    <row r="767" spans="1:11" x14ac:dyDescent="0.25">
      <c r="A767" s="142" t="s">
        <v>99</v>
      </c>
      <c r="B767" s="143">
        <v>2021</v>
      </c>
      <c r="C767" s="143" t="s">
        <v>42</v>
      </c>
      <c r="D767" s="143" t="s">
        <v>100</v>
      </c>
      <c r="E767" s="143" t="s">
        <v>101</v>
      </c>
      <c r="F767" s="143" t="s">
        <v>102</v>
      </c>
      <c r="G767" s="143" t="s">
        <v>111</v>
      </c>
      <c r="H767" s="143" t="s">
        <v>104</v>
      </c>
      <c r="I767" s="143" t="s">
        <v>105</v>
      </c>
      <c r="J767" s="143">
        <v>272</v>
      </c>
      <c r="K767" s="144">
        <v>388.96</v>
      </c>
    </row>
    <row r="768" spans="1:11" x14ac:dyDescent="0.25">
      <c r="A768" s="142" t="s">
        <v>99</v>
      </c>
      <c r="B768" s="143">
        <v>2021</v>
      </c>
      <c r="C768" s="143" t="s">
        <v>42</v>
      </c>
      <c r="D768" s="143" t="s">
        <v>100</v>
      </c>
      <c r="E768" s="143" t="s">
        <v>101</v>
      </c>
      <c r="F768" s="143" t="s">
        <v>102</v>
      </c>
      <c r="G768" s="143" t="s">
        <v>111</v>
      </c>
      <c r="H768" s="143" t="s">
        <v>104</v>
      </c>
      <c r="I768" s="143" t="s">
        <v>105</v>
      </c>
      <c r="J768" s="143">
        <v>266</v>
      </c>
      <c r="K768" s="144">
        <v>380.38</v>
      </c>
    </row>
    <row r="769" spans="1:11" x14ac:dyDescent="0.25">
      <c r="A769" s="142" t="s">
        <v>108</v>
      </c>
      <c r="B769" s="143">
        <v>2021</v>
      </c>
      <c r="C769" s="143" t="s">
        <v>42</v>
      </c>
      <c r="D769" s="143" t="s">
        <v>100</v>
      </c>
      <c r="E769" s="143" t="s">
        <v>101</v>
      </c>
      <c r="F769" s="143" t="s">
        <v>102</v>
      </c>
      <c r="G769" s="143" t="s">
        <v>111</v>
      </c>
      <c r="H769" s="143" t="s">
        <v>104</v>
      </c>
      <c r="I769" s="143" t="s">
        <v>105</v>
      </c>
      <c r="J769" s="143">
        <v>276</v>
      </c>
      <c r="K769" s="144">
        <v>526.24</v>
      </c>
    </row>
    <row r="770" spans="1:11" x14ac:dyDescent="0.25">
      <c r="A770" s="142" t="s">
        <v>106</v>
      </c>
      <c r="B770" s="143">
        <v>2021</v>
      </c>
      <c r="C770" s="143" t="s">
        <v>42</v>
      </c>
      <c r="D770" s="143" t="s">
        <v>100</v>
      </c>
      <c r="E770" s="143" t="s">
        <v>101</v>
      </c>
      <c r="F770" s="143" t="s">
        <v>102</v>
      </c>
      <c r="G770" s="143" t="s">
        <v>111</v>
      </c>
      <c r="H770" s="143" t="s">
        <v>104</v>
      </c>
      <c r="I770" s="143" t="s">
        <v>105</v>
      </c>
      <c r="J770" s="143">
        <v>270</v>
      </c>
      <c r="K770" s="144">
        <v>526.24</v>
      </c>
    </row>
    <row r="771" spans="1:11" x14ac:dyDescent="0.25">
      <c r="A771" s="142" t="s">
        <v>106</v>
      </c>
      <c r="B771" s="143">
        <v>2021</v>
      </c>
      <c r="C771" s="143" t="s">
        <v>42</v>
      </c>
      <c r="D771" s="143" t="s">
        <v>100</v>
      </c>
      <c r="E771" s="143" t="s">
        <v>101</v>
      </c>
      <c r="F771" s="143" t="s">
        <v>102</v>
      </c>
      <c r="G771" s="143" t="s">
        <v>111</v>
      </c>
      <c r="H771" s="143" t="s">
        <v>104</v>
      </c>
      <c r="I771" s="143" t="s">
        <v>105</v>
      </c>
      <c r="J771" s="143">
        <v>279</v>
      </c>
      <c r="K771" s="144">
        <v>398.97</v>
      </c>
    </row>
    <row r="772" spans="1:11" x14ac:dyDescent="0.25">
      <c r="A772" s="142" t="s">
        <v>106</v>
      </c>
      <c r="B772" s="143">
        <v>2021</v>
      </c>
      <c r="C772" s="143" t="s">
        <v>42</v>
      </c>
      <c r="D772" s="143" t="s">
        <v>100</v>
      </c>
      <c r="E772" s="143" t="s">
        <v>101</v>
      </c>
      <c r="F772" s="143" t="s">
        <v>102</v>
      </c>
      <c r="G772" s="143" t="s">
        <v>111</v>
      </c>
      <c r="H772" s="143" t="s">
        <v>104</v>
      </c>
      <c r="I772" s="143" t="s">
        <v>105</v>
      </c>
      <c r="J772" s="143">
        <v>273</v>
      </c>
      <c r="K772" s="144">
        <v>390.39</v>
      </c>
    </row>
    <row r="773" spans="1:11" x14ac:dyDescent="0.25">
      <c r="A773" s="142" t="s">
        <v>99</v>
      </c>
      <c r="B773" s="143">
        <v>2021</v>
      </c>
      <c r="C773" s="143" t="s">
        <v>42</v>
      </c>
      <c r="D773" s="143" t="s">
        <v>100</v>
      </c>
      <c r="E773" s="143" t="s">
        <v>101</v>
      </c>
      <c r="F773" s="143" t="s">
        <v>102</v>
      </c>
      <c r="G773" s="143" t="s">
        <v>111</v>
      </c>
      <c r="H773" s="143" t="s">
        <v>104</v>
      </c>
      <c r="I773" s="143" t="s">
        <v>105</v>
      </c>
      <c r="J773" s="143">
        <v>267</v>
      </c>
      <c r="K773" s="144">
        <v>381.81</v>
      </c>
    </row>
    <row r="774" spans="1:11" x14ac:dyDescent="0.25">
      <c r="A774" s="142" t="s">
        <v>106</v>
      </c>
      <c r="B774" s="143">
        <v>2021</v>
      </c>
      <c r="C774" s="143" t="s">
        <v>42</v>
      </c>
      <c r="D774" s="143" t="s">
        <v>100</v>
      </c>
      <c r="E774" s="143" t="s">
        <v>101</v>
      </c>
      <c r="F774" s="143" t="s">
        <v>102</v>
      </c>
      <c r="G774" s="143" t="s">
        <v>111</v>
      </c>
      <c r="H774" s="143" t="s">
        <v>104</v>
      </c>
      <c r="I774" s="143" t="s">
        <v>105</v>
      </c>
      <c r="J774" s="143">
        <v>275</v>
      </c>
      <c r="K774" s="144">
        <v>393.25</v>
      </c>
    </row>
    <row r="775" spans="1:11" x14ac:dyDescent="0.25">
      <c r="A775" s="142" t="s">
        <v>106</v>
      </c>
      <c r="B775" s="143">
        <v>2021</v>
      </c>
      <c r="C775" s="143" t="s">
        <v>42</v>
      </c>
      <c r="D775" s="143" t="s">
        <v>100</v>
      </c>
      <c r="E775" s="143" t="s">
        <v>101</v>
      </c>
      <c r="F775" s="143" t="s">
        <v>102</v>
      </c>
      <c r="G775" s="143" t="s">
        <v>111</v>
      </c>
      <c r="H775" s="143" t="s">
        <v>104</v>
      </c>
      <c r="I775" s="143" t="s">
        <v>105</v>
      </c>
      <c r="J775" s="143">
        <v>269</v>
      </c>
      <c r="K775" s="144">
        <v>384.67</v>
      </c>
    </row>
    <row r="776" spans="1:11" x14ac:dyDescent="0.25">
      <c r="A776" s="142" t="s">
        <v>108</v>
      </c>
      <c r="B776" s="143">
        <v>2021</v>
      </c>
      <c r="C776" s="143" t="s">
        <v>41</v>
      </c>
      <c r="D776" s="143" t="s">
        <v>100</v>
      </c>
      <c r="E776" s="143" t="s">
        <v>101</v>
      </c>
      <c r="F776" s="143" t="s">
        <v>102</v>
      </c>
      <c r="G776" s="143" t="s">
        <v>111</v>
      </c>
      <c r="H776" s="143" t="s">
        <v>104</v>
      </c>
      <c r="I776" s="143" t="s">
        <v>105</v>
      </c>
      <c r="J776" s="143">
        <v>296</v>
      </c>
      <c r="K776" s="144">
        <v>423.28</v>
      </c>
    </row>
    <row r="777" spans="1:11" x14ac:dyDescent="0.25">
      <c r="A777" s="142" t="s">
        <v>106</v>
      </c>
      <c r="B777" s="143">
        <v>2021</v>
      </c>
      <c r="C777" s="143" t="s">
        <v>41</v>
      </c>
      <c r="D777" s="143" t="s">
        <v>100</v>
      </c>
      <c r="E777" s="143" t="s">
        <v>101</v>
      </c>
      <c r="F777" s="143" t="s">
        <v>102</v>
      </c>
      <c r="G777" s="143" t="s">
        <v>111</v>
      </c>
      <c r="H777" s="143" t="s">
        <v>104</v>
      </c>
      <c r="I777" s="143" t="s">
        <v>105</v>
      </c>
      <c r="J777" s="143">
        <v>290</v>
      </c>
      <c r="K777" s="144">
        <v>414.7</v>
      </c>
    </row>
    <row r="778" spans="1:11" x14ac:dyDescent="0.25">
      <c r="A778" s="142" t="s">
        <v>109</v>
      </c>
      <c r="B778" s="143">
        <v>2021</v>
      </c>
      <c r="C778" s="143" t="s">
        <v>41</v>
      </c>
      <c r="D778" s="143" t="s">
        <v>100</v>
      </c>
      <c r="E778" s="143" t="s">
        <v>101</v>
      </c>
      <c r="F778" s="143" t="s">
        <v>102</v>
      </c>
      <c r="G778" s="143" t="s">
        <v>111</v>
      </c>
      <c r="H778" s="143" t="s">
        <v>104</v>
      </c>
      <c r="I778" s="143" t="s">
        <v>105</v>
      </c>
      <c r="J778" s="143">
        <v>284</v>
      </c>
      <c r="K778" s="144">
        <v>406.12</v>
      </c>
    </row>
    <row r="779" spans="1:11" x14ac:dyDescent="0.25">
      <c r="A779" s="142" t="s">
        <v>110</v>
      </c>
      <c r="B779" s="143">
        <v>2021</v>
      </c>
      <c r="C779" s="143" t="s">
        <v>41</v>
      </c>
      <c r="D779" s="143" t="s">
        <v>100</v>
      </c>
      <c r="E779" s="143" t="s">
        <v>101</v>
      </c>
      <c r="F779" s="143" t="s">
        <v>102</v>
      </c>
      <c r="G779" s="143" t="s">
        <v>111</v>
      </c>
      <c r="H779" s="143" t="s">
        <v>104</v>
      </c>
      <c r="I779" s="143" t="s">
        <v>105</v>
      </c>
      <c r="J779" s="143">
        <v>294</v>
      </c>
      <c r="K779" s="144">
        <v>526.24</v>
      </c>
    </row>
    <row r="780" spans="1:11" x14ac:dyDescent="0.25">
      <c r="A780" s="142" t="s">
        <v>99</v>
      </c>
      <c r="B780" s="143">
        <v>2021</v>
      </c>
      <c r="C780" s="143" t="s">
        <v>41</v>
      </c>
      <c r="D780" s="143" t="s">
        <v>100</v>
      </c>
      <c r="E780" s="143" t="s">
        <v>101</v>
      </c>
      <c r="F780" s="143" t="s">
        <v>102</v>
      </c>
      <c r="G780" s="143" t="s">
        <v>111</v>
      </c>
      <c r="H780" s="143" t="s">
        <v>104</v>
      </c>
      <c r="I780" s="143" t="s">
        <v>105</v>
      </c>
      <c r="J780" s="143">
        <v>288</v>
      </c>
      <c r="K780" s="144">
        <v>526.24</v>
      </c>
    </row>
    <row r="781" spans="1:11" x14ac:dyDescent="0.25">
      <c r="A781" s="142" t="s">
        <v>99</v>
      </c>
      <c r="B781" s="143">
        <v>2021</v>
      </c>
      <c r="C781" s="143" t="s">
        <v>41</v>
      </c>
      <c r="D781" s="143" t="s">
        <v>100</v>
      </c>
      <c r="E781" s="143" t="s">
        <v>101</v>
      </c>
      <c r="F781" s="143" t="s">
        <v>102</v>
      </c>
      <c r="G781" s="143" t="s">
        <v>111</v>
      </c>
      <c r="H781" s="143" t="s">
        <v>104</v>
      </c>
      <c r="I781" s="143" t="s">
        <v>105</v>
      </c>
      <c r="J781" s="143">
        <v>282</v>
      </c>
      <c r="K781" s="144">
        <v>526.24</v>
      </c>
    </row>
    <row r="782" spans="1:11" x14ac:dyDescent="0.25">
      <c r="A782" s="142" t="s">
        <v>99</v>
      </c>
      <c r="B782" s="143">
        <v>2021</v>
      </c>
      <c r="C782" s="143" t="s">
        <v>41</v>
      </c>
      <c r="D782" s="143" t="s">
        <v>100</v>
      </c>
      <c r="E782" s="143" t="s">
        <v>101</v>
      </c>
      <c r="F782" s="143" t="s">
        <v>102</v>
      </c>
      <c r="G782" s="143" t="s">
        <v>111</v>
      </c>
      <c r="H782" s="143" t="s">
        <v>104</v>
      </c>
      <c r="I782" s="143" t="s">
        <v>105</v>
      </c>
      <c r="J782" s="143">
        <v>291</v>
      </c>
      <c r="K782" s="144">
        <v>416.13</v>
      </c>
    </row>
    <row r="783" spans="1:11" x14ac:dyDescent="0.25">
      <c r="A783" s="142" t="s">
        <v>110</v>
      </c>
      <c r="B783" s="143">
        <v>2021</v>
      </c>
      <c r="C783" s="143" t="s">
        <v>41</v>
      </c>
      <c r="D783" s="143" t="s">
        <v>100</v>
      </c>
      <c r="E783" s="143" t="s">
        <v>101</v>
      </c>
      <c r="F783" s="143" t="s">
        <v>102</v>
      </c>
      <c r="G783" s="143" t="s">
        <v>111</v>
      </c>
      <c r="H783" s="143" t="s">
        <v>104</v>
      </c>
      <c r="I783" s="143" t="s">
        <v>105</v>
      </c>
      <c r="J783" s="143">
        <v>285</v>
      </c>
      <c r="K783" s="144">
        <v>407.55</v>
      </c>
    </row>
    <row r="784" spans="1:11" x14ac:dyDescent="0.25">
      <c r="A784" s="142" t="s">
        <v>109</v>
      </c>
      <c r="B784" s="143">
        <v>2021</v>
      </c>
      <c r="C784" s="143" t="s">
        <v>41</v>
      </c>
      <c r="D784" s="143" t="s">
        <v>100</v>
      </c>
      <c r="E784" s="143" t="s">
        <v>101</v>
      </c>
      <c r="F784" s="143" t="s">
        <v>102</v>
      </c>
      <c r="G784" s="143" t="s">
        <v>111</v>
      </c>
      <c r="H784" s="143" t="s">
        <v>104</v>
      </c>
      <c r="I784" s="143" t="s">
        <v>105</v>
      </c>
      <c r="J784" s="143">
        <v>293</v>
      </c>
      <c r="K784" s="144">
        <v>418.99</v>
      </c>
    </row>
    <row r="785" spans="1:11" x14ac:dyDescent="0.25">
      <c r="A785" s="142" t="s">
        <v>108</v>
      </c>
      <c r="B785" s="143">
        <v>2021</v>
      </c>
      <c r="C785" s="143" t="s">
        <v>41</v>
      </c>
      <c r="D785" s="143" t="s">
        <v>100</v>
      </c>
      <c r="E785" s="143" t="s">
        <v>101</v>
      </c>
      <c r="F785" s="143" t="s">
        <v>102</v>
      </c>
      <c r="G785" s="143" t="s">
        <v>111</v>
      </c>
      <c r="H785" s="143" t="s">
        <v>104</v>
      </c>
      <c r="I785" s="143" t="s">
        <v>105</v>
      </c>
      <c r="J785" s="143">
        <v>287</v>
      </c>
      <c r="K785" s="144">
        <v>410.40999999999997</v>
      </c>
    </row>
    <row r="786" spans="1:11" x14ac:dyDescent="0.25">
      <c r="A786" s="142" t="s">
        <v>99</v>
      </c>
      <c r="B786" s="143">
        <v>2021</v>
      </c>
      <c r="C786" s="143" t="s">
        <v>41</v>
      </c>
      <c r="D786" s="143" t="s">
        <v>100</v>
      </c>
      <c r="E786" s="143" t="s">
        <v>101</v>
      </c>
      <c r="F786" s="143" t="s">
        <v>102</v>
      </c>
      <c r="G786" s="143" t="s">
        <v>111</v>
      </c>
      <c r="H786" s="143" t="s">
        <v>104</v>
      </c>
      <c r="I786" s="143" t="s">
        <v>105</v>
      </c>
      <c r="J786" s="143">
        <v>281</v>
      </c>
      <c r="K786" s="144">
        <v>401.83</v>
      </c>
    </row>
    <row r="787" spans="1:11" x14ac:dyDescent="0.25">
      <c r="A787" s="142" t="s">
        <v>108</v>
      </c>
      <c r="B787" s="143">
        <v>2021</v>
      </c>
      <c r="C787" s="143" t="s">
        <v>40</v>
      </c>
      <c r="D787" s="143" t="s">
        <v>100</v>
      </c>
      <c r="E787" s="143" t="s">
        <v>101</v>
      </c>
      <c r="F787" s="143" t="s">
        <v>102</v>
      </c>
      <c r="G787" s="143" t="s">
        <v>111</v>
      </c>
      <c r="H787" s="143" t="s">
        <v>104</v>
      </c>
      <c r="I787" s="143" t="s">
        <v>105</v>
      </c>
      <c r="J787" s="143">
        <v>308</v>
      </c>
      <c r="K787" s="144">
        <v>440.44</v>
      </c>
    </row>
    <row r="788" spans="1:11" x14ac:dyDescent="0.25">
      <c r="A788" s="142" t="s">
        <v>106</v>
      </c>
      <c r="B788" s="143">
        <v>2021</v>
      </c>
      <c r="C788" s="143" t="s">
        <v>40</v>
      </c>
      <c r="D788" s="143" t="s">
        <v>100</v>
      </c>
      <c r="E788" s="143" t="s">
        <v>101</v>
      </c>
      <c r="F788" s="143" t="s">
        <v>102</v>
      </c>
      <c r="G788" s="143" t="s">
        <v>111</v>
      </c>
      <c r="H788" s="143" t="s">
        <v>104</v>
      </c>
      <c r="I788" s="143" t="s">
        <v>105</v>
      </c>
      <c r="J788" s="143">
        <v>302</v>
      </c>
      <c r="K788" s="144">
        <v>431.86</v>
      </c>
    </row>
    <row r="789" spans="1:11" x14ac:dyDescent="0.25">
      <c r="A789" s="142" t="s">
        <v>106</v>
      </c>
      <c r="B789" s="143">
        <v>2021</v>
      </c>
      <c r="C789" s="143" t="s">
        <v>40</v>
      </c>
      <c r="D789" s="143" t="s">
        <v>100</v>
      </c>
      <c r="E789" s="143" t="s">
        <v>101</v>
      </c>
      <c r="F789" s="143" t="s">
        <v>102</v>
      </c>
      <c r="G789" s="143" t="s">
        <v>111</v>
      </c>
      <c r="H789" s="143" t="s">
        <v>104</v>
      </c>
      <c r="I789" s="143" t="s">
        <v>105</v>
      </c>
      <c r="J789" s="143">
        <v>306</v>
      </c>
      <c r="K789" s="144">
        <v>526.24</v>
      </c>
    </row>
    <row r="790" spans="1:11" x14ac:dyDescent="0.25">
      <c r="A790" s="142" t="s">
        <v>109</v>
      </c>
      <c r="B790" s="143">
        <v>2021</v>
      </c>
      <c r="C790" s="143" t="s">
        <v>40</v>
      </c>
      <c r="D790" s="143" t="s">
        <v>100</v>
      </c>
      <c r="E790" s="143" t="s">
        <v>101</v>
      </c>
      <c r="F790" s="143" t="s">
        <v>102</v>
      </c>
      <c r="G790" s="143" t="s">
        <v>111</v>
      </c>
      <c r="H790" s="143" t="s">
        <v>104</v>
      </c>
      <c r="I790" s="143" t="s">
        <v>105</v>
      </c>
      <c r="J790" s="143">
        <v>300</v>
      </c>
      <c r="K790" s="144">
        <v>526.24</v>
      </c>
    </row>
    <row r="791" spans="1:11" x14ac:dyDescent="0.25">
      <c r="A791" s="142" t="s">
        <v>108</v>
      </c>
      <c r="B791" s="143">
        <v>2021</v>
      </c>
      <c r="C791" s="143" t="s">
        <v>40</v>
      </c>
      <c r="D791" s="143" t="s">
        <v>100</v>
      </c>
      <c r="E791" s="143" t="s">
        <v>101</v>
      </c>
      <c r="F791" s="143" t="s">
        <v>102</v>
      </c>
      <c r="G791" s="143" t="s">
        <v>111</v>
      </c>
      <c r="H791" s="143" t="s">
        <v>104</v>
      </c>
      <c r="I791" s="143" t="s">
        <v>105</v>
      </c>
      <c r="J791" s="143">
        <v>309</v>
      </c>
      <c r="K791" s="144">
        <v>441.87</v>
      </c>
    </row>
    <row r="792" spans="1:11" x14ac:dyDescent="0.25">
      <c r="A792" s="142" t="s">
        <v>108</v>
      </c>
      <c r="B792" s="143">
        <v>2021</v>
      </c>
      <c r="C792" s="143" t="s">
        <v>40</v>
      </c>
      <c r="D792" s="143" t="s">
        <v>100</v>
      </c>
      <c r="E792" s="143" t="s">
        <v>101</v>
      </c>
      <c r="F792" s="143" t="s">
        <v>102</v>
      </c>
      <c r="G792" s="143" t="s">
        <v>111</v>
      </c>
      <c r="H792" s="143" t="s">
        <v>104</v>
      </c>
      <c r="I792" s="143" t="s">
        <v>105</v>
      </c>
      <c r="J792" s="143">
        <v>303</v>
      </c>
      <c r="K792" s="144">
        <v>433.28999999999996</v>
      </c>
    </row>
    <row r="793" spans="1:11" x14ac:dyDescent="0.25">
      <c r="A793" s="142" t="s">
        <v>108</v>
      </c>
      <c r="B793" s="143">
        <v>2021</v>
      </c>
      <c r="C793" s="143" t="s">
        <v>40</v>
      </c>
      <c r="D793" s="143" t="s">
        <v>100</v>
      </c>
      <c r="E793" s="143" t="s">
        <v>101</v>
      </c>
      <c r="F793" s="143" t="s">
        <v>102</v>
      </c>
      <c r="G793" s="143" t="s">
        <v>111</v>
      </c>
      <c r="H793" s="143" t="s">
        <v>104</v>
      </c>
      <c r="I793" s="143" t="s">
        <v>105</v>
      </c>
      <c r="J793" s="143">
        <v>297</v>
      </c>
      <c r="K793" s="144">
        <v>424.71</v>
      </c>
    </row>
    <row r="794" spans="1:11" x14ac:dyDescent="0.25">
      <c r="A794" s="142" t="s">
        <v>99</v>
      </c>
      <c r="B794" s="143">
        <v>2021</v>
      </c>
      <c r="C794" s="143" t="s">
        <v>40</v>
      </c>
      <c r="D794" s="143" t="s">
        <v>100</v>
      </c>
      <c r="E794" s="143" t="s">
        <v>101</v>
      </c>
      <c r="F794" s="143" t="s">
        <v>102</v>
      </c>
      <c r="G794" s="143" t="s">
        <v>111</v>
      </c>
      <c r="H794" s="143" t="s">
        <v>104</v>
      </c>
      <c r="I794" s="143" t="s">
        <v>105</v>
      </c>
      <c r="J794" s="143">
        <v>305</v>
      </c>
      <c r="K794" s="144">
        <v>436.15</v>
      </c>
    </row>
    <row r="795" spans="1:11" x14ac:dyDescent="0.25">
      <c r="A795" s="142" t="s">
        <v>99</v>
      </c>
      <c r="B795" s="143">
        <v>2021</v>
      </c>
      <c r="C795" s="143" t="s">
        <v>40</v>
      </c>
      <c r="D795" s="143" t="s">
        <v>100</v>
      </c>
      <c r="E795" s="143" t="s">
        <v>101</v>
      </c>
      <c r="F795" s="143" t="s">
        <v>102</v>
      </c>
      <c r="G795" s="143" t="s">
        <v>111</v>
      </c>
      <c r="H795" s="143" t="s">
        <v>104</v>
      </c>
      <c r="I795" s="143" t="s">
        <v>105</v>
      </c>
      <c r="J795" s="143">
        <v>299</v>
      </c>
      <c r="K795" s="144">
        <v>427.57</v>
      </c>
    </row>
    <row r="796" spans="1:11" x14ac:dyDescent="0.25">
      <c r="A796" s="142" t="s">
        <v>99</v>
      </c>
      <c r="B796" s="143">
        <v>2021</v>
      </c>
      <c r="C796" s="143" t="s">
        <v>34</v>
      </c>
      <c r="D796" s="143" t="s">
        <v>100</v>
      </c>
      <c r="E796" s="143" t="s">
        <v>101</v>
      </c>
      <c r="F796" s="143" t="s">
        <v>102</v>
      </c>
      <c r="G796" s="143" t="s">
        <v>103</v>
      </c>
      <c r="H796" s="143" t="s">
        <v>104</v>
      </c>
      <c r="I796" s="143" t="s">
        <v>105</v>
      </c>
      <c r="J796" s="143">
        <v>158</v>
      </c>
      <c r="K796" s="144">
        <v>526.24</v>
      </c>
    </row>
    <row r="797" spans="1:11" x14ac:dyDescent="0.25">
      <c r="A797" s="142" t="s">
        <v>99</v>
      </c>
      <c r="B797" s="143">
        <v>2021</v>
      </c>
      <c r="C797" s="143" t="s">
        <v>34</v>
      </c>
      <c r="D797" s="143" t="s">
        <v>100</v>
      </c>
      <c r="E797" s="143" t="s">
        <v>101</v>
      </c>
      <c r="F797" s="143" t="s">
        <v>102</v>
      </c>
      <c r="G797" s="143" t="s">
        <v>103</v>
      </c>
      <c r="H797" s="143" t="s">
        <v>104</v>
      </c>
      <c r="I797" s="143" t="s">
        <v>105</v>
      </c>
      <c r="J797" s="143">
        <v>152</v>
      </c>
      <c r="K797" s="144">
        <v>526.24</v>
      </c>
    </row>
    <row r="798" spans="1:11" x14ac:dyDescent="0.25">
      <c r="A798" s="142" t="s">
        <v>106</v>
      </c>
      <c r="B798" s="143">
        <v>2021</v>
      </c>
      <c r="C798" s="143" t="s">
        <v>34</v>
      </c>
      <c r="D798" s="143" t="s">
        <v>100</v>
      </c>
      <c r="E798" s="143" t="s">
        <v>101</v>
      </c>
      <c r="F798" s="143" t="s">
        <v>102</v>
      </c>
      <c r="G798" s="143" t="s">
        <v>103</v>
      </c>
      <c r="H798" s="143" t="s">
        <v>104</v>
      </c>
      <c r="I798" s="143" t="s">
        <v>107</v>
      </c>
      <c r="J798" s="143">
        <v>170</v>
      </c>
      <c r="K798" s="144">
        <v>243.1</v>
      </c>
    </row>
    <row r="799" spans="1:11" x14ac:dyDescent="0.25">
      <c r="A799" s="142" t="s">
        <v>106</v>
      </c>
      <c r="B799" s="143">
        <v>2021</v>
      </c>
      <c r="C799" s="143" t="s">
        <v>34</v>
      </c>
      <c r="D799" s="143" t="s">
        <v>100</v>
      </c>
      <c r="E799" s="143" t="s">
        <v>101</v>
      </c>
      <c r="F799" s="143" t="s">
        <v>102</v>
      </c>
      <c r="G799" s="143" t="s">
        <v>103</v>
      </c>
      <c r="H799" s="143" t="s">
        <v>104</v>
      </c>
      <c r="I799" s="143" t="s">
        <v>107</v>
      </c>
      <c r="J799" s="143">
        <v>218</v>
      </c>
      <c r="K799" s="144">
        <v>311.74</v>
      </c>
    </row>
    <row r="800" spans="1:11" x14ac:dyDescent="0.25">
      <c r="A800" s="142" t="s">
        <v>99</v>
      </c>
      <c r="B800" s="143">
        <v>2021</v>
      </c>
      <c r="C800" s="143" t="s">
        <v>34</v>
      </c>
      <c r="D800" s="143" t="s">
        <v>100</v>
      </c>
      <c r="E800" s="143" t="s">
        <v>101</v>
      </c>
      <c r="F800" s="143" t="s">
        <v>102</v>
      </c>
      <c r="G800" s="143" t="s">
        <v>103</v>
      </c>
      <c r="H800" s="143" t="s">
        <v>104</v>
      </c>
      <c r="I800" s="143" t="s">
        <v>107</v>
      </c>
      <c r="J800" s="143">
        <v>146</v>
      </c>
      <c r="K800" s="144">
        <v>208.78</v>
      </c>
    </row>
    <row r="801" spans="1:11" x14ac:dyDescent="0.25">
      <c r="A801" s="142" t="s">
        <v>108</v>
      </c>
      <c r="B801" s="143">
        <v>2021</v>
      </c>
      <c r="C801" s="143" t="s">
        <v>34</v>
      </c>
      <c r="D801" s="143" t="s">
        <v>100</v>
      </c>
      <c r="E801" s="143" t="s">
        <v>101</v>
      </c>
      <c r="F801" s="143" t="s">
        <v>102</v>
      </c>
      <c r="G801" s="143" t="s">
        <v>103</v>
      </c>
      <c r="H801" s="143" t="s">
        <v>104</v>
      </c>
      <c r="I801" s="143" t="s">
        <v>107</v>
      </c>
      <c r="J801" s="143">
        <v>172</v>
      </c>
      <c r="K801" s="144">
        <v>245.95999999999998</v>
      </c>
    </row>
    <row r="802" spans="1:11" x14ac:dyDescent="0.25">
      <c r="A802" s="142" t="s">
        <v>99</v>
      </c>
      <c r="B802" s="143">
        <v>2021</v>
      </c>
      <c r="C802" s="143" t="s">
        <v>34</v>
      </c>
      <c r="D802" s="143" t="s">
        <v>100</v>
      </c>
      <c r="E802" s="143" t="s">
        <v>101</v>
      </c>
      <c r="F802" s="143" t="s">
        <v>102</v>
      </c>
      <c r="G802" s="143" t="s">
        <v>103</v>
      </c>
      <c r="H802" s="143" t="s">
        <v>104</v>
      </c>
      <c r="I802" s="143" t="s">
        <v>107</v>
      </c>
      <c r="J802" s="143">
        <v>220</v>
      </c>
      <c r="K802" s="144">
        <v>314.60000000000002</v>
      </c>
    </row>
    <row r="803" spans="1:11" x14ac:dyDescent="0.25">
      <c r="A803" s="142" t="s">
        <v>99</v>
      </c>
      <c r="B803" s="143">
        <v>2021</v>
      </c>
      <c r="C803" s="143" t="s">
        <v>34</v>
      </c>
      <c r="D803" s="143" t="s">
        <v>100</v>
      </c>
      <c r="E803" s="143" t="s">
        <v>101</v>
      </c>
      <c r="F803" s="143" t="s">
        <v>102</v>
      </c>
      <c r="G803" s="143" t="s">
        <v>103</v>
      </c>
      <c r="H803" s="143" t="s">
        <v>104</v>
      </c>
      <c r="I803" s="143" t="s">
        <v>107</v>
      </c>
      <c r="J803" s="143">
        <v>162</v>
      </c>
      <c r="K803" s="144">
        <v>526.24</v>
      </c>
    </row>
    <row r="804" spans="1:11" x14ac:dyDescent="0.25">
      <c r="A804" s="142" t="s">
        <v>106</v>
      </c>
      <c r="B804" s="143">
        <v>2021</v>
      </c>
      <c r="C804" s="143" t="s">
        <v>34</v>
      </c>
      <c r="D804" s="143" t="s">
        <v>100</v>
      </c>
      <c r="E804" s="143" t="s">
        <v>101</v>
      </c>
      <c r="F804" s="143" t="s">
        <v>102</v>
      </c>
      <c r="G804" s="143" t="s">
        <v>103</v>
      </c>
      <c r="H804" s="143" t="s">
        <v>104</v>
      </c>
      <c r="I804" s="143" t="s">
        <v>107</v>
      </c>
      <c r="J804" s="143">
        <v>156</v>
      </c>
      <c r="K804" s="144">
        <v>526.24</v>
      </c>
    </row>
    <row r="805" spans="1:11" x14ac:dyDescent="0.25">
      <c r="A805" s="142" t="s">
        <v>106</v>
      </c>
      <c r="B805" s="143">
        <v>2021</v>
      </c>
      <c r="C805" s="143" t="s">
        <v>34</v>
      </c>
      <c r="D805" s="143" t="s">
        <v>100</v>
      </c>
      <c r="E805" s="143" t="s">
        <v>101</v>
      </c>
      <c r="F805" s="143" t="s">
        <v>102</v>
      </c>
      <c r="G805" s="143" t="s">
        <v>103</v>
      </c>
      <c r="H805" s="143" t="s">
        <v>104</v>
      </c>
      <c r="I805" s="143" t="s">
        <v>107</v>
      </c>
      <c r="J805" s="143">
        <v>150</v>
      </c>
      <c r="K805" s="144">
        <v>526.24</v>
      </c>
    </row>
    <row r="806" spans="1:11" x14ac:dyDescent="0.25">
      <c r="A806" s="142" t="s">
        <v>106</v>
      </c>
      <c r="B806" s="143">
        <v>2021</v>
      </c>
      <c r="C806" s="143" t="s">
        <v>34</v>
      </c>
      <c r="D806" s="143" t="s">
        <v>100</v>
      </c>
      <c r="E806" s="143" t="s">
        <v>101</v>
      </c>
      <c r="F806" s="143" t="s">
        <v>102</v>
      </c>
      <c r="G806" s="143" t="s">
        <v>103</v>
      </c>
      <c r="H806" s="143" t="s">
        <v>104</v>
      </c>
      <c r="I806" s="143" t="s">
        <v>107</v>
      </c>
      <c r="J806" s="143">
        <v>687</v>
      </c>
      <c r="K806" s="144">
        <v>982.41</v>
      </c>
    </row>
    <row r="807" spans="1:11" x14ac:dyDescent="0.25">
      <c r="A807" s="142" t="s">
        <v>99</v>
      </c>
      <c r="B807" s="143">
        <v>2021</v>
      </c>
      <c r="C807" s="143" t="s">
        <v>34</v>
      </c>
      <c r="D807" s="143" t="s">
        <v>100</v>
      </c>
      <c r="E807" s="143" t="s">
        <v>101</v>
      </c>
      <c r="F807" s="143" t="s">
        <v>102</v>
      </c>
      <c r="G807" s="143" t="s">
        <v>103</v>
      </c>
      <c r="H807" s="143" t="s">
        <v>104</v>
      </c>
      <c r="I807" s="143" t="s">
        <v>107</v>
      </c>
      <c r="J807" s="143">
        <v>721</v>
      </c>
      <c r="K807" s="144">
        <v>1031.03</v>
      </c>
    </row>
    <row r="808" spans="1:11" x14ac:dyDescent="0.25">
      <c r="A808" s="142" t="s">
        <v>106</v>
      </c>
      <c r="B808" s="143">
        <v>2021</v>
      </c>
      <c r="C808" s="143" t="s">
        <v>34</v>
      </c>
      <c r="D808" s="143" t="s">
        <v>100</v>
      </c>
      <c r="E808" s="143" t="s">
        <v>101</v>
      </c>
      <c r="F808" s="143" t="s">
        <v>102</v>
      </c>
      <c r="G808" s="143" t="s">
        <v>103</v>
      </c>
      <c r="H808" s="143" t="s">
        <v>104</v>
      </c>
      <c r="I808" s="143" t="s">
        <v>107</v>
      </c>
      <c r="J808" s="143">
        <v>774</v>
      </c>
      <c r="K808" s="144">
        <v>1106.82</v>
      </c>
    </row>
    <row r="809" spans="1:11" x14ac:dyDescent="0.25">
      <c r="A809" s="142" t="s">
        <v>99</v>
      </c>
      <c r="B809" s="143">
        <v>2021</v>
      </c>
      <c r="C809" s="143" t="s">
        <v>34</v>
      </c>
      <c r="D809" s="143" t="s">
        <v>100</v>
      </c>
      <c r="E809" s="143" t="s">
        <v>101</v>
      </c>
      <c r="F809" s="143" t="s">
        <v>102</v>
      </c>
      <c r="G809" s="143" t="s">
        <v>103</v>
      </c>
      <c r="H809" s="143" t="s">
        <v>104</v>
      </c>
      <c r="I809" s="143" t="s">
        <v>107</v>
      </c>
      <c r="J809" s="143">
        <v>159</v>
      </c>
      <c r="K809" s="144">
        <v>227.37</v>
      </c>
    </row>
    <row r="810" spans="1:11" x14ac:dyDescent="0.25">
      <c r="A810" s="142" t="s">
        <v>106</v>
      </c>
      <c r="B810" s="143">
        <v>2021</v>
      </c>
      <c r="C810" s="143" t="s">
        <v>34</v>
      </c>
      <c r="D810" s="143" t="s">
        <v>100</v>
      </c>
      <c r="E810" s="143" t="s">
        <v>101</v>
      </c>
      <c r="F810" s="143" t="s">
        <v>102</v>
      </c>
      <c r="G810" s="143" t="s">
        <v>103</v>
      </c>
      <c r="H810" s="143" t="s">
        <v>104</v>
      </c>
      <c r="I810" s="143" t="s">
        <v>107</v>
      </c>
      <c r="J810" s="143">
        <v>153</v>
      </c>
      <c r="K810" s="144">
        <v>218.79</v>
      </c>
    </row>
    <row r="811" spans="1:11" x14ac:dyDescent="0.25">
      <c r="A811" s="142" t="s">
        <v>99</v>
      </c>
      <c r="B811" s="143">
        <v>2021</v>
      </c>
      <c r="C811" s="143" t="s">
        <v>34</v>
      </c>
      <c r="D811" s="143" t="s">
        <v>100</v>
      </c>
      <c r="E811" s="143" t="s">
        <v>101</v>
      </c>
      <c r="F811" s="143" t="s">
        <v>102</v>
      </c>
      <c r="G811" s="143" t="s">
        <v>103</v>
      </c>
      <c r="H811" s="143" t="s">
        <v>104</v>
      </c>
      <c r="I811" s="143" t="s">
        <v>107</v>
      </c>
      <c r="J811" s="143">
        <v>147</v>
      </c>
      <c r="K811" s="144">
        <v>210.21</v>
      </c>
    </row>
    <row r="812" spans="1:11" x14ac:dyDescent="0.25">
      <c r="A812" s="142" t="s">
        <v>106</v>
      </c>
      <c r="B812" s="143">
        <v>2021</v>
      </c>
      <c r="C812" s="143" t="s">
        <v>34</v>
      </c>
      <c r="D812" s="143" t="s">
        <v>100</v>
      </c>
      <c r="E812" s="143" t="s">
        <v>101</v>
      </c>
      <c r="F812" s="143" t="s">
        <v>102</v>
      </c>
      <c r="G812" s="143" t="s">
        <v>103</v>
      </c>
      <c r="H812" s="143" t="s">
        <v>104</v>
      </c>
      <c r="I812" s="143" t="s">
        <v>107</v>
      </c>
      <c r="J812" s="143">
        <v>171</v>
      </c>
      <c r="K812" s="144">
        <v>244.53</v>
      </c>
    </row>
    <row r="813" spans="1:11" x14ac:dyDescent="0.25">
      <c r="A813" s="142" t="s">
        <v>106</v>
      </c>
      <c r="B813" s="143">
        <v>2021</v>
      </c>
      <c r="C813" s="143" t="s">
        <v>34</v>
      </c>
      <c r="D813" s="143" t="s">
        <v>100</v>
      </c>
      <c r="E813" s="143" t="s">
        <v>101</v>
      </c>
      <c r="F813" s="143" t="s">
        <v>102</v>
      </c>
      <c r="G813" s="143" t="s">
        <v>103</v>
      </c>
      <c r="H813" s="143" t="s">
        <v>104</v>
      </c>
      <c r="I813" s="143" t="s">
        <v>107</v>
      </c>
      <c r="J813" s="143">
        <v>760</v>
      </c>
      <c r="K813" s="144">
        <v>526.24</v>
      </c>
    </row>
    <row r="814" spans="1:11" x14ac:dyDescent="0.25">
      <c r="A814" s="142" t="s">
        <v>106</v>
      </c>
      <c r="B814" s="143">
        <v>2021</v>
      </c>
      <c r="C814" s="143" t="s">
        <v>34</v>
      </c>
      <c r="D814" s="143" t="s">
        <v>100</v>
      </c>
      <c r="E814" s="143" t="s">
        <v>101</v>
      </c>
      <c r="F814" s="143" t="s">
        <v>102</v>
      </c>
      <c r="G814" s="143" t="s">
        <v>103</v>
      </c>
      <c r="H814" s="143" t="s">
        <v>104</v>
      </c>
      <c r="I814" s="143" t="s">
        <v>107</v>
      </c>
      <c r="J814" s="143">
        <v>813</v>
      </c>
      <c r="K814" s="144">
        <v>526.24</v>
      </c>
    </row>
    <row r="815" spans="1:11" x14ac:dyDescent="0.25">
      <c r="A815" s="142" t="s">
        <v>106</v>
      </c>
      <c r="B815" s="143">
        <v>2021</v>
      </c>
      <c r="C815" s="143" t="s">
        <v>34</v>
      </c>
      <c r="D815" s="143" t="s">
        <v>100</v>
      </c>
      <c r="E815" s="143" t="s">
        <v>101</v>
      </c>
      <c r="F815" s="143" t="s">
        <v>102</v>
      </c>
      <c r="G815" s="143" t="s">
        <v>103</v>
      </c>
      <c r="H815" s="143" t="s">
        <v>104</v>
      </c>
      <c r="I815" s="143" t="s">
        <v>107</v>
      </c>
      <c r="J815" s="143">
        <v>217</v>
      </c>
      <c r="K815" s="144">
        <v>310.31</v>
      </c>
    </row>
    <row r="816" spans="1:11" x14ac:dyDescent="0.25">
      <c r="A816" s="142" t="s">
        <v>108</v>
      </c>
      <c r="B816" s="143">
        <v>2021</v>
      </c>
      <c r="C816" s="143" t="s">
        <v>34</v>
      </c>
      <c r="D816" s="143" t="s">
        <v>100</v>
      </c>
      <c r="E816" s="143" t="s">
        <v>101</v>
      </c>
      <c r="F816" s="143" t="s">
        <v>102</v>
      </c>
      <c r="G816" s="143" t="s">
        <v>103</v>
      </c>
      <c r="H816" s="143" t="s">
        <v>104</v>
      </c>
      <c r="I816" s="143" t="s">
        <v>107</v>
      </c>
      <c r="J816" s="143">
        <v>145</v>
      </c>
      <c r="K816" s="144">
        <v>207.35</v>
      </c>
    </row>
    <row r="817" spans="1:11" x14ac:dyDescent="0.25">
      <c r="A817" s="142" t="s">
        <v>106</v>
      </c>
      <c r="B817" s="143">
        <v>2021</v>
      </c>
      <c r="C817" s="143" t="s">
        <v>34</v>
      </c>
      <c r="D817" s="143" t="s">
        <v>100</v>
      </c>
      <c r="E817" s="143" t="s">
        <v>101</v>
      </c>
      <c r="F817" s="143" t="s">
        <v>102</v>
      </c>
      <c r="G817" s="143" t="s">
        <v>103</v>
      </c>
      <c r="H817" s="143" t="s">
        <v>104</v>
      </c>
      <c r="I817" s="143" t="s">
        <v>105</v>
      </c>
      <c r="J817" s="143">
        <v>161</v>
      </c>
      <c r="K817" s="144">
        <v>230.23000000000002</v>
      </c>
    </row>
    <row r="818" spans="1:11" x14ac:dyDescent="0.25">
      <c r="A818" s="142" t="s">
        <v>109</v>
      </c>
      <c r="B818" s="143">
        <v>2021</v>
      </c>
      <c r="C818" s="143" t="s">
        <v>34</v>
      </c>
      <c r="D818" s="143" t="s">
        <v>100</v>
      </c>
      <c r="E818" s="143" t="s">
        <v>101</v>
      </c>
      <c r="F818" s="143" t="s">
        <v>102</v>
      </c>
      <c r="G818" s="143" t="s">
        <v>103</v>
      </c>
      <c r="H818" s="143" t="s">
        <v>104</v>
      </c>
      <c r="I818" s="143" t="s">
        <v>105</v>
      </c>
      <c r="J818" s="143">
        <v>155</v>
      </c>
      <c r="K818" s="144">
        <v>221.65</v>
      </c>
    </row>
    <row r="819" spans="1:11" x14ac:dyDescent="0.25">
      <c r="A819" s="142" t="s">
        <v>106</v>
      </c>
      <c r="B819" s="143">
        <v>2021</v>
      </c>
      <c r="C819" s="143" t="s">
        <v>34</v>
      </c>
      <c r="D819" s="143" t="s">
        <v>100</v>
      </c>
      <c r="E819" s="143" t="s">
        <v>101</v>
      </c>
      <c r="F819" s="143" t="s">
        <v>102</v>
      </c>
      <c r="G819" s="143" t="s">
        <v>103</v>
      </c>
      <c r="H819" s="143" t="s">
        <v>104</v>
      </c>
      <c r="I819" s="143" t="s">
        <v>105</v>
      </c>
      <c r="J819" s="143">
        <v>149</v>
      </c>
      <c r="K819" s="144">
        <v>213.07</v>
      </c>
    </row>
    <row r="820" spans="1:11" x14ac:dyDescent="0.25">
      <c r="A820" s="142" t="s">
        <v>99</v>
      </c>
      <c r="B820" s="143">
        <v>2021</v>
      </c>
      <c r="C820" s="143" t="s">
        <v>34</v>
      </c>
      <c r="D820" s="143" t="s">
        <v>100</v>
      </c>
      <c r="E820" s="143" t="s">
        <v>101</v>
      </c>
      <c r="F820" s="143" t="s">
        <v>102</v>
      </c>
      <c r="G820" s="143" t="s">
        <v>103</v>
      </c>
      <c r="H820" s="143" t="s">
        <v>104</v>
      </c>
      <c r="I820" s="143" t="s">
        <v>107</v>
      </c>
      <c r="J820" s="143">
        <v>173</v>
      </c>
      <c r="K820" s="144">
        <v>247.39</v>
      </c>
    </row>
    <row r="821" spans="1:11" x14ac:dyDescent="0.25">
      <c r="A821" s="142" t="s">
        <v>99</v>
      </c>
      <c r="B821" s="143">
        <v>2021</v>
      </c>
      <c r="C821" s="143" t="s">
        <v>34</v>
      </c>
      <c r="D821" s="143" t="s">
        <v>100</v>
      </c>
      <c r="E821" s="143" t="s">
        <v>101</v>
      </c>
      <c r="F821" s="143" t="s">
        <v>102</v>
      </c>
      <c r="G821" s="143" t="s">
        <v>103</v>
      </c>
      <c r="H821" s="143" t="s">
        <v>104</v>
      </c>
      <c r="I821" s="143" t="s">
        <v>107</v>
      </c>
      <c r="J821" s="143">
        <v>221</v>
      </c>
      <c r="K821" s="144">
        <v>316.02999999999997</v>
      </c>
    </row>
    <row r="822" spans="1:11" x14ac:dyDescent="0.25">
      <c r="A822" s="142" t="s">
        <v>106</v>
      </c>
      <c r="B822" s="143">
        <v>2021</v>
      </c>
      <c r="C822" s="143" t="s">
        <v>34</v>
      </c>
      <c r="D822" s="143" t="s">
        <v>100</v>
      </c>
      <c r="E822" s="143" t="s">
        <v>101</v>
      </c>
      <c r="F822" s="143" t="s">
        <v>102</v>
      </c>
      <c r="G822" s="143" t="s">
        <v>103</v>
      </c>
      <c r="H822" s="143" t="s">
        <v>104</v>
      </c>
      <c r="I822" s="143" t="s">
        <v>107</v>
      </c>
      <c r="J822" s="143">
        <v>783</v>
      </c>
      <c r="K822" s="144">
        <v>1119.69</v>
      </c>
    </row>
    <row r="823" spans="1:11" x14ac:dyDescent="0.25">
      <c r="A823" s="142" t="s">
        <v>99</v>
      </c>
      <c r="B823" s="143">
        <v>2021</v>
      </c>
      <c r="C823" s="143" t="s">
        <v>38</v>
      </c>
      <c r="D823" s="143" t="s">
        <v>100</v>
      </c>
      <c r="E823" s="143" t="s">
        <v>101</v>
      </c>
      <c r="F823" s="143" t="s">
        <v>102</v>
      </c>
      <c r="G823" s="143" t="s">
        <v>103</v>
      </c>
      <c r="H823" s="143" t="s">
        <v>104</v>
      </c>
      <c r="I823" s="143" t="s">
        <v>105</v>
      </c>
      <c r="J823" s="143">
        <v>344</v>
      </c>
      <c r="K823" s="144">
        <v>491.91999999999996</v>
      </c>
    </row>
    <row r="824" spans="1:11" x14ac:dyDescent="0.25">
      <c r="A824" s="142" t="s">
        <v>99</v>
      </c>
      <c r="B824" s="143">
        <v>2021</v>
      </c>
      <c r="C824" s="143" t="s">
        <v>38</v>
      </c>
      <c r="D824" s="143" t="s">
        <v>100</v>
      </c>
      <c r="E824" s="143" t="s">
        <v>101</v>
      </c>
      <c r="F824" s="143" t="s">
        <v>102</v>
      </c>
      <c r="G824" s="143" t="s">
        <v>103</v>
      </c>
      <c r="H824" s="143" t="s">
        <v>104</v>
      </c>
      <c r="I824" s="143" t="s">
        <v>105</v>
      </c>
      <c r="J824" s="143">
        <v>338</v>
      </c>
      <c r="K824" s="144">
        <v>483.34000000000003</v>
      </c>
    </row>
    <row r="825" spans="1:11" x14ac:dyDescent="0.25">
      <c r="A825" s="142" t="s">
        <v>99</v>
      </c>
      <c r="B825" s="143">
        <v>2021</v>
      </c>
      <c r="C825" s="143" t="s">
        <v>38</v>
      </c>
      <c r="D825" s="143" t="s">
        <v>100</v>
      </c>
      <c r="E825" s="143" t="s">
        <v>101</v>
      </c>
      <c r="F825" s="143" t="s">
        <v>102</v>
      </c>
      <c r="G825" s="143" t="s">
        <v>103</v>
      </c>
      <c r="H825" s="143" t="s">
        <v>104</v>
      </c>
      <c r="I825" s="143" t="s">
        <v>105</v>
      </c>
      <c r="J825" s="143">
        <v>332</v>
      </c>
      <c r="K825" s="144">
        <v>474.76</v>
      </c>
    </row>
    <row r="826" spans="1:11" x14ac:dyDescent="0.25">
      <c r="A826" s="142" t="s">
        <v>108</v>
      </c>
      <c r="B826" s="143">
        <v>2021</v>
      </c>
      <c r="C826" s="143" t="s">
        <v>38</v>
      </c>
      <c r="D826" s="143" t="s">
        <v>100</v>
      </c>
      <c r="E826" s="143" t="s">
        <v>101</v>
      </c>
      <c r="F826" s="143" t="s">
        <v>102</v>
      </c>
      <c r="G826" s="143" t="s">
        <v>103</v>
      </c>
      <c r="H826" s="143" t="s">
        <v>104</v>
      </c>
      <c r="I826" s="143" t="s">
        <v>107</v>
      </c>
      <c r="J826" s="143">
        <v>152</v>
      </c>
      <c r="K826" s="144">
        <v>206.72</v>
      </c>
    </row>
    <row r="827" spans="1:11" x14ac:dyDescent="0.25">
      <c r="A827" s="142" t="s">
        <v>108</v>
      </c>
      <c r="B827" s="143">
        <v>2021</v>
      </c>
      <c r="C827" s="143" t="s">
        <v>38</v>
      </c>
      <c r="D827" s="143" t="s">
        <v>100</v>
      </c>
      <c r="E827" s="143" t="s">
        <v>101</v>
      </c>
      <c r="F827" s="143" t="s">
        <v>102</v>
      </c>
      <c r="G827" s="143" t="s">
        <v>103</v>
      </c>
      <c r="H827" s="143" t="s">
        <v>104</v>
      </c>
      <c r="I827" s="143" t="s">
        <v>107</v>
      </c>
      <c r="J827" s="143">
        <v>368</v>
      </c>
      <c r="K827" s="144">
        <v>526.24</v>
      </c>
    </row>
    <row r="828" spans="1:11" x14ac:dyDescent="0.25">
      <c r="A828" s="142" t="s">
        <v>110</v>
      </c>
      <c r="B828" s="143">
        <v>2021</v>
      </c>
      <c r="C828" s="143" t="s">
        <v>38</v>
      </c>
      <c r="D828" s="143" t="s">
        <v>100</v>
      </c>
      <c r="E828" s="143" t="s">
        <v>101</v>
      </c>
      <c r="F828" s="143" t="s">
        <v>102</v>
      </c>
      <c r="G828" s="143" t="s">
        <v>103</v>
      </c>
      <c r="H828" s="143" t="s">
        <v>104</v>
      </c>
      <c r="I828" s="143" t="s">
        <v>107</v>
      </c>
      <c r="J828" s="143">
        <v>148</v>
      </c>
      <c r="K828" s="144">
        <v>211.64</v>
      </c>
    </row>
    <row r="829" spans="1:11" x14ac:dyDescent="0.25">
      <c r="A829" s="142" t="s">
        <v>99</v>
      </c>
      <c r="B829" s="143">
        <v>2021</v>
      </c>
      <c r="C829" s="143" t="s">
        <v>38</v>
      </c>
      <c r="D829" s="143" t="s">
        <v>100</v>
      </c>
      <c r="E829" s="143" t="s">
        <v>101</v>
      </c>
      <c r="F829" s="143" t="s">
        <v>102</v>
      </c>
      <c r="G829" s="143" t="s">
        <v>103</v>
      </c>
      <c r="H829" s="143" t="s">
        <v>104</v>
      </c>
      <c r="I829" s="143" t="s">
        <v>107</v>
      </c>
      <c r="J829" s="143">
        <v>196</v>
      </c>
      <c r="K829" s="144">
        <v>280.27999999999997</v>
      </c>
    </row>
    <row r="830" spans="1:11" x14ac:dyDescent="0.25">
      <c r="A830" s="142" t="s">
        <v>99</v>
      </c>
      <c r="B830" s="143">
        <v>2021</v>
      </c>
      <c r="C830" s="143" t="s">
        <v>38</v>
      </c>
      <c r="D830" s="143" t="s">
        <v>100</v>
      </c>
      <c r="E830" s="143" t="s">
        <v>101</v>
      </c>
      <c r="F830" s="143" t="s">
        <v>102</v>
      </c>
      <c r="G830" s="143" t="s">
        <v>103</v>
      </c>
      <c r="H830" s="143" t="s">
        <v>104</v>
      </c>
      <c r="I830" s="143" t="s">
        <v>107</v>
      </c>
      <c r="J830" s="143">
        <v>370</v>
      </c>
      <c r="K830" s="144">
        <v>529.1</v>
      </c>
    </row>
    <row r="831" spans="1:11" x14ac:dyDescent="0.25">
      <c r="A831" s="142" t="s">
        <v>108</v>
      </c>
      <c r="B831" s="143">
        <v>2021</v>
      </c>
      <c r="C831" s="143" t="s">
        <v>38</v>
      </c>
      <c r="D831" s="143" t="s">
        <v>100</v>
      </c>
      <c r="E831" s="143" t="s">
        <v>101</v>
      </c>
      <c r="F831" s="143" t="s">
        <v>102</v>
      </c>
      <c r="G831" s="143" t="s">
        <v>103</v>
      </c>
      <c r="H831" s="143" t="s">
        <v>104</v>
      </c>
      <c r="I831" s="143" t="s">
        <v>105</v>
      </c>
      <c r="J831" s="143">
        <v>342</v>
      </c>
      <c r="K831" s="144">
        <v>526.24</v>
      </c>
    </row>
    <row r="832" spans="1:11" x14ac:dyDescent="0.25">
      <c r="A832" s="142" t="s">
        <v>106</v>
      </c>
      <c r="B832" s="143">
        <v>2021</v>
      </c>
      <c r="C832" s="143" t="s">
        <v>38</v>
      </c>
      <c r="D832" s="143" t="s">
        <v>100</v>
      </c>
      <c r="E832" s="143" t="s">
        <v>101</v>
      </c>
      <c r="F832" s="143" t="s">
        <v>102</v>
      </c>
      <c r="G832" s="143" t="s">
        <v>103</v>
      </c>
      <c r="H832" s="143" t="s">
        <v>104</v>
      </c>
      <c r="I832" s="143" t="s">
        <v>105</v>
      </c>
      <c r="J832" s="143">
        <v>336</v>
      </c>
      <c r="K832" s="144">
        <v>526.24</v>
      </c>
    </row>
    <row r="833" spans="1:11" x14ac:dyDescent="0.25">
      <c r="A833" s="142" t="s">
        <v>99</v>
      </c>
      <c r="B833" s="143">
        <v>2021</v>
      </c>
      <c r="C833" s="143" t="s">
        <v>38</v>
      </c>
      <c r="D833" s="143" t="s">
        <v>100</v>
      </c>
      <c r="E833" s="143" t="s">
        <v>101</v>
      </c>
      <c r="F833" s="143" t="s">
        <v>102</v>
      </c>
      <c r="G833" s="143" t="s">
        <v>103</v>
      </c>
      <c r="H833" s="143" t="s">
        <v>104</v>
      </c>
      <c r="I833" s="143" t="s">
        <v>105</v>
      </c>
      <c r="J833" s="143">
        <v>330</v>
      </c>
      <c r="K833" s="144">
        <v>526.24</v>
      </c>
    </row>
    <row r="834" spans="1:11" x14ac:dyDescent="0.25">
      <c r="A834" s="142" t="s">
        <v>99</v>
      </c>
      <c r="B834" s="143">
        <v>2021</v>
      </c>
      <c r="C834" s="143" t="s">
        <v>38</v>
      </c>
      <c r="D834" s="143" t="s">
        <v>100</v>
      </c>
      <c r="E834" s="143" t="s">
        <v>101</v>
      </c>
      <c r="F834" s="143" t="s">
        <v>102</v>
      </c>
      <c r="G834" s="143" t="s">
        <v>103</v>
      </c>
      <c r="H834" s="143" t="s">
        <v>104</v>
      </c>
      <c r="I834" s="143" t="s">
        <v>107</v>
      </c>
      <c r="J834" s="143">
        <v>691</v>
      </c>
      <c r="K834" s="144">
        <v>988.13</v>
      </c>
    </row>
    <row r="835" spans="1:11" x14ac:dyDescent="0.25">
      <c r="A835" s="142" t="s">
        <v>99</v>
      </c>
      <c r="B835" s="143">
        <v>2021</v>
      </c>
      <c r="C835" s="143" t="s">
        <v>38</v>
      </c>
      <c r="D835" s="143" t="s">
        <v>100</v>
      </c>
      <c r="E835" s="143" t="s">
        <v>101</v>
      </c>
      <c r="F835" s="143" t="s">
        <v>102</v>
      </c>
      <c r="G835" s="143" t="s">
        <v>103</v>
      </c>
      <c r="H835" s="143" t="s">
        <v>104</v>
      </c>
      <c r="I835" s="143" t="s">
        <v>107</v>
      </c>
      <c r="J835" s="143">
        <v>724</v>
      </c>
      <c r="K835" s="144">
        <v>1035.32</v>
      </c>
    </row>
    <row r="836" spans="1:11" x14ac:dyDescent="0.25">
      <c r="A836" s="142" t="s">
        <v>106</v>
      </c>
      <c r="B836" s="143">
        <v>2021</v>
      </c>
      <c r="C836" s="143" t="s">
        <v>38</v>
      </c>
      <c r="D836" s="143" t="s">
        <v>100</v>
      </c>
      <c r="E836" s="143" t="s">
        <v>101</v>
      </c>
      <c r="F836" s="143" t="s">
        <v>102</v>
      </c>
      <c r="G836" s="143" t="s">
        <v>103</v>
      </c>
      <c r="H836" s="143" t="s">
        <v>104</v>
      </c>
      <c r="I836" s="143" t="s">
        <v>107</v>
      </c>
      <c r="J836" s="143">
        <v>777</v>
      </c>
      <c r="K836" s="144">
        <v>1111.1100000000001</v>
      </c>
    </row>
    <row r="837" spans="1:11" x14ac:dyDescent="0.25">
      <c r="A837" s="142" t="s">
        <v>99</v>
      </c>
      <c r="B837" s="143">
        <v>2021</v>
      </c>
      <c r="C837" s="143" t="s">
        <v>38</v>
      </c>
      <c r="D837" s="143" t="s">
        <v>100</v>
      </c>
      <c r="E837" s="143" t="s">
        <v>101</v>
      </c>
      <c r="F837" s="143" t="s">
        <v>102</v>
      </c>
      <c r="G837" s="143" t="s">
        <v>103</v>
      </c>
      <c r="H837" s="143" t="s">
        <v>104</v>
      </c>
      <c r="I837" s="143" t="s">
        <v>105</v>
      </c>
      <c r="J837" s="143">
        <v>339</v>
      </c>
      <c r="K837" s="144">
        <v>484.77</v>
      </c>
    </row>
    <row r="838" spans="1:11" x14ac:dyDescent="0.25">
      <c r="A838" s="142" t="s">
        <v>99</v>
      </c>
      <c r="B838" s="143">
        <v>2021</v>
      </c>
      <c r="C838" s="143" t="s">
        <v>38</v>
      </c>
      <c r="D838" s="143" t="s">
        <v>100</v>
      </c>
      <c r="E838" s="143" t="s">
        <v>101</v>
      </c>
      <c r="F838" s="143" t="s">
        <v>102</v>
      </c>
      <c r="G838" s="143" t="s">
        <v>103</v>
      </c>
      <c r="H838" s="143" t="s">
        <v>104</v>
      </c>
      <c r="I838" s="143" t="s">
        <v>105</v>
      </c>
      <c r="J838" s="143">
        <v>333</v>
      </c>
      <c r="K838" s="144">
        <v>476.19</v>
      </c>
    </row>
    <row r="839" spans="1:11" x14ac:dyDescent="0.25">
      <c r="A839" s="142" t="s">
        <v>106</v>
      </c>
      <c r="B839" s="143">
        <v>2021</v>
      </c>
      <c r="C839" s="143" t="s">
        <v>38</v>
      </c>
      <c r="D839" s="143" t="s">
        <v>100</v>
      </c>
      <c r="E839" s="143" t="s">
        <v>101</v>
      </c>
      <c r="F839" s="143" t="s">
        <v>102</v>
      </c>
      <c r="G839" s="143" t="s">
        <v>103</v>
      </c>
      <c r="H839" s="143" t="s">
        <v>104</v>
      </c>
      <c r="I839" s="143" t="s">
        <v>107</v>
      </c>
      <c r="J839" s="143">
        <v>153</v>
      </c>
      <c r="K839" s="144">
        <v>218.79</v>
      </c>
    </row>
    <row r="840" spans="1:11" x14ac:dyDescent="0.25">
      <c r="A840" s="142" t="s">
        <v>99</v>
      </c>
      <c r="B840" s="143">
        <v>2021</v>
      </c>
      <c r="C840" s="143" t="s">
        <v>38</v>
      </c>
      <c r="D840" s="143" t="s">
        <v>100</v>
      </c>
      <c r="E840" s="143" t="s">
        <v>101</v>
      </c>
      <c r="F840" s="143" t="s">
        <v>102</v>
      </c>
      <c r="G840" s="143" t="s">
        <v>103</v>
      </c>
      <c r="H840" s="143" t="s">
        <v>104</v>
      </c>
      <c r="I840" s="143" t="s">
        <v>107</v>
      </c>
      <c r="J840" s="143">
        <v>764</v>
      </c>
      <c r="K840" s="144">
        <v>526.24</v>
      </c>
    </row>
    <row r="841" spans="1:11" x14ac:dyDescent="0.25">
      <c r="A841" s="142" t="s">
        <v>99</v>
      </c>
      <c r="B841" s="143">
        <v>2021</v>
      </c>
      <c r="C841" s="143" t="s">
        <v>38</v>
      </c>
      <c r="D841" s="143" t="s">
        <v>100</v>
      </c>
      <c r="E841" s="143" t="s">
        <v>101</v>
      </c>
      <c r="F841" s="143" t="s">
        <v>102</v>
      </c>
      <c r="G841" s="143" t="s">
        <v>103</v>
      </c>
      <c r="H841" s="143" t="s">
        <v>104</v>
      </c>
      <c r="I841" s="143" t="s">
        <v>107</v>
      </c>
      <c r="J841" s="143">
        <v>817</v>
      </c>
      <c r="K841" s="144">
        <v>526.24</v>
      </c>
    </row>
    <row r="842" spans="1:11" x14ac:dyDescent="0.25">
      <c r="A842" s="142" t="s">
        <v>99</v>
      </c>
      <c r="B842" s="143">
        <v>2021</v>
      </c>
      <c r="C842" s="143" t="s">
        <v>38</v>
      </c>
      <c r="D842" s="143" t="s">
        <v>100</v>
      </c>
      <c r="E842" s="143" t="s">
        <v>101</v>
      </c>
      <c r="F842" s="143" t="s">
        <v>102</v>
      </c>
      <c r="G842" s="143" t="s">
        <v>103</v>
      </c>
      <c r="H842" s="143" t="s">
        <v>104</v>
      </c>
      <c r="I842" s="143" t="s">
        <v>107</v>
      </c>
      <c r="J842" s="143">
        <v>151</v>
      </c>
      <c r="K842" s="144">
        <v>215.93</v>
      </c>
    </row>
    <row r="843" spans="1:11" x14ac:dyDescent="0.25">
      <c r="A843" s="142" t="s">
        <v>108</v>
      </c>
      <c r="B843" s="143">
        <v>2021</v>
      </c>
      <c r="C843" s="143" t="s">
        <v>38</v>
      </c>
      <c r="D843" s="143" t="s">
        <v>100</v>
      </c>
      <c r="E843" s="143" t="s">
        <v>101</v>
      </c>
      <c r="F843" s="143" t="s">
        <v>102</v>
      </c>
      <c r="G843" s="143" t="s">
        <v>103</v>
      </c>
      <c r="H843" s="143" t="s">
        <v>104</v>
      </c>
      <c r="I843" s="143" t="s">
        <v>107</v>
      </c>
      <c r="J843" s="143">
        <v>199</v>
      </c>
      <c r="K843" s="144">
        <v>284.57</v>
      </c>
    </row>
    <row r="844" spans="1:11" x14ac:dyDescent="0.25">
      <c r="A844" s="142" t="s">
        <v>110</v>
      </c>
      <c r="B844" s="143">
        <v>2021</v>
      </c>
      <c r="C844" s="143" t="s">
        <v>38</v>
      </c>
      <c r="D844" s="143" t="s">
        <v>100</v>
      </c>
      <c r="E844" s="143" t="s">
        <v>101</v>
      </c>
      <c r="F844" s="143" t="s">
        <v>102</v>
      </c>
      <c r="G844" s="143" t="s">
        <v>103</v>
      </c>
      <c r="H844" s="143" t="s">
        <v>104</v>
      </c>
      <c r="I844" s="143" t="s">
        <v>107</v>
      </c>
      <c r="J844" s="143">
        <v>367</v>
      </c>
      <c r="K844" s="144">
        <v>524.80999999999995</v>
      </c>
    </row>
    <row r="845" spans="1:11" x14ac:dyDescent="0.25">
      <c r="A845" s="142" t="s">
        <v>99</v>
      </c>
      <c r="B845" s="143">
        <v>2021</v>
      </c>
      <c r="C845" s="143" t="s">
        <v>38</v>
      </c>
      <c r="D845" s="143" t="s">
        <v>100</v>
      </c>
      <c r="E845" s="143" t="s">
        <v>101</v>
      </c>
      <c r="F845" s="143" t="s">
        <v>102</v>
      </c>
      <c r="G845" s="143" t="s">
        <v>103</v>
      </c>
      <c r="H845" s="143" t="s">
        <v>104</v>
      </c>
      <c r="I845" s="143" t="s">
        <v>105</v>
      </c>
      <c r="J845" s="143">
        <v>341</v>
      </c>
      <c r="K845" s="144">
        <v>487.63</v>
      </c>
    </row>
    <row r="846" spans="1:11" x14ac:dyDescent="0.25">
      <c r="A846" s="142" t="s">
        <v>110</v>
      </c>
      <c r="B846" s="143">
        <v>2021</v>
      </c>
      <c r="C846" s="143" t="s">
        <v>38</v>
      </c>
      <c r="D846" s="143" t="s">
        <v>100</v>
      </c>
      <c r="E846" s="143" t="s">
        <v>101</v>
      </c>
      <c r="F846" s="143" t="s">
        <v>102</v>
      </c>
      <c r="G846" s="143" t="s">
        <v>103</v>
      </c>
      <c r="H846" s="143" t="s">
        <v>104</v>
      </c>
      <c r="I846" s="143" t="s">
        <v>105</v>
      </c>
      <c r="J846" s="143">
        <v>335</v>
      </c>
      <c r="K846" s="144">
        <v>479.05</v>
      </c>
    </row>
    <row r="847" spans="1:11" x14ac:dyDescent="0.25">
      <c r="A847" s="142" t="s">
        <v>106</v>
      </c>
      <c r="B847" s="143">
        <v>2021</v>
      </c>
      <c r="C847" s="143" t="s">
        <v>38</v>
      </c>
      <c r="D847" s="143" t="s">
        <v>100</v>
      </c>
      <c r="E847" s="143" t="s">
        <v>101</v>
      </c>
      <c r="F847" s="143" t="s">
        <v>102</v>
      </c>
      <c r="G847" s="143" t="s">
        <v>103</v>
      </c>
      <c r="H847" s="143" t="s">
        <v>104</v>
      </c>
      <c r="I847" s="143" t="s">
        <v>105</v>
      </c>
      <c r="J847" s="143">
        <v>329</v>
      </c>
      <c r="K847" s="144">
        <v>470.47</v>
      </c>
    </row>
    <row r="848" spans="1:11" x14ac:dyDescent="0.25">
      <c r="A848" s="142" t="s">
        <v>108</v>
      </c>
      <c r="B848" s="143">
        <v>2021</v>
      </c>
      <c r="C848" s="143" t="s">
        <v>38</v>
      </c>
      <c r="D848" s="143" t="s">
        <v>100</v>
      </c>
      <c r="E848" s="143" t="s">
        <v>101</v>
      </c>
      <c r="F848" s="143" t="s">
        <v>102</v>
      </c>
      <c r="G848" s="143" t="s">
        <v>103</v>
      </c>
      <c r="H848" s="143" t="s">
        <v>104</v>
      </c>
      <c r="I848" s="143" t="s">
        <v>107</v>
      </c>
      <c r="J848" s="143">
        <v>149</v>
      </c>
      <c r="K848" s="144">
        <v>213.07</v>
      </c>
    </row>
    <row r="849" spans="1:11" x14ac:dyDescent="0.25">
      <c r="A849" s="142" t="s">
        <v>106</v>
      </c>
      <c r="B849" s="143">
        <v>2021</v>
      </c>
      <c r="C849" s="143" t="s">
        <v>38</v>
      </c>
      <c r="D849" s="143" t="s">
        <v>100</v>
      </c>
      <c r="E849" s="143" t="s">
        <v>101</v>
      </c>
      <c r="F849" s="143" t="s">
        <v>102</v>
      </c>
      <c r="G849" s="143" t="s">
        <v>103</v>
      </c>
      <c r="H849" s="143" t="s">
        <v>104</v>
      </c>
      <c r="I849" s="143" t="s">
        <v>107</v>
      </c>
      <c r="J849" s="143">
        <v>197</v>
      </c>
      <c r="K849" s="144">
        <v>281.70999999999998</v>
      </c>
    </row>
    <row r="850" spans="1:11" x14ac:dyDescent="0.25">
      <c r="A850" s="142" t="s">
        <v>108</v>
      </c>
      <c r="B850" s="143">
        <v>2021</v>
      </c>
      <c r="C850" s="143" t="s">
        <v>38</v>
      </c>
      <c r="D850" s="143" t="s">
        <v>100</v>
      </c>
      <c r="E850" s="143" t="s">
        <v>101</v>
      </c>
      <c r="F850" s="143" t="s">
        <v>102</v>
      </c>
      <c r="G850" s="143" t="s">
        <v>103</v>
      </c>
      <c r="H850" s="143" t="s">
        <v>104</v>
      </c>
      <c r="I850" s="143" t="s">
        <v>107</v>
      </c>
      <c r="J850" s="143">
        <v>786</v>
      </c>
      <c r="K850" s="144">
        <v>1123.98</v>
      </c>
    </row>
    <row r="851" spans="1:11" x14ac:dyDescent="0.25">
      <c r="A851" s="142" t="s">
        <v>99</v>
      </c>
      <c r="B851" s="143">
        <v>2021</v>
      </c>
      <c r="C851" s="143" t="s">
        <v>42</v>
      </c>
      <c r="D851" s="143" t="s">
        <v>100</v>
      </c>
      <c r="E851" s="143" t="s">
        <v>101</v>
      </c>
      <c r="F851" s="143" t="s">
        <v>102</v>
      </c>
      <c r="G851" s="143" t="s">
        <v>103</v>
      </c>
      <c r="H851" s="143" t="s">
        <v>104</v>
      </c>
      <c r="I851" s="143" t="s">
        <v>107</v>
      </c>
      <c r="J851" s="143">
        <v>128</v>
      </c>
      <c r="K851" s="144">
        <v>174.07999999999998</v>
      </c>
    </row>
    <row r="852" spans="1:11" x14ac:dyDescent="0.25">
      <c r="A852" s="142" t="s">
        <v>106</v>
      </c>
      <c r="B852" s="143">
        <v>2021</v>
      </c>
      <c r="C852" s="143" t="s">
        <v>42</v>
      </c>
      <c r="D852" s="143" t="s">
        <v>100</v>
      </c>
      <c r="E852" s="143" t="s">
        <v>101</v>
      </c>
      <c r="F852" s="143" t="s">
        <v>102</v>
      </c>
      <c r="G852" s="143" t="s">
        <v>103</v>
      </c>
      <c r="H852" s="143" t="s">
        <v>104</v>
      </c>
      <c r="I852" s="143" t="s">
        <v>107</v>
      </c>
      <c r="J852" s="143">
        <v>176</v>
      </c>
      <c r="K852" s="144">
        <v>251.68</v>
      </c>
    </row>
    <row r="853" spans="1:11" x14ac:dyDescent="0.25">
      <c r="A853" s="142" t="s">
        <v>99</v>
      </c>
      <c r="B853" s="143">
        <v>2021</v>
      </c>
      <c r="C853" s="143" t="s">
        <v>42</v>
      </c>
      <c r="D853" s="143" t="s">
        <v>100</v>
      </c>
      <c r="E853" s="143" t="s">
        <v>101</v>
      </c>
      <c r="F853" s="143" t="s">
        <v>102</v>
      </c>
      <c r="G853" s="143" t="s">
        <v>103</v>
      </c>
      <c r="H853" s="143" t="s">
        <v>104</v>
      </c>
      <c r="I853" s="143" t="s">
        <v>107</v>
      </c>
      <c r="J853" s="143">
        <v>130</v>
      </c>
      <c r="K853" s="144">
        <v>185.9</v>
      </c>
    </row>
    <row r="854" spans="1:11" x14ac:dyDescent="0.25">
      <c r="A854" s="142" t="s">
        <v>106</v>
      </c>
      <c r="B854" s="143">
        <v>2021</v>
      </c>
      <c r="C854" s="143" t="s">
        <v>42</v>
      </c>
      <c r="D854" s="143" t="s">
        <v>100</v>
      </c>
      <c r="E854" s="143" t="s">
        <v>101</v>
      </c>
      <c r="F854" s="143" t="s">
        <v>102</v>
      </c>
      <c r="G854" s="143" t="s">
        <v>103</v>
      </c>
      <c r="H854" s="143" t="s">
        <v>104</v>
      </c>
      <c r="I854" s="143" t="s">
        <v>107</v>
      </c>
      <c r="J854" s="143">
        <v>178</v>
      </c>
      <c r="K854" s="144">
        <v>254.54</v>
      </c>
    </row>
    <row r="855" spans="1:11" x14ac:dyDescent="0.25">
      <c r="A855" s="142" t="s">
        <v>99</v>
      </c>
      <c r="B855" s="143">
        <v>2021</v>
      </c>
      <c r="C855" s="143" t="s">
        <v>42</v>
      </c>
      <c r="D855" s="143" t="s">
        <v>100</v>
      </c>
      <c r="E855" s="143" t="s">
        <v>101</v>
      </c>
      <c r="F855" s="143" t="s">
        <v>102</v>
      </c>
      <c r="G855" s="143" t="s">
        <v>103</v>
      </c>
      <c r="H855" s="143" t="s">
        <v>104</v>
      </c>
      <c r="I855" s="143" t="s">
        <v>107</v>
      </c>
      <c r="J855" s="143">
        <v>728</v>
      </c>
      <c r="K855" s="144">
        <v>1041.04</v>
      </c>
    </row>
    <row r="856" spans="1:11" x14ac:dyDescent="0.25">
      <c r="A856" s="142" t="s">
        <v>109</v>
      </c>
      <c r="B856" s="143">
        <v>2021</v>
      </c>
      <c r="C856" s="143" t="s">
        <v>42</v>
      </c>
      <c r="D856" s="143" t="s">
        <v>100</v>
      </c>
      <c r="E856" s="143" t="s">
        <v>101</v>
      </c>
      <c r="F856" s="143" t="s">
        <v>102</v>
      </c>
      <c r="G856" s="143" t="s">
        <v>103</v>
      </c>
      <c r="H856" s="143" t="s">
        <v>104</v>
      </c>
      <c r="I856" s="143" t="s">
        <v>107</v>
      </c>
      <c r="J856" s="143">
        <v>129</v>
      </c>
      <c r="K856" s="144">
        <v>184.47</v>
      </c>
    </row>
    <row r="857" spans="1:11" x14ac:dyDescent="0.25">
      <c r="A857" s="142" t="s">
        <v>108</v>
      </c>
      <c r="B857" s="143">
        <v>2021</v>
      </c>
      <c r="C857" s="143" t="s">
        <v>42</v>
      </c>
      <c r="D857" s="143" t="s">
        <v>100</v>
      </c>
      <c r="E857" s="143" t="s">
        <v>101</v>
      </c>
      <c r="F857" s="143" t="s">
        <v>102</v>
      </c>
      <c r="G857" s="143" t="s">
        <v>103</v>
      </c>
      <c r="H857" s="143" t="s">
        <v>104</v>
      </c>
      <c r="I857" s="143" t="s">
        <v>107</v>
      </c>
      <c r="J857" s="143">
        <v>767</v>
      </c>
      <c r="K857" s="144">
        <v>526.24</v>
      </c>
    </row>
    <row r="858" spans="1:11" x14ac:dyDescent="0.25">
      <c r="A858" s="142" t="s">
        <v>106</v>
      </c>
      <c r="B858" s="143">
        <v>2021</v>
      </c>
      <c r="C858" s="143" t="s">
        <v>42</v>
      </c>
      <c r="D858" s="143" t="s">
        <v>100</v>
      </c>
      <c r="E858" s="143" t="s">
        <v>101</v>
      </c>
      <c r="F858" s="143" t="s">
        <v>102</v>
      </c>
      <c r="G858" s="143" t="s">
        <v>103</v>
      </c>
      <c r="H858" s="143" t="s">
        <v>104</v>
      </c>
      <c r="I858" s="143" t="s">
        <v>107</v>
      </c>
      <c r="J858" s="143">
        <v>127</v>
      </c>
      <c r="K858" s="144">
        <v>181.61</v>
      </c>
    </row>
    <row r="859" spans="1:11" x14ac:dyDescent="0.25">
      <c r="A859" s="142" t="s">
        <v>106</v>
      </c>
      <c r="B859" s="143">
        <v>2021</v>
      </c>
      <c r="C859" s="143" t="s">
        <v>42</v>
      </c>
      <c r="D859" s="143" t="s">
        <v>100</v>
      </c>
      <c r="E859" s="143" t="s">
        <v>101</v>
      </c>
      <c r="F859" s="143" t="s">
        <v>102</v>
      </c>
      <c r="G859" s="143" t="s">
        <v>103</v>
      </c>
      <c r="H859" s="143" t="s">
        <v>104</v>
      </c>
      <c r="I859" s="143" t="s">
        <v>107</v>
      </c>
      <c r="J859" s="143">
        <v>175</v>
      </c>
      <c r="K859" s="144">
        <v>250.25</v>
      </c>
    </row>
    <row r="860" spans="1:11" x14ac:dyDescent="0.25">
      <c r="A860" s="142" t="s">
        <v>99</v>
      </c>
      <c r="B860" s="143">
        <v>2021</v>
      </c>
      <c r="C860" s="143" t="s">
        <v>42</v>
      </c>
      <c r="D860" s="143" t="s">
        <v>100</v>
      </c>
      <c r="E860" s="143" t="s">
        <v>101</v>
      </c>
      <c r="F860" s="143" t="s">
        <v>102</v>
      </c>
      <c r="G860" s="143" t="s">
        <v>103</v>
      </c>
      <c r="H860" s="143" t="s">
        <v>104</v>
      </c>
      <c r="I860" s="143" t="s">
        <v>107</v>
      </c>
      <c r="J860" s="143">
        <v>131</v>
      </c>
      <c r="K860" s="144">
        <v>187.32999999999998</v>
      </c>
    </row>
    <row r="861" spans="1:11" x14ac:dyDescent="0.25">
      <c r="A861" s="142" t="s">
        <v>99</v>
      </c>
      <c r="B861" s="143">
        <v>2021</v>
      </c>
      <c r="C861" s="143" t="s">
        <v>31</v>
      </c>
      <c r="D861" s="143" t="s">
        <v>100</v>
      </c>
      <c r="E861" s="143" t="s">
        <v>101</v>
      </c>
      <c r="F861" s="143" t="s">
        <v>102</v>
      </c>
      <c r="G861" s="143" t="s">
        <v>103</v>
      </c>
      <c r="H861" s="143" t="s">
        <v>104</v>
      </c>
      <c r="I861" s="143" t="s">
        <v>105</v>
      </c>
      <c r="J861" s="143">
        <v>194</v>
      </c>
      <c r="K861" s="144">
        <v>526.24</v>
      </c>
    </row>
    <row r="862" spans="1:11" x14ac:dyDescent="0.25">
      <c r="A862" s="142" t="s">
        <v>106</v>
      </c>
      <c r="B862" s="143">
        <v>2021</v>
      </c>
      <c r="C862" s="143" t="s">
        <v>31</v>
      </c>
      <c r="D862" s="143" t="s">
        <v>100</v>
      </c>
      <c r="E862" s="143" t="s">
        <v>101</v>
      </c>
      <c r="F862" s="143" t="s">
        <v>102</v>
      </c>
      <c r="G862" s="143" t="s">
        <v>103</v>
      </c>
      <c r="H862" s="143" t="s">
        <v>104</v>
      </c>
      <c r="I862" s="143" t="s">
        <v>105</v>
      </c>
      <c r="J862" s="143">
        <v>188</v>
      </c>
      <c r="K862" s="144">
        <v>526.24</v>
      </c>
    </row>
    <row r="863" spans="1:11" x14ac:dyDescent="0.25">
      <c r="A863" s="142" t="s">
        <v>99</v>
      </c>
      <c r="B863" s="143">
        <v>2021</v>
      </c>
      <c r="C863" s="143" t="s">
        <v>31</v>
      </c>
      <c r="D863" s="143" t="s">
        <v>100</v>
      </c>
      <c r="E863" s="143" t="s">
        <v>101</v>
      </c>
      <c r="F863" s="143" t="s">
        <v>102</v>
      </c>
      <c r="G863" s="143" t="s">
        <v>103</v>
      </c>
      <c r="H863" s="143" t="s">
        <v>104</v>
      </c>
      <c r="I863" s="143" t="s">
        <v>105</v>
      </c>
      <c r="J863" s="143">
        <v>182</v>
      </c>
      <c r="K863" s="144">
        <v>526.24</v>
      </c>
    </row>
    <row r="864" spans="1:11" x14ac:dyDescent="0.25">
      <c r="A864" s="142" t="s">
        <v>99</v>
      </c>
      <c r="B864" s="143">
        <v>2021</v>
      </c>
      <c r="C864" s="143" t="s">
        <v>31</v>
      </c>
      <c r="D864" s="143" t="s">
        <v>100</v>
      </c>
      <c r="E864" s="143" t="s">
        <v>101</v>
      </c>
      <c r="F864" s="143" t="s">
        <v>102</v>
      </c>
      <c r="G864" s="143" t="s">
        <v>103</v>
      </c>
      <c r="H864" s="143" t="s">
        <v>104</v>
      </c>
      <c r="I864" s="143" t="s">
        <v>107</v>
      </c>
      <c r="J864" s="143">
        <v>182</v>
      </c>
      <c r="K864" s="144">
        <v>260.26</v>
      </c>
    </row>
    <row r="865" spans="1:11" x14ac:dyDescent="0.25">
      <c r="A865" s="142" t="s">
        <v>108</v>
      </c>
      <c r="B865" s="143">
        <v>2021</v>
      </c>
      <c r="C865" s="143" t="s">
        <v>31</v>
      </c>
      <c r="D865" s="143" t="s">
        <v>100</v>
      </c>
      <c r="E865" s="143" t="s">
        <v>101</v>
      </c>
      <c r="F865" s="143" t="s">
        <v>102</v>
      </c>
      <c r="G865" s="143" t="s">
        <v>103</v>
      </c>
      <c r="H865" s="143" t="s">
        <v>104</v>
      </c>
      <c r="I865" s="143" t="s">
        <v>107</v>
      </c>
      <c r="J865" s="143">
        <v>230</v>
      </c>
      <c r="K865" s="144">
        <v>328.9</v>
      </c>
    </row>
    <row r="866" spans="1:11" x14ac:dyDescent="0.25">
      <c r="A866" s="142" t="s">
        <v>110</v>
      </c>
      <c r="B866" s="143">
        <v>2021</v>
      </c>
      <c r="C866" s="143" t="s">
        <v>31</v>
      </c>
      <c r="D866" s="143" t="s">
        <v>100</v>
      </c>
      <c r="E866" s="143" t="s">
        <v>101</v>
      </c>
      <c r="F866" s="143" t="s">
        <v>102</v>
      </c>
      <c r="G866" s="143" t="s">
        <v>103</v>
      </c>
      <c r="H866" s="143" t="s">
        <v>104</v>
      </c>
      <c r="I866" s="143" t="s">
        <v>107</v>
      </c>
      <c r="J866" s="143">
        <v>158</v>
      </c>
      <c r="K866" s="144">
        <v>225.94</v>
      </c>
    </row>
    <row r="867" spans="1:11" x14ac:dyDescent="0.25">
      <c r="A867" s="142" t="s">
        <v>106</v>
      </c>
      <c r="B867" s="143">
        <v>2021</v>
      </c>
      <c r="C867" s="143" t="s">
        <v>31</v>
      </c>
      <c r="D867" s="143" t="s">
        <v>100</v>
      </c>
      <c r="E867" s="143" t="s">
        <v>101</v>
      </c>
      <c r="F867" s="143" t="s">
        <v>102</v>
      </c>
      <c r="G867" s="143" t="s">
        <v>103</v>
      </c>
      <c r="H867" s="143" t="s">
        <v>104</v>
      </c>
      <c r="I867" s="143" t="s">
        <v>107</v>
      </c>
      <c r="J867" s="143">
        <v>184</v>
      </c>
      <c r="K867" s="144">
        <v>263.12</v>
      </c>
    </row>
    <row r="868" spans="1:11" x14ac:dyDescent="0.25">
      <c r="A868" s="142" t="s">
        <v>99</v>
      </c>
      <c r="B868" s="143">
        <v>2021</v>
      </c>
      <c r="C868" s="143" t="s">
        <v>31</v>
      </c>
      <c r="D868" s="143" t="s">
        <v>100</v>
      </c>
      <c r="E868" s="143" t="s">
        <v>101</v>
      </c>
      <c r="F868" s="143" t="s">
        <v>102</v>
      </c>
      <c r="G868" s="143" t="s">
        <v>103</v>
      </c>
      <c r="H868" s="143" t="s">
        <v>104</v>
      </c>
      <c r="I868" s="143" t="s">
        <v>107</v>
      </c>
      <c r="J868" s="143">
        <v>154</v>
      </c>
      <c r="K868" s="144">
        <v>220.22</v>
      </c>
    </row>
    <row r="869" spans="1:11" x14ac:dyDescent="0.25">
      <c r="A869" s="142" t="s">
        <v>106</v>
      </c>
      <c r="B869" s="143">
        <v>2021</v>
      </c>
      <c r="C869" s="143" t="s">
        <v>31</v>
      </c>
      <c r="D869" s="143" t="s">
        <v>100</v>
      </c>
      <c r="E869" s="143" t="s">
        <v>101</v>
      </c>
      <c r="F869" s="143" t="s">
        <v>102</v>
      </c>
      <c r="G869" s="143" t="s">
        <v>103</v>
      </c>
      <c r="H869" s="143" t="s">
        <v>104</v>
      </c>
      <c r="I869" s="143" t="s">
        <v>105</v>
      </c>
      <c r="J869" s="143">
        <v>192</v>
      </c>
      <c r="K869" s="144">
        <v>526.24</v>
      </c>
    </row>
    <row r="870" spans="1:11" x14ac:dyDescent="0.25">
      <c r="A870" s="142" t="s">
        <v>110</v>
      </c>
      <c r="B870" s="143">
        <v>2021</v>
      </c>
      <c r="C870" s="143" t="s">
        <v>31</v>
      </c>
      <c r="D870" s="143" t="s">
        <v>100</v>
      </c>
      <c r="E870" s="143" t="s">
        <v>101</v>
      </c>
      <c r="F870" s="143" t="s">
        <v>102</v>
      </c>
      <c r="G870" s="143" t="s">
        <v>103</v>
      </c>
      <c r="H870" s="143" t="s">
        <v>104</v>
      </c>
      <c r="I870" s="143" t="s">
        <v>105</v>
      </c>
      <c r="J870" s="143">
        <v>186</v>
      </c>
      <c r="K870" s="144">
        <v>526.24</v>
      </c>
    </row>
    <row r="871" spans="1:11" x14ac:dyDescent="0.25">
      <c r="A871" s="142" t="s">
        <v>109</v>
      </c>
      <c r="B871" s="143">
        <v>2021</v>
      </c>
      <c r="C871" s="143" t="s">
        <v>31</v>
      </c>
      <c r="D871" s="143" t="s">
        <v>100</v>
      </c>
      <c r="E871" s="143" t="s">
        <v>101</v>
      </c>
      <c r="F871" s="143" t="s">
        <v>102</v>
      </c>
      <c r="G871" s="143" t="s">
        <v>103</v>
      </c>
      <c r="H871" s="143" t="s">
        <v>104</v>
      </c>
      <c r="I871" s="143" t="s">
        <v>105</v>
      </c>
      <c r="J871" s="143">
        <v>180</v>
      </c>
      <c r="K871" s="144">
        <v>526.24</v>
      </c>
    </row>
    <row r="872" spans="1:11" x14ac:dyDescent="0.25">
      <c r="A872" s="142" t="s">
        <v>99</v>
      </c>
      <c r="B872" s="143">
        <v>2021</v>
      </c>
      <c r="C872" s="143" t="s">
        <v>31</v>
      </c>
      <c r="D872" s="143" t="s">
        <v>100</v>
      </c>
      <c r="E872" s="143" t="s">
        <v>101</v>
      </c>
      <c r="F872" s="143" t="s">
        <v>102</v>
      </c>
      <c r="G872" s="143" t="s">
        <v>103</v>
      </c>
      <c r="H872" s="143" t="s">
        <v>104</v>
      </c>
      <c r="I872" s="143" t="s">
        <v>107</v>
      </c>
      <c r="J872" s="143">
        <v>686</v>
      </c>
      <c r="K872" s="144">
        <v>980.98</v>
      </c>
    </row>
    <row r="873" spans="1:11" x14ac:dyDescent="0.25">
      <c r="A873" s="142" t="s">
        <v>109</v>
      </c>
      <c r="B873" s="143">
        <v>2021</v>
      </c>
      <c r="C873" s="143" t="s">
        <v>31</v>
      </c>
      <c r="D873" s="143" t="s">
        <v>100</v>
      </c>
      <c r="E873" s="143" t="s">
        <v>101</v>
      </c>
      <c r="F873" s="143" t="s">
        <v>102</v>
      </c>
      <c r="G873" s="143" t="s">
        <v>103</v>
      </c>
      <c r="H873" s="143" t="s">
        <v>104</v>
      </c>
      <c r="I873" s="143" t="s">
        <v>107</v>
      </c>
      <c r="J873" s="143">
        <v>719</v>
      </c>
      <c r="K873" s="144">
        <v>1028.17</v>
      </c>
    </row>
    <row r="874" spans="1:11" x14ac:dyDescent="0.25">
      <c r="A874" s="142" t="s">
        <v>106</v>
      </c>
      <c r="B874" s="143">
        <v>2021</v>
      </c>
      <c r="C874" s="143" t="s">
        <v>31</v>
      </c>
      <c r="D874" s="143" t="s">
        <v>100</v>
      </c>
      <c r="E874" s="143" t="s">
        <v>101</v>
      </c>
      <c r="F874" s="143" t="s">
        <v>102</v>
      </c>
      <c r="G874" s="143" t="s">
        <v>103</v>
      </c>
      <c r="H874" s="143" t="s">
        <v>104</v>
      </c>
      <c r="I874" s="143" t="s">
        <v>107</v>
      </c>
      <c r="J874" s="143">
        <v>772</v>
      </c>
      <c r="K874" s="144">
        <v>1103.96</v>
      </c>
    </row>
    <row r="875" spans="1:11" x14ac:dyDescent="0.25">
      <c r="A875" s="142" t="s">
        <v>108</v>
      </c>
      <c r="B875" s="143">
        <v>2021</v>
      </c>
      <c r="C875" s="143" t="s">
        <v>31</v>
      </c>
      <c r="D875" s="143" t="s">
        <v>100</v>
      </c>
      <c r="E875" s="143" t="s">
        <v>101</v>
      </c>
      <c r="F875" s="143" t="s">
        <v>102</v>
      </c>
      <c r="G875" s="143" t="s">
        <v>103</v>
      </c>
      <c r="H875" s="143" t="s">
        <v>104</v>
      </c>
      <c r="I875" s="143" t="s">
        <v>105</v>
      </c>
      <c r="J875" s="143">
        <v>189</v>
      </c>
      <c r="K875" s="144">
        <v>270.27</v>
      </c>
    </row>
    <row r="876" spans="1:11" x14ac:dyDescent="0.25">
      <c r="A876" s="142" t="s">
        <v>109</v>
      </c>
      <c r="B876" s="143">
        <v>2021</v>
      </c>
      <c r="C876" s="143" t="s">
        <v>31</v>
      </c>
      <c r="D876" s="143" t="s">
        <v>100</v>
      </c>
      <c r="E876" s="143" t="s">
        <v>101</v>
      </c>
      <c r="F876" s="143" t="s">
        <v>102</v>
      </c>
      <c r="G876" s="143" t="s">
        <v>103</v>
      </c>
      <c r="H876" s="143" t="s">
        <v>104</v>
      </c>
      <c r="I876" s="143" t="s">
        <v>105</v>
      </c>
      <c r="J876" s="143">
        <v>183</v>
      </c>
      <c r="K876" s="144">
        <v>261.69</v>
      </c>
    </row>
    <row r="877" spans="1:11" x14ac:dyDescent="0.25">
      <c r="A877" s="142" t="s">
        <v>106</v>
      </c>
      <c r="B877" s="143">
        <v>2021</v>
      </c>
      <c r="C877" s="143" t="s">
        <v>31</v>
      </c>
      <c r="D877" s="143" t="s">
        <v>100</v>
      </c>
      <c r="E877" s="143" t="s">
        <v>101</v>
      </c>
      <c r="F877" s="143" t="s">
        <v>102</v>
      </c>
      <c r="G877" s="143" t="s">
        <v>103</v>
      </c>
      <c r="H877" s="143" t="s">
        <v>104</v>
      </c>
      <c r="I877" s="143" t="s">
        <v>107</v>
      </c>
      <c r="J877" s="143">
        <v>183</v>
      </c>
      <c r="K877" s="144">
        <v>261.69</v>
      </c>
    </row>
    <row r="878" spans="1:11" x14ac:dyDescent="0.25">
      <c r="A878" s="142" t="s">
        <v>106</v>
      </c>
      <c r="B878" s="143">
        <v>2021</v>
      </c>
      <c r="C878" s="143" t="s">
        <v>31</v>
      </c>
      <c r="D878" s="143" t="s">
        <v>100</v>
      </c>
      <c r="E878" s="143" t="s">
        <v>101</v>
      </c>
      <c r="F878" s="143" t="s">
        <v>102</v>
      </c>
      <c r="G878" s="143" t="s">
        <v>103</v>
      </c>
      <c r="H878" s="143" t="s">
        <v>104</v>
      </c>
      <c r="I878" s="143" t="s">
        <v>107</v>
      </c>
      <c r="J878" s="143">
        <v>758</v>
      </c>
      <c r="K878" s="144">
        <v>526.24</v>
      </c>
    </row>
    <row r="879" spans="1:11" x14ac:dyDescent="0.25">
      <c r="A879" s="142" t="s">
        <v>99</v>
      </c>
      <c r="B879" s="143">
        <v>2021</v>
      </c>
      <c r="C879" s="143" t="s">
        <v>31</v>
      </c>
      <c r="D879" s="143" t="s">
        <v>100</v>
      </c>
      <c r="E879" s="143" t="s">
        <v>101</v>
      </c>
      <c r="F879" s="143" t="s">
        <v>102</v>
      </c>
      <c r="G879" s="143" t="s">
        <v>103</v>
      </c>
      <c r="H879" s="143" t="s">
        <v>104</v>
      </c>
      <c r="I879" s="143" t="s">
        <v>107</v>
      </c>
      <c r="J879" s="143">
        <v>812</v>
      </c>
      <c r="K879" s="144">
        <v>526.24</v>
      </c>
    </row>
    <row r="880" spans="1:11" x14ac:dyDescent="0.25">
      <c r="A880" s="142" t="s">
        <v>99</v>
      </c>
      <c r="B880" s="143">
        <v>2021</v>
      </c>
      <c r="C880" s="143" t="s">
        <v>31</v>
      </c>
      <c r="D880" s="143" t="s">
        <v>100</v>
      </c>
      <c r="E880" s="143" t="s">
        <v>101</v>
      </c>
      <c r="F880" s="143" t="s">
        <v>102</v>
      </c>
      <c r="G880" s="143" t="s">
        <v>103</v>
      </c>
      <c r="H880" s="143" t="s">
        <v>104</v>
      </c>
      <c r="I880" s="143" t="s">
        <v>107</v>
      </c>
      <c r="J880" s="143">
        <v>181</v>
      </c>
      <c r="K880" s="144">
        <v>258.83</v>
      </c>
    </row>
    <row r="881" spans="1:11" x14ac:dyDescent="0.25">
      <c r="A881" s="142" t="s">
        <v>110</v>
      </c>
      <c r="B881" s="143">
        <v>2021</v>
      </c>
      <c r="C881" s="143" t="s">
        <v>31</v>
      </c>
      <c r="D881" s="143" t="s">
        <v>100</v>
      </c>
      <c r="E881" s="143" t="s">
        <v>101</v>
      </c>
      <c r="F881" s="143" t="s">
        <v>102</v>
      </c>
      <c r="G881" s="143" t="s">
        <v>103</v>
      </c>
      <c r="H881" s="143" t="s">
        <v>104</v>
      </c>
      <c r="I881" s="143" t="s">
        <v>107</v>
      </c>
      <c r="J881" s="143">
        <v>229</v>
      </c>
      <c r="K881" s="144">
        <v>327.47000000000003</v>
      </c>
    </row>
    <row r="882" spans="1:11" x14ac:dyDescent="0.25">
      <c r="A882" s="142" t="s">
        <v>106</v>
      </c>
      <c r="B882" s="143">
        <v>2021</v>
      </c>
      <c r="C882" s="143" t="s">
        <v>31</v>
      </c>
      <c r="D882" s="143" t="s">
        <v>100</v>
      </c>
      <c r="E882" s="143" t="s">
        <v>101</v>
      </c>
      <c r="F882" s="143" t="s">
        <v>102</v>
      </c>
      <c r="G882" s="143" t="s">
        <v>103</v>
      </c>
      <c r="H882" s="143" t="s">
        <v>104</v>
      </c>
      <c r="I882" s="143" t="s">
        <v>107</v>
      </c>
      <c r="J882" s="143">
        <v>157</v>
      </c>
      <c r="K882" s="144">
        <v>224.51</v>
      </c>
    </row>
    <row r="883" spans="1:11" x14ac:dyDescent="0.25">
      <c r="A883" s="142" t="s">
        <v>106</v>
      </c>
      <c r="B883" s="143">
        <v>2021</v>
      </c>
      <c r="C883" s="143" t="s">
        <v>31</v>
      </c>
      <c r="D883" s="143" t="s">
        <v>100</v>
      </c>
      <c r="E883" s="143" t="s">
        <v>101</v>
      </c>
      <c r="F883" s="143" t="s">
        <v>102</v>
      </c>
      <c r="G883" s="143" t="s">
        <v>103</v>
      </c>
      <c r="H883" s="143" t="s">
        <v>104</v>
      </c>
      <c r="I883" s="143" t="s">
        <v>105</v>
      </c>
      <c r="J883" s="143">
        <v>191</v>
      </c>
      <c r="K883" s="144">
        <v>273.13</v>
      </c>
    </row>
    <row r="884" spans="1:11" x14ac:dyDescent="0.25">
      <c r="A884" s="142" t="s">
        <v>106</v>
      </c>
      <c r="B884" s="143">
        <v>2021</v>
      </c>
      <c r="C884" s="143" t="s">
        <v>31</v>
      </c>
      <c r="D884" s="143" t="s">
        <v>100</v>
      </c>
      <c r="E884" s="143" t="s">
        <v>101</v>
      </c>
      <c r="F884" s="143" t="s">
        <v>102</v>
      </c>
      <c r="G884" s="143" t="s">
        <v>103</v>
      </c>
      <c r="H884" s="143" t="s">
        <v>104</v>
      </c>
      <c r="I884" s="143" t="s">
        <v>105</v>
      </c>
      <c r="J884" s="143">
        <v>185</v>
      </c>
      <c r="K884" s="144">
        <v>264.55</v>
      </c>
    </row>
    <row r="885" spans="1:11" x14ac:dyDescent="0.25">
      <c r="A885" s="142" t="s">
        <v>106</v>
      </c>
      <c r="B885" s="143">
        <v>2021</v>
      </c>
      <c r="C885" s="143" t="s">
        <v>31</v>
      </c>
      <c r="D885" s="143" t="s">
        <v>100</v>
      </c>
      <c r="E885" s="143" t="s">
        <v>101</v>
      </c>
      <c r="F885" s="143" t="s">
        <v>102</v>
      </c>
      <c r="G885" s="143" t="s">
        <v>103</v>
      </c>
      <c r="H885" s="143" t="s">
        <v>104</v>
      </c>
      <c r="I885" s="143" t="s">
        <v>105</v>
      </c>
      <c r="J885" s="143">
        <v>179</v>
      </c>
      <c r="K885" s="144">
        <v>255.97</v>
      </c>
    </row>
    <row r="886" spans="1:11" x14ac:dyDescent="0.25">
      <c r="A886" s="142" t="s">
        <v>110</v>
      </c>
      <c r="B886" s="143">
        <v>2021</v>
      </c>
      <c r="C886" s="143" t="s">
        <v>31</v>
      </c>
      <c r="D886" s="143" t="s">
        <v>100</v>
      </c>
      <c r="E886" s="143" t="s">
        <v>101</v>
      </c>
      <c r="F886" s="143" t="s">
        <v>102</v>
      </c>
      <c r="G886" s="143" t="s">
        <v>103</v>
      </c>
      <c r="H886" s="143" t="s">
        <v>104</v>
      </c>
      <c r="I886" s="143" t="s">
        <v>107</v>
      </c>
      <c r="J886" s="143">
        <v>185</v>
      </c>
      <c r="K886" s="144">
        <v>264.55</v>
      </c>
    </row>
    <row r="887" spans="1:11" x14ac:dyDescent="0.25">
      <c r="A887" s="142" t="s">
        <v>109</v>
      </c>
      <c r="B887" s="143">
        <v>2021</v>
      </c>
      <c r="C887" s="143" t="s">
        <v>31</v>
      </c>
      <c r="D887" s="143" t="s">
        <v>100</v>
      </c>
      <c r="E887" s="143" t="s">
        <v>101</v>
      </c>
      <c r="F887" s="143" t="s">
        <v>102</v>
      </c>
      <c r="G887" s="143" t="s">
        <v>103</v>
      </c>
      <c r="H887" s="143" t="s">
        <v>104</v>
      </c>
      <c r="I887" s="143" t="s">
        <v>107</v>
      </c>
      <c r="J887" s="143">
        <v>227</v>
      </c>
      <c r="K887" s="144">
        <v>324.61</v>
      </c>
    </row>
    <row r="888" spans="1:11" x14ac:dyDescent="0.25">
      <c r="A888" s="142" t="s">
        <v>99</v>
      </c>
      <c r="B888" s="143">
        <v>2021</v>
      </c>
      <c r="C888" s="143" t="s">
        <v>31</v>
      </c>
      <c r="D888" s="143" t="s">
        <v>100</v>
      </c>
      <c r="E888" s="143" t="s">
        <v>101</v>
      </c>
      <c r="F888" s="143" t="s">
        <v>102</v>
      </c>
      <c r="G888" s="143" t="s">
        <v>103</v>
      </c>
      <c r="H888" s="143" t="s">
        <v>104</v>
      </c>
      <c r="I888" s="143" t="s">
        <v>107</v>
      </c>
      <c r="J888" s="143">
        <v>781</v>
      </c>
      <c r="K888" s="144">
        <v>1116.83</v>
      </c>
    </row>
    <row r="889" spans="1:11" x14ac:dyDescent="0.25">
      <c r="A889" s="142" t="s">
        <v>108</v>
      </c>
      <c r="B889" s="143">
        <v>2021</v>
      </c>
      <c r="C889" s="143" t="s">
        <v>9</v>
      </c>
      <c r="D889" s="143" t="s">
        <v>100</v>
      </c>
      <c r="E889" s="143" t="s">
        <v>101</v>
      </c>
      <c r="F889" s="143" t="s">
        <v>102</v>
      </c>
      <c r="G889" s="143" t="s">
        <v>103</v>
      </c>
      <c r="H889" s="143" t="s">
        <v>104</v>
      </c>
      <c r="I889" s="143" t="s">
        <v>105</v>
      </c>
      <c r="J889" s="143">
        <v>206</v>
      </c>
      <c r="K889" s="144">
        <v>526.24</v>
      </c>
    </row>
    <row r="890" spans="1:11" x14ac:dyDescent="0.25">
      <c r="A890" s="142" t="s">
        <v>106</v>
      </c>
      <c r="B890" s="143">
        <v>2021</v>
      </c>
      <c r="C890" s="143" t="s">
        <v>9</v>
      </c>
      <c r="D890" s="143" t="s">
        <v>100</v>
      </c>
      <c r="E890" s="143" t="s">
        <v>101</v>
      </c>
      <c r="F890" s="143" t="s">
        <v>102</v>
      </c>
      <c r="G890" s="143" t="s">
        <v>103</v>
      </c>
      <c r="H890" s="143" t="s">
        <v>104</v>
      </c>
      <c r="I890" s="143" t="s">
        <v>105</v>
      </c>
      <c r="J890" s="143">
        <v>200</v>
      </c>
      <c r="K890" s="144">
        <v>526.24</v>
      </c>
    </row>
    <row r="891" spans="1:11" x14ac:dyDescent="0.25">
      <c r="A891" s="142" t="s">
        <v>108</v>
      </c>
      <c r="B891" s="143">
        <v>2021</v>
      </c>
      <c r="C891" s="143" t="s">
        <v>9</v>
      </c>
      <c r="D891" s="143" t="s">
        <v>100</v>
      </c>
      <c r="E891" s="143" t="s">
        <v>101</v>
      </c>
      <c r="F891" s="143" t="s">
        <v>102</v>
      </c>
      <c r="G891" s="143" t="s">
        <v>103</v>
      </c>
      <c r="H891" s="143" t="s">
        <v>104</v>
      </c>
      <c r="I891" s="143" t="s">
        <v>107</v>
      </c>
      <c r="J891" s="143">
        <v>188</v>
      </c>
      <c r="K891" s="144">
        <v>268.84000000000003</v>
      </c>
    </row>
    <row r="892" spans="1:11" x14ac:dyDescent="0.25">
      <c r="A892" s="142" t="s">
        <v>106</v>
      </c>
      <c r="B892" s="143">
        <v>2021</v>
      </c>
      <c r="C892" s="143" t="s">
        <v>9</v>
      </c>
      <c r="D892" s="143" t="s">
        <v>100</v>
      </c>
      <c r="E892" s="143" t="s">
        <v>101</v>
      </c>
      <c r="F892" s="143" t="s">
        <v>102</v>
      </c>
      <c r="G892" s="143" t="s">
        <v>103</v>
      </c>
      <c r="H892" s="143" t="s">
        <v>104</v>
      </c>
      <c r="I892" s="143" t="s">
        <v>107</v>
      </c>
      <c r="J892" s="143">
        <v>236</v>
      </c>
      <c r="K892" s="144">
        <v>337.48</v>
      </c>
    </row>
    <row r="893" spans="1:11" x14ac:dyDescent="0.25">
      <c r="A893" s="142" t="s">
        <v>108</v>
      </c>
      <c r="B893" s="143">
        <v>2021</v>
      </c>
      <c r="C893" s="143" t="s">
        <v>9</v>
      </c>
      <c r="D893" s="143" t="s">
        <v>100</v>
      </c>
      <c r="E893" s="143" t="s">
        <v>101</v>
      </c>
      <c r="F893" s="143" t="s">
        <v>102</v>
      </c>
      <c r="G893" s="143" t="s">
        <v>103</v>
      </c>
      <c r="H893" s="143" t="s">
        <v>104</v>
      </c>
      <c r="I893" s="143" t="s">
        <v>107</v>
      </c>
      <c r="J893" s="143">
        <v>190</v>
      </c>
      <c r="K893" s="144">
        <v>271.7</v>
      </c>
    </row>
    <row r="894" spans="1:11" x14ac:dyDescent="0.25">
      <c r="A894" s="142" t="s">
        <v>99</v>
      </c>
      <c r="B894" s="143">
        <v>2021</v>
      </c>
      <c r="C894" s="143" t="s">
        <v>9</v>
      </c>
      <c r="D894" s="143" t="s">
        <v>100</v>
      </c>
      <c r="E894" s="143" t="s">
        <v>101</v>
      </c>
      <c r="F894" s="143" t="s">
        <v>102</v>
      </c>
      <c r="G894" s="143" t="s">
        <v>103</v>
      </c>
      <c r="H894" s="143" t="s">
        <v>104</v>
      </c>
      <c r="I894" s="143" t="s">
        <v>107</v>
      </c>
      <c r="J894" s="143">
        <v>232</v>
      </c>
      <c r="K894" s="144">
        <v>331.76</v>
      </c>
    </row>
    <row r="895" spans="1:11" x14ac:dyDescent="0.25">
      <c r="A895" s="142" t="s">
        <v>106</v>
      </c>
      <c r="B895" s="143">
        <v>2021</v>
      </c>
      <c r="C895" s="143" t="s">
        <v>9</v>
      </c>
      <c r="D895" s="143" t="s">
        <v>100</v>
      </c>
      <c r="E895" s="143" t="s">
        <v>101</v>
      </c>
      <c r="F895" s="143" t="s">
        <v>102</v>
      </c>
      <c r="G895" s="143" t="s">
        <v>103</v>
      </c>
      <c r="H895" s="143" t="s">
        <v>104</v>
      </c>
      <c r="I895" s="143" t="s">
        <v>107</v>
      </c>
      <c r="J895" s="143">
        <v>160</v>
      </c>
      <c r="K895" s="144">
        <v>228.8</v>
      </c>
    </row>
    <row r="896" spans="1:11" x14ac:dyDescent="0.25">
      <c r="A896" s="142" t="s">
        <v>99</v>
      </c>
      <c r="B896" s="143">
        <v>2021</v>
      </c>
      <c r="C896" s="143" t="s">
        <v>9</v>
      </c>
      <c r="D896" s="143" t="s">
        <v>100</v>
      </c>
      <c r="E896" s="143" t="s">
        <v>101</v>
      </c>
      <c r="F896" s="143" t="s">
        <v>102</v>
      </c>
      <c r="G896" s="143" t="s">
        <v>103</v>
      </c>
      <c r="H896" s="143" t="s">
        <v>104</v>
      </c>
      <c r="I896" s="143" t="s">
        <v>105</v>
      </c>
      <c r="J896" s="143">
        <v>210</v>
      </c>
      <c r="K896" s="144">
        <v>526.24</v>
      </c>
    </row>
    <row r="897" spans="1:11" x14ac:dyDescent="0.25">
      <c r="A897" s="142" t="s">
        <v>106</v>
      </c>
      <c r="B897" s="143">
        <v>2021</v>
      </c>
      <c r="C897" s="143" t="s">
        <v>9</v>
      </c>
      <c r="D897" s="143" t="s">
        <v>100</v>
      </c>
      <c r="E897" s="143" t="s">
        <v>101</v>
      </c>
      <c r="F897" s="143" t="s">
        <v>102</v>
      </c>
      <c r="G897" s="143" t="s">
        <v>103</v>
      </c>
      <c r="H897" s="143" t="s">
        <v>104</v>
      </c>
      <c r="I897" s="143" t="s">
        <v>105</v>
      </c>
      <c r="J897" s="143">
        <v>204</v>
      </c>
      <c r="K897" s="144">
        <v>526.24</v>
      </c>
    </row>
    <row r="898" spans="1:11" x14ac:dyDescent="0.25">
      <c r="A898" s="142" t="s">
        <v>108</v>
      </c>
      <c r="B898" s="143">
        <v>2021</v>
      </c>
      <c r="C898" s="143" t="s">
        <v>9</v>
      </c>
      <c r="D898" s="143" t="s">
        <v>100</v>
      </c>
      <c r="E898" s="143" t="s">
        <v>101</v>
      </c>
      <c r="F898" s="143" t="s">
        <v>102</v>
      </c>
      <c r="G898" s="143" t="s">
        <v>103</v>
      </c>
      <c r="H898" s="143" t="s">
        <v>104</v>
      </c>
      <c r="I898" s="143" t="s">
        <v>105</v>
      </c>
      <c r="J898" s="143">
        <v>198</v>
      </c>
      <c r="K898" s="144">
        <v>526.24</v>
      </c>
    </row>
    <row r="899" spans="1:11" x14ac:dyDescent="0.25">
      <c r="A899" s="142" t="s">
        <v>99</v>
      </c>
      <c r="B899" s="143">
        <v>2021</v>
      </c>
      <c r="C899" s="143" t="s">
        <v>9</v>
      </c>
      <c r="D899" s="143" t="s">
        <v>100</v>
      </c>
      <c r="E899" s="143" t="s">
        <v>101</v>
      </c>
      <c r="F899" s="143" t="s">
        <v>102</v>
      </c>
      <c r="G899" s="143" t="s">
        <v>103</v>
      </c>
      <c r="H899" s="143" t="s">
        <v>104</v>
      </c>
      <c r="I899" s="143" t="s">
        <v>107</v>
      </c>
      <c r="J899" s="143">
        <v>685</v>
      </c>
      <c r="K899" s="144">
        <v>979.55</v>
      </c>
    </row>
    <row r="900" spans="1:11" x14ac:dyDescent="0.25">
      <c r="A900" s="142" t="s">
        <v>99</v>
      </c>
      <c r="B900" s="143">
        <v>2021</v>
      </c>
      <c r="C900" s="143" t="s">
        <v>9</v>
      </c>
      <c r="D900" s="143" t="s">
        <v>100</v>
      </c>
      <c r="E900" s="143" t="s">
        <v>101</v>
      </c>
      <c r="F900" s="143" t="s">
        <v>102</v>
      </c>
      <c r="G900" s="143" t="s">
        <v>103</v>
      </c>
      <c r="H900" s="143" t="s">
        <v>104</v>
      </c>
      <c r="I900" s="143" t="s">
        <v>107</v>
      </c>
      <c r="J900" s="143">
        <v>718</v>
      </c>
      <c r="K900" s="144">
        <v>1026.74</v>
      </c>
    </row>
    <row r="901" spans="1:11" x14ac:dyDescent="0.25">
      <c r="A901" s="142" t="s">
        <v>106</v>
      </c>
      <c r="B901" s="143">
        <v>2021</v>
      </c>
      <c r="C901" s="143" t="s">
        <v>9</v>
      </c>
      <c r="D901" s="143" t="s">
        <v>100</v>
      </c>
      <c r="E901" s="143" t="s">
        <v>101</v>
      </c>
      <c r="F901" s="143" t="s">
        <v>102</v>
      </c>
      <c r="G901" s="143" t="s">
        <v>103</v>
      </c>
      <c r="H901" s="143" t="s">
        <v>104</v>
      </c>
      <c r="I901" s="143" t="s">
        <v>107</v>
      </c>
      <c r="J901" s="143">
        <v>771</v>
      </c>
      <c r="K901" s="144">
        <v>1102.53</v>
      </c>
    </row>
    <row r="902" spans="1:11" x14ac:dyDescent="0.25">
      <c r="A902" s="142" t="s">
        <v>106</v>
      </c>
      <c r="B902" s="143">
        <v>2021</v>
      </c>
      <c r="C902" s="143" t="s">
        <v>9</v>
      </c>
      <c r="D902" s="143" t="s">
        <v>100</v>
      </c>
      <c r="E902" s="143" t="s">
        <v>101</v>
      </c>
      <c r="F902" s="143" t="s">
        <v>102</v>
      </c>
      <c r="G902" s="143" t="s">
        <v>103</v>
      </c>
      <c r="H902" s="143" t="s">
        <v>104</v>
      </c>
      <c r="I902" s="143" t="s">
        <v>105</v>
      </c>
      <c r="J902" s="143">
        <v>207</v>
      </c>
      <c r="K902" s="144">
        <v>296.01</v>
      </c>
    </row>
    <row r="903" spans="1:11" x14ac:dyDescent="0.25">
      <c r="A903" s="142" t="s">
        <v>99</v>
      </c>
      <c r="B903" s="143">
        <v>2021</v>
      </c>
      <c r="C903" s="143" t="s">
        <v>9</v>
      </c>
      <c r="D903" s="143" t="s">
        <v>100</v>
      </c>
      <c r="E903" s="143" t="s">
        <v>101</v>
      </c>
      <c r="F903" s="143" t="s">
        <v>102</v>
      </c>
      <c r="G903" s="143" t="s">
        <v>103</v>
      </c>
      <c r="H903" s="143" t="s">
        <v>104</v>
      </c>
      <c r="I903" s="143" t="s">
        <v>105</v>
      </c>
      <c r="J903" s="143">
        <v>201</v>
      </c>
      <c r="K903" s="144">
        <v>287.43</v>
      </c>
    </row>
    <row r="904" spans="1:11" x14ac:dyDescent="0.25">
      <c r="A904" s="142" t="s">
        <v>99</v>
      </c>
      <c r="B904" s="143">
        <v>2021</v>
      </c>
      <c r="C904" s="143" t="s">
        <v>9</v>
      </c>
      <c r="D904" s="143" t="s">
        <v>100</v>
      </c>
      <c r="E904" s="143" t="s">
        <v>101</v>
      </c>
      <c r="F904" s="143" t="s">
        <v>102</v>
      </c>
      <c r="G904" s="143" t="s">
        <v>103</v>
      </c>
      <c r="H904" s="143" t="s">
        <v>104</v>
      </c>
      <c r="I904" s="143" t="s">
        <v>105</v>
      </c>
      <c r="J904" s="143">
        <v>195</v>
      </c>
      <c r="K904" s="144">
        <v>278.85000000000002</v>
      </c>
    </row>
    <row r="905" spans="1:11" x14ac:dyDescent="0.25">
      <c r="A905" s="142" t="s">
        <v>106</v>
      </c>
      <c r="B905" s="143">
        <v>2021</v>
      </c>
      <c r="C905" s="143" t="s">
        <v>9</v>
      </c>
      <c r="D905" s="143" t="s">
        <v>100</v>
      </c>
      <c r="E905" s="143" t="s">
        <v>101</v>
      </c>
      <c r="F905" s="143" t="s">
        <v>102</v>
      </c>
      <c r="G905" s="143" t="s">
        <v>103</v>
      </c>
      <c r="H905" s="143" t="s">
        <v>104</v>
      </c>
      <c r="I905" s="143" t="s">
        <v>107</v>
      </c>
      <c r="J905" s="143">
        <v>189</v>
      </c>
      <c r="K905" s="144">
        <v>270.27</v>
      </c>
    </row>
    <row r="906" spans="1:11" x14ac:dyDescent="0.25">
      <c r="A906" s="142" t="s">
        <v>99</v>
      </c>
      <c r="B906" s="143">
        <v>2021</v>
      </c>
      <c r="C906" s="143" t="s">
        <v>9</v>
      </c>
      <c r="D906" s="143" t="s">
        <v>100</v>
      </c>
      <c r="E906" s="143" t="s">
        <v>101</v>
      </c>
      <c r="F906" s="143" t="s">
        <v>102</v>
      </c>
      <c r="G906" s="143" t="s">
        <v>103</v>
      </c>
      <c r="H906" s="143" t="s">
        <v>104</v>
      </c>
      <c r="I906" s="143" t="s">
        <v>107</v>
      </c>
      <c r="J906" s="143">
        <v>757</v>
      </c>
      <c r="K906" s="144">
        <v>526.24</v>
      </c>
    </row>
    <row r="907" spans="1:11" x14ac:dyDescent="0.25">
      <c r="A907" s="142" t="s">
        <v>99</v>
      </c>
      <c r="B907" s="143">
        <v>2021</v>
      </c>
      <c r="C907" s="143" t="s">
        <v>9</v>
      </c>
      <c r="D907" s="143" t="s">
        <v>100</v>
      </c>
      <c r="E907" s="143" t="s">
        <v>101</v>
      </c>
      <c r="F907" s="143" t="s">
        <v>102</v>
      </c>
      <c r="G907" s="143" t="s">
        <v>103</v>
      </c>
      <c r="H907" s="143" t="s">
        <v>104</v>
      </c>
      <c r="I907" s="143" t="s">
        <v>107</v>
      </c>
      <c r="J907" s="143">
        <v>811</v>
      </c>
      <c r="K907" s="144">
        <v>526.24</v>
      </c>
    </row>
    <row r="908" spans="1:11" x14ac:dyDescent="0.25">
      <c r="A908" s="142" t="s">
        <v>106</v>
      </c>
      <c r="B908" s="143">
        <v>2021</v>
      </c>
      <c r="C908" s="143" t="s">
        <v>9</v>
      </c>
      <c r="D908" s="143" t="s">
        <v>100</v>
      </c>
      <c r="E908" s="143" t="s">
        <v>101</v>
      </c>
      <c r="F908" s="143" t="s">
        <v>102</v>
      </c>
      <c r="G908" s="143" t="s">
        <v>103</v>
      </c>
      <c r="H908" s="143" t="s">
        <v>104</v>
      </c>
      <c r="I908" s="143" t="s">
        <v>107</v>
      </c>
      <c r="J908" s="143">
        <v>187</v>
      </c>
      <c r="K908" s="144">
        <v>267.40999999999997</v>
      </c>
    </row>
    <row r="909" spans="1:11" x14ac:dyDescent="0.25">
      <c r="A909" s="142" t="s">
        <v>106</v>
      </c>
      <c r="B909" s="143">
        <v>2021</v>
      </c>
      <c r="C909" s="143" t="s">
        <v>9</v>
      </c>
      <c r="D909" s="143" t="s">
        <v>100</v>
      </c>
      <c r="E909" s="143" t="s">
        <v>101</v>
      </c>
      <c r="F909" s="143" t="s">
        <v>102</v>
      </c>
      <c r="G909" s="143" t="s">
        <v>103</v>
      </c>
      <c r="H909" s="143" t="s">
        <v>104</v>
      </c>
      <c r="I909" s="143" t="s">
        <v>107</v>
      </c>
      <c r="J909" s="143">
        <v>235</v>
      </c>
      <c r="K909" s="144">
        <v>336.05</v>
      </c>
    </row>
    <row r="910" spans="1:11" x14ac:dyDescent="0.25">
      <c r="A910" s="142" t="s">
        <v>108</v>
      </c>
      <c r="B910" s="143">
        <v>2021</v>
      </c>
      <c r="C910" s="143" t="s">
        <v>9</v>
      </c>
      <c r="D910" s="143" t="s">
        <v>100</v>
      </c>
      <c r="E910" s="143" t="s">
        <v>101</v>
      </c>
      <c r="F910" s="143" t="s">
        <v>102</v>
      </c>
      <c r="G910" s="143" t="s">
        <v>103</v>
      </c>
      <c r="H910" s="143" t="s">
        <v>104</v>
      </c>
      <c r="I910" s="143" t="s">
        <v>107</v>
      </c>
      <c r="J910" s="143">
        <v>163</v>
      </c>
      <c r="K910" s="144">
        <v>233.09</v>
      </c>
    </row>
    <row r="911" spans="1:11" x14ac:dyDescent="0.25">
      <c r="A911" s="142" t="s">
        <v>109</v>
      </c>
      <c r="B911" s="143">
        <v>2021</v>
      </c>
      <c r="C911" s="143" t="s">
        <v>9</v>
      </c>
      <c r="D911" s="143" t="s">
        <v>100</v>
      </c>
      <c r="E911" s="143" t="s">
        <v>101</v>
      </c>
      <c r="F911" s="143" t="s">
        <v>102</v>
      </c>
      <c r="G911" s="143" t="s">
        <v>103</v>
      </c>
      <c r="H911" s="143" t="s">
        <v>104</v>
      </c>
      <c r="I911" s="143" t="s">
        <v>105</v>
      </c>
      <c r="J911" s="143">
        <v>209</v>
      </c>
      <c r="K911" s="144">
        <v>298.87</v>
      </c>
    </row>
    <row r="912" spans="1:11" x14ac:dyDescent="0.25">
      <c r="A912" s="142" t="s">
        <v>106</v>
      </c>
      <c r="B912" s="143">
        <v>2021</v>
      </c>
      <c r="C912" s="143" t="s">
        <v>9</v>
      </c>
      <c r="D912" s="143" t="s">
        <v>100</v>
      </c>
      <c r="E912" s="143" t="s">
        <v>101</v>
      </c>
      <c r="F912" s="143" t="s">
        <v>102</v>
      </c>
      <c r="G912" s="143" t="s">
        <v>103</v>
      </c>
      <c r="H912" s="143" t="s">
        <v>104</v>
      </c>
      <c r="I912" s="143" t="s">
        <v>105</v>
      </c>
      <c r="J912" s="143">
        <v>203</v>
      </c>
      <c r="K912" s="144">
        <v>290.28999999999996</v>
      </c>
    </row>
    <row r="913" spans="1:11" x14ac:dyDescent="0.25">
      <c r="A913" s="142" t="s">
        <v>99</v>
      </c>
      <c r="B913" s="143">
        <v>2021</v>
      </c>
      <c r="C913" s="143" t="s">
        <v>9</v>
      </c>
      <c r="D913" s="143" t="s">
        <v>100</v>
      </c>
      <c r="E913" s="143" t="s">
        <v>101</v>
      </c>
      <c r="F913" s="143" t="s">
        <v>102</v>
      </c>
      <c r="G913" s="143" t="s">
        <v>103</v>
      </c>
      <c r="H913" s="143" t="s">
        <v>104</v>
      </c>
      <c r="I913" s="143" t="s">
        <v>105</v>
      </c>
      <c r="J913" s="143">
        <v>197</v>
      </c>
      <c r="K913" s="144">
        <v>281.70999999999998</v>
      </c>
    </row>
    <row r="914" spans="1:11" x14ac:dyDescent="0.25">
      <c r="A914" s="142" t="s">
        <v>108</v>
      </c>
      <c r="B914" s="143">
        <v>2021</v>
      </c>
      <c r="C914" s="143" t="s">
        <v>9</v>
      </c>
      <c r="D914" s="143" t="s">
        <v>100</v>
      </c>
      <c r="E914" s="143" t="s">
        <v>101</v>
      </c>
      <c r="F914" s="143" t="s">
        <v>102</v>
      </c>
      <c r="G914" s="143" t="s">
        <v>103</v>
      </c>
      <c r="H914" s="143" t="s">
        <v>104</v>
      </c>
      <c r="I914" s="143" t="s">
        <v>107</v>
      </c>
      <c r="J914" s="143">
        <v>233</v>
      </c>
      <c r="K914" s="144">
        <v>333.19</v>
      </c>
    </row>
    <row r="915" spans="1:11" x14ac:dyDescent="0.25">
      <c r="A915" s="142" t="s">
        <v>108</v>
      </c>
      <c r="B915" s="143">
        <v>2021</v>
      </c>
      <c r="C915" s="143" t="s">
        <v>9</v>
      </c>
      <c r="D915" s="143" t="s">
        <v>100</v>
      </c>
      <c r="E915" s="143" t="s">
        <v>101</v>
      </c>
      <c r="F915" s="143" t="s">
        <v>102</v>
      </c>
      <c r="G915" s="143" t="s">
        <v>103</v>
      </c>
      <c r="H915" s="143" t="s">
        <v>104</v>
      </c>
      <c r="I915" s="143" t="s">
        <v>107</v>
      </c>
      <c r="J915" s="143">
        <v>780</v>
      </c>
      <c r="K915" s="144">
        <v>1115.4000000000001</v>
      </c>
    </row>
    <row r="916" spans="1:11" x14ac:dyDescent="0.25">
      <c r="A916" s="142" t="s">
        <v>99</v>
      </c>
      <c r="B916" s="143">
        <v>2021</v>
      </c>
      <c r="C916" s="143" t="s">
        <v>37</v>
      </c>
      <c r="D916" s="143" t="s">
        <v>100</v>
      </c>
      <c r="E916" s="143" t="s">
        <v>101</v>
      </c>
      <c r="F916" s="143" t="s">
        <v>102</v>
      </c>
      <c r="G916" s="143" t="s">
        <v>103</v>
      </c>
      <c r="H916" s="143" t="s">
        <v>104</v>
      </c>
      <c r="I916" s="143" t="s">
        <v>105</v>
      </c>
      <c r="J916" s="143">
        <v>356</v>
      </c>
      <c r="K916" s="144">
        <v>509.08</v>
      </c>
    </row>
    <row r="917" spans="1:11" x14ac:dyDescent="0.25">
      <c r="A917" s="142" t="s">
        <v>99</v>
      </c>
      <c r="B917" s="143">
        <v>2021</v>
      </c>
      <c r="C917" s="143" t="s">
        <v>37</v>
      </c>
      <c r="D917" s="143" t="s">
        <v>100</v>
      </c>
      <c r="E917" s="143" t="s">
        <v>101</v>
      </c>
      <c r="F917" s="143" t="s">
        <v>102</v>
      </c>
      <c r="G917" s="143" t="s">
        <v>103</v>
      </c>
      <c r="H917" s="143" t="s">
        <v>104</v>
      </c>
      <c r="I917" s="143" t="s">
        <v>105</v>
      </c>
      <c r="J917" s="143">
        <v>350</v>
      </c>
      <c r="K917" s="144">
        <v>500.5</v>
      </c>
    </row>
    <row r="918" spans="1:11" x14ac:dyDescent="0.25">
      <c r="A918" s="142" t="s">
        <v>108</v>
      </c>
      <c r="B918" s="143">
        <v>2021</v>
      </c>
      <c r="C918" s="143" t="s">
        <v>37</v>
      </c>
      <c r="D918" s="143" t="s">
        <v>100</v>
      </c>
      <c r="E918" s="143" t="s">
        <v>101</v>
      </c>
      <c r="F918" s="143" t="s">
        <v>102</v>
      </c>
      <c r="G918" s="143" t="s">
        <v>103</v>
      </c>
      <c r="H918" s="143" t="s">
        <v>104</v>
      </c>
      <c r="I918" s="143" t="s">
        <v>107</v>
      </c>
      <c r="J918" s="143">
        <v>158</v>
      </c>
      <c r="K918" s="144">
        <v>214.88</v>
      </c>
    </row>
    <row r="919" spans="1:11" x14ac:dyDescent="0.25">
      <c r="A919" s="142" t="s">
        <v>106</v>
      </c>
      <c r="B919" s="143">
        <v>2021</v>
      </c>
      <c r="C919" s="143" t="s">
        <v>37</v>
      </c>
      <c r="D919" s="143" t="s">
        <v>100</v>
      </c>
      <c r="E919" s="143" t="s">
        <v>101</v>
      </c>
      <c r="F919" s="143" t="s">
        <v>102</v>
      </c>
      <c r="G919" s="143" t="s">
        <v>103</v>
      </c>
      <c r="H919" s="143" t="s">
        <v>104</v>
      </c>
      <c r="I919" s="143" t="s">
        <v>107</v>
      </c>
      <c r="J919" s="143">
        <v>200</v>
      </c>
      <c r="K919" s="144">
        <v>286</v>
      </c>
    </row>
    <row r="920" spans="1:11" x14ac:dyDescent="0.25">
      <c r="A920" s="142" t="s">
        <v>106</v>
      </c>
      <c r="B920" s="143">
        <v>2021</v>
      </c>
      <c r="C920" s="143" t="s">
        <v>37</v>
      </c>
      <c r="D920" s="143" t="s">
        <v>100</v>
      </c>
      <c r="E920" s="143" t="s">
        <v>101</v>
      </c>
      <c r="F920" s="143" t="s">
        <v>102</v>
      </c>
      <c r="G920" s="143" t="s">
        <v>103</v>
      </c>
      <c r="H920" s="143" t="s">
        <v>104</v>
      </c>
      <c r="I920" s="143" t="s">
        <v>107</v>
      </c>
      <c r="J920" s="143">
        <v>128</v>
      </c>
      <c r="K920" s="144">
        <v>183.04</v>
      </c>
    </row>
    <row r="921" spans="1:11" x14ac:dyDescent="0.25">
      <c r="A921" s="142" t="s">
        <v>109</v>
      </c>
      <c r="B921" s="143">
        <v>2021</v>
      </c>
      <c r="C921" s="143" t="s">
        <v>37</v>
      </c>
      <c r="D921" s="143" t="s">
        <v>100</v>
      </c>
      <c r="E921" s="143" t="s">
        <v>101</v>
      </c>
      <c r="F921" s="143" t="s">
        <v>102</v>
      </c>
      <c r="G921" s="143" t="s">
        <v>103</v>
      </c>
      <c r="H921" s="143" t="s">
        <v>104</v>
      </c>
      <c r="I921" s="143" t="s">
        <v>107</v>
      </c>
      <c r="J921" s="143">
        <v>154</v>
      </c>
      <c r="K921" s="144">
        <v>220.22</v>
      </c>
    </row>
    <row r="922" spans="1:11" x14ac:dyDescent="0.25">
      <c r="A922" s="142" t="s">
        <v>106</v>
      </c>
      <c r="B922" s="143">
        <v>2021</v>
      </c>
      <c r="C922" s="143" t="s">
        <v>37</v>
      </c>
      <c r="D922" s="143" t="s">
        <v>100</v>
      </c>
      <c r="E922" s="143" t="s">
        <v>101</v>
      </c>
      <c r="F922" s="143" t="s">
        <v>102</v>
      </c>
      <c r="G922" s="143" t="s">
        <v>103</v>
      </c>
      <c r="H922" s="143" t="s">
        <v>104</v>
      </c>
      <c r="I922" s="143" t="s">
        <v>107</v>
      </c>
      <c r="J922" s="143">
        <v>202</v>
      </c>
      <c r="K922" s="144">
        <v>288.86</v>
      </c>
    </row>
    <row r="923" spans="1:11" x14ac:dyDescent="0.25">
      <c r="A923" s="142" t="s">
        <v>108</v>
      </c>
      <c r="B923" s="143">
        <v>2021</v>
      </c>
      <c r="C923" s="143" t="s">
        <v>37</v>
      </c>
      <c r="D923" s="143" t="s">
        <v>100</v>
      </c>
      <c r="E923" s="143" t="s">
        <v>101</v>
      </c>
      <c r="F923" s="143" t="s">
        <v>102</v>
      </c>
      <c r="G923" s="143" t="s">
        <v>103</v>
      </c>
      <c r="H923" s="143" t="s">
        <v>104</v>
      </c>
      <c r="I923" s="143" t="s">
        <v>107</v>
      </c>
      <c r="J923" s="143">
        <v>130</v>
      </c>
      <c r="K923" s="144">
        <v>185.9</v>
      </c>
    </row>
    <row r="924" spans="1:11" x14ac:dyDescent="0.25">
      <c r="A924" s="142" t="s">
        <v>106</v>
      </c>
      <c r="B924" s="143">
        <v>2021</v>
      </c>
      <c r="C924" s="143" t="s">
        <v>37</v>
      </c>
      <c r="D924" s="143" t="s">
        <v>100</v>
      </c>
      <c r="E924" s="143" t="s">
        <v>101</v>
      </c>
      <c r="F924" s="143" t="s">
        <v>102</v>
      </c>
      <c r="G924" s="143" t="s">
        <v>103</v>
      </c>
      <c r="H924" s="143" t="s">
        <v>104</v>
      </c>
      <c r="I924" s="143" t="s">
        <v>107</v>
      </c>
      <c r="J924" s="143">
        <v>360</v>
      </c>
      <c r="K924" s="144">
        <v>526.24</v>
      </c>
    </row>
    <row r="925" spans="1:11" x14ac:dyDescent="0.25">
      <c r="A925" s="142" t="s">
        <v>99</v>
      </c>
      <c r="B925" s="143">
        <v>2021</v>
      </c>
      <c r="C925" s="143" t="s">
        <v>37</v>
      </c>
      <c r="D925" s="143" t="s">
        <v>100</v>
      </c>
      <c r="E925" s="143" t="s">
        <v>101</v>
      </c>
      <c r="F925" s="143" t="s">
        <v>102</v>
      </c>
      <c r="G925" s="143" t="s">
        <v>103</v>
      </c>
      <c r="H925" s="143" t="s">
        <v>104</v>
      </c>
      <c r="I925" s="143" t="s">
        <v>107</v>
      </c>
      <c r="J925" s="143">
        <v>354</v>
      </c>
      <c r="K925" s="144">
        <v>526.24</v>
      </c>
    </row>
    <row r="926" spans="1:11" x14ac:dyDescent="0.25">
      <c r="A926" s="142" t="s">
        <v>99</v>
      </c>
      <c r="B926" s="143">
        <v>2021</v>
      </c>
      <c r="C926" s="143" t="s">
        <v>37</v>
      </c>
      <c r="D926" s="143" t="s">
        <v>100</v>
      </c>
      <c r="E926" s="143" t="s">
        <v>101</v>
      </c>
      <c r="F926" s="143" t="s">
        <v>102</v>
      </c>
      <c r="G926" s="143" t="s">
        <v>103</v>
      </c>
      <c r="H926" s="143" t="s">
        <v>104</v>
      </c>
      <c r="I926" s="143" t="s">
        <v>107</v>
      </c>
      <c r="J926" s="143">
        <v>348</v>
      </c>
      <c r="K926" s="144">
        <v>526.24</v>
      </c>
    </row>
    <row r="927" spans="1:11" x14ac:dyDescent="0.25">
      <c r="A927" s="142" t="s">
        <v>99</v>
      </c>
      <c r="B927" s="143">
        <v>2021</v>
      </c>
      <c r="C927" s="143" t="s">
        <v>37</v>
      </c>
      <c r="D927" s="143" t="s">
        <v>100</v>
      </c>
      <c r="E927" s="143" t="s">
        <v>101</v>
      </c>
      <c r="F927" s="143" t="s">
        <v>102</v>
      </c>
      <c r="G927" s="143" t="s">
        <v>103</v>
      </c>
      <c r="H927" s="143" t="s">
        <v>104</v>
      </c>
      <c r="I927" s="143" t="s">
        <v>107</v>
      </c>
      <c r="J927" s="143">
        <v>690</v>
      </c>
      <c r="K927" s="144">
        <v>986.7</v>
      </c>
    </row>
    <row r="928" spans="1:11" x14ac:dyDescent="0.25">
      <c r="A928" s="142" t="s">
        <v>106</v>
      </c>
      <c r="B928" s="143">
        <v>2021</v>
      </c>
      <c r="C928" s="143" t="s">
        <v>37</v>
      </c>
      <c r="D928" s="143" t="s">
        <v>100</v>
      </c>
      <c r="E928" s="143" t="s">
        <v>101</v>
      </c>
      <c r="F928" s="143" t="s">
        <v>102</v>
      </c>
      <c r="G928" s="143" t="s">
        <v>103</v>
      </c>
      <c r="H928" s="143" t="s">
        <v>104</v>
      </c>
      <c r="I928" s="143" t="s">
        <v>107</v>
      </c>
      <c r="J928" s="143">
        <v>723</v>
      </c>
      <c r="K928" s="144">
        <v>1033.8899999999999</v>
      </c>
    </row>
    <row r="929" spans="1:11" x14ac:dyDescent="0.25">
      <c r="A929" s="142" t="s">
        <v>106</v>
      </c>
      <c r="B929" s="143">
        <v>2021</v>
      </c>
      <c r="C929" s="143" t="s">
        <v>37</v>
      </c>
      <c r="D929" s="143" t="s">
        <v>100</v>
      </c>
      <c r="E929" s="143" t="s">
        <v>101</v>
      </c>
      <c r="F929" s="143" t="s">
        <v>102</v>
      </c>
      <c r="G929" s="143" t="s">
        <v>103</v>
      </c>
      <c r="H929" s="143" t="s">
        <v>104</v>
      </c>
      <c r="I929" s="143" t="s">
        <v>107</v>
      </c>
      <c r="J929" s="143">
        <v>357</v>
      </c>
      <c r="K929" s="144">
        <v>510.51</v>
      </c>
    </row>
    <row r="930" spans="1:11" x14ac:dyDescent="0.25">
      <c r="A930" s="142" t="s">
        <v>106</v>
      </c>
      <c r="B930" s="143">
        <v>2021</v>
      </c>
      <c r="C930" s="143" t="s">
        <v>37</v>
      </c>
      <c r="D930" s="143" t="s">
        <v>100</v>
      </c>
      <c r="E930" s="143" t="s">
        <v>101</v>
      </c>
      <c r="F930" s="143" t="s">
        <v>102</v>
      </c>
      <c r="G930" s="143" t="s">
        <v>103</v>
      </c>
      <c r="H930" s="143" t="s">
        <v>104</v>
      </c>
      <c r="I930" s="143" t="s">
        <v>107</v>
      </c>
      <c r="J930" s="143">
        <v>351</v>
      </c>
      <c r="K930" s="144">
        <v>501.93</v>
      </c>
    </row>
    <row r="931" spans="1:11" x14ac:dyDescent="0.25">
      <c r="A931" s="142" t="s">
        <v>106</v>
      </c>
      <c r="B931" s="143">
        <v>2021</v>
      </c>
      <c r="C931" s="143" t="s">
        <v>37</v>
      </c>
      <c r="D931" s="143" t="s">
        <v>100</v>
      </c>
      <c r="E931" s="143" t="s">
        <v>101</v>
      </c>
      <c r="F931" s="143" t="s">
        <v>102</v>
      </c>
      <c r="G931" s="143" t="s">
        <v>103</v>
      </c>
      <c r="H931" s="143" t="s">
        <v>104</v>
      </c>
      <c r="I931" s="143" t="s">
        <v>107</v>
      </c>
      <c r="J931" s="143">
        <v>345</v>
      </c>
      <c r="K931" s="144">
        <v>493.35</v>
      </c>
    </row>
    <row r="932" spans="1:11" x14ac:dyDescent="0.25">
      <c r="A932" s="142" t="s">
        <v>99</v>
      </c>
      <c r="B932" s="143">
        <v>2021</v>
      </c>
      <c r="C932" s="143" t="s">
        <v>37</v>
      </c>
      <c r="D932" s="143" t="s">
        <v>100</v>
      </c>
      <c r="E932" s="143" t="s">
        <v>101</v>
      </c>
      <c r="F932" s="143" t="s">
        <v>102</v>
      </c>
      <c r="G932" s="143" t="s">
        <v>103</v>
      </c>
      <c r="H932" s="143" t="s">
        <v>104</v>
      </c>
      <c r="I932" s="143" t="s">
        <v>107</v>
      </c>
      <c r="J932" s="143">
        <v>763</v>
      </c>
      <c r="K932" s="144">
        <v>526.24</v>
      </c>
    </row>
    <row r="933" spans="1:11" x14ac:dyDescent="0.25">
      <c r="A933" s="142" t="s">
        <v>99</v>
      </c>
      <c r="B933" s="143">
        <v>2021</v>
      </c>
      <c r="C933" s="143" t="s">
        <v>37</v>
      </c>
      <c r="D933" s="143" t="s">
        <v>100</v>
      </c>
      <c r="E933" s="143" t="s">
        <v>101</v>
      </c>
      <c r="F933" s="143" t="s">
        <v>102</v>
      </c>
      <c r="G933" s="143" t="s">
        <v>103</v>
      </c>
      <c r="H933" s="143" t="s">
        <v>104</v>
      </c>
      <c r="I933" s="143" t="s">
        <v>107</v>
      </c>
      <c r="J933" s="143">
        <v>816</v>
      </c>
      <c r="K933" s="144">
        <v>526.24</v>
      </c>
    </row>
    <row r="934" spans="1:11" x14ac:dyDescent="0.25">
      <c r="A934" s="142" t="s">
        <v>108</v>
      </c>
      <c r="B934" s="143">
        <v>2021</v>
      </c>
      <c r="C934" s="143" t="s">
        <v>37</v>
      </c>
      <c r="D934" s="143" t="s">
        <v>100</v>
      </c>
      <c r="E934" s="143" t="s">
        <v>101</v>
      </c>
      <c r="F934" s="143" t="s">
        <v>102</v>
      </c>
      <c r="G934" s="143" t="s">
        <v>103</v>
      </c>
      <c r="H934" s="143" t="s">
        <v>104</v>
      </c>
      <c r="I934" s="143" t="s">
        <v>107</v>
      </c>
      <c r="J934" s="143">
        <v>157</v>
      </c>
      <c r="K934" s="144">
        <v>224.51</v>
      </c>
    </row>
    <row r="935" spans="1:11" x14ac:dyDescent="0.25">
      <c r="A935" s="142" t="s">
        <v>106</v>
      </c>
      <c r="B935" s="143">
        <v>2021</v>
      </c>
      <c r="C935" s="143" t="s">
        <v>37</v>
      </c>
      <c r="D935" s="143" t="s">
        <v>100</v>
      </c>
      <c r="E935" s="143" t="s">
        <v>101</v>
      </c>
      <c r="F935" s="143" t="s">
        <v>102</v>
      </c>
      <c r="G935" s="143" t="s">
        <v>103</v>
      </c>
      <c r="H935" s="143" t="s">
        <v>104</v>
      </c>
      <c r="I935" s="143" t="s">
        <v>107</v>
      </c>
      <c r="J935" s="143">
        <v>205</v>
      </c>
      <c r="K935" s="144">
        <v>293.14999999999998</v>
      </c>
    </row>
    <row r="936" spans="1:11" x14ac:dyDescent="0.25">
      <c r="A936" s="142" t="s">
        <v>109</v>
      </c>
      <c r="B936" s="143">
        <v>2021</v>
      </c>
      <c r="C936" s="143" t="s">
        <v>37</v>
      </c>
      <c r="D936" s="143" t="s">
        <v>100</v>
      </c>
      <c r="E936" s="143" t="s">
        <v>101</v>
      </c>
      <c r="F936" s="143" t="s">
        <v>102</v>
      </c>
      <c r="G936" s="143" t="s">
        <v>103</v>
      </c>
      <c r="H936" s="143" t="s">
        <v>104</v>
      </c>
      <c r="I936" s="143" t="s">
        <v>107</v>
      </c>
      <c r="J936" s="143">
        <v>127</v>
      </c>
      <c r="K936" s="144">
        <v>181.61</v>
      </c>
    </row>
    <row r="937" spans="1:11" x14ac:dyDescent="0.25">
      <c r="A937" s="142" t="s">
        <v>99</v>
      </c>
      <c r="B937" s="143">
        <v>2021</v>
      </c>
      <c r="C937" s="143" t="s">
        <v>37</v>
      </c>
      <c r="D937" s="143" t="s">
        <v>100</v>
      </c>
      <c r="E937" s="143" t="s">
        <v>101</v>
      </c>
      <c r="F937" s="143" t="s">
        <v>102</v>
      </c>
      <c r="G937" s="143" t="s">
        <v>103</v>
      </c>
      <c r="H937" s="143" t="s">
        <v>104</v>
      </c>
      <c r="I937" s="143" t="s">
        <v>105</v>
      </c>
      <c r="J937" s="143">
        <v>359</v>
      </c>
      <c r="K937" s="144">
        <v>513.37</v>
      </c>
    </row>
    <row r="938" spans="1:11" x14ac:dyDescent="0.25">
      <c r="A938" s="142" t="s">
        <v>99</v>
      </c>
      <c r="B938" s="143">
        <v>2021</v>
      </c>
      <c r="C938" s="143" t="s">
        <v>37</v>
      </c>
      <c r="D938" s="143" t="s">
        <v>100</v>
      </c>
      <c r="E938" s="143" t="s">
        <v>101</v>
      </c>
      <c r="F938" s="143" t="s">
        <v>102</v>
      </c>
      <c r="G938" s="143" t="s">
        <v>103</v>
      </c>
      <c r="H938" s="143" t="s">
        <v>104</v>
      </c>
      <c r="I938" s="143" t="s">
        <v>105</v>
      </c>
      <c r="J938" s="143">
        <v>353</v>
      </c>
      <c r="K938" s="144">
        <v>504.78999999999996</v>
      </c>
    </row>
    <row r="939" spans="1:11" x14ac:dyDescent="0.25">
      <c r="A939" s="142" t="s">
        <v>110</v>
      </c>
      <c r="B939" s="143">
        <v>2021</v>
      </c>
      <c r="C939" s="143" t="s">
        <v>37</v>
      </c>
      <c r="D939" s="143" t="s">
        <v>100</v>
      </c>
      <c r="E939" s="143" t="s">
        <v>101</v>
      </c>
      <c r="F939" s="143" t="s">
        <v>102</v>
      </c>
      <c r="G939" s="143" t="s">
        <v>103</v>
      </c>
      <c r="H939" s="143" t="s">
        <v>104</v>
      </c>
      <c r="I939" s="143" t="s">
        <v>105</v>
      </c>
      <c r="J939" s="143">
        <v>347</v>
      </c>
      <c r="K939" s="144">
        <v>496.21000000000004</v>
      </c>
    </row>
    <row r="940" spans="1:11" x14ac:dyDescent="0.25">
      <c r="A940" s="142" t="s">
        <v>106</v>
      </c>
      <c r="B940" s="143">
        <v>2021</v>
      </c>
      <c r="C940" s="143" t="s">
        <v>37</v>
      </c>
      <c r="D940" s="143" t="s">
        <v>100</v>
      </c>
      <c r="E940" s="143" t="s">
        <v>101</v>
      </c>
      <c r="F940" s="143" t="s">
        <v>102</v>
      </c>
      <c r="G940" s="143" t="s">
        <v>103</v>
      </c>
      <c r="H940" s="143" t="s">
        <v>104</v>
      </c>
      <c r="I940" s="143" t="s">
        <v>107</v>
      </c>
      <c r="J940" s="143">
        <v>155</v>
      </c>
      <c r="K940" s="144">
        <v>221.65</v>
      </c>
    </row>
    <row r="941" spans="1:11" x14ac:dyDescent="0.25">
      <c r="A941" s="142" t="s">
        <v>99</v>
      </c>
      <c r="B941" s="143">
        <v>2021</v>
      </c>
      <c r="C941" s="143" t="s">
        <v>37</v>
      </c>
      <c r="D941" s="143" t="s">
        <v>100</v>
      </c>
      <c r="E941" s="143" t="s">
        <v>101</v>
      </c>
      <c r="F941" s="143" t="s">
        <v>102</v>
      </c>
      <c r="G941" s="143" t="s">
        <v>103</v>
      </c>
      <c r="H941" s="143" t="s">
        <v>104</v>
      </c>
      <c r="I941" s="143" t="s">
        <v>107</v>
      </c>
      <c r="J941" s="143">
        <v>203</v>
      </c>
      <c r="K941" s="144">
        <v>290.28999999999996</v>
      </c>
    </row>
    <row r="942" spans="1:11" x14ac:dyDescent="0.25">
      <c r="A942" s="142" t="s">
        <v>108</v>
      </c>
      <c r="B942" s="143">
        <v>2021</v>
      </c>
      <c r="C942" s="143" t="s">
        <v>37</v>
      </c>
      <c r="D942" s="143" t="s">
        <v>100</v>
      </c>
      <c r="E942" s="143" t="s">
        <v>101</v>
      </c>
      <c r="F942" s="143" t="s">
        <v>102</v>
      </c>
      <c r="G942" s="143" t="s">
        <v>103</v>
      </c>
      <c r="H942" s="143" t="s">
        <v>104</v>
      </c>
      <c r="I942" s="143" t="s">
        <v>107</v>
      </c>
      <c r="J942" s="143">
        <v>785</v>
      </c>
      <c r="K942" s="144">
        <v>1122.55</v>
      </c>
    </row>
    <row r="943" spans="1:11" x14ac:dyDescent="0.25">
      <c r="A943" s="142" t="s">
        <v>106</v>
      </c>
      <c r="B943" s="143">
        <v>2021</v>
      </c>
      <c r="C943" s="143" t="s">
        <v>36</v>
      </c>
      <c r="D943" s="143" t="s">
        <v>100</v>
      </c>
      <c r="E943" s="143" t="s">
        <v>101</v>
      </c>
      <c r="F943" s="143" t="s">
        <v>102</v>
      </c>
      <c r="G943" s="143" t="s">
        <v>103</v>
      </c>
      <c r="H943" s="143" t="s">
        <v>104</v>
      </c>
      <c r="I943" s="143" t="s">
        <v>105</v>
      </c>
      <c r="J943" s="143">
        <v>128</v>
      </c>
      <c r="K943" s="144">
        <v>526.24</v>
      </c>
    </row>
    <row r="944" spans="1:11" x14ac:dyDescent="0.25">
      <c r="A944" s="142" t="s">
        <v>108</v>
      </c>
      <c r="B944" s="143">
        <v>2021</v>
      </c>
      <c r="C944" s="143" t="s">
        <v>36</v>
      </c>
      <c r="D944" s="143" t="s">
        <v>100</v>
      </c>
      <c r="E944" s="143" t="s">
        <v>101</v>
      </c>
      <c r="F944" s="143" t="s">
        <v>102</v>
      </c>
      <c r="G944" s="143" t="s">
        <v>103</v>
      </c>
      <c r="H944" s="143" t="s">
        <v>104</v>
      </c>
      <c r="I944" s="143" t="s">
        <v>105</v>
      </c>
      <c r="J944" s="143">
        <v>368</v>
      </c>
      <c r="K944" s="144">
        <v>526.24</v>
      </c>
    </row>
    <row r="945" spans="1:11" x14ac:dyDescent="0.25">
      <c r="A945" s="142" t="s">
        <v>106</v>
      </c>
      <c r="B945" s="143">
        <v>2021</v>
      </c>
      <c r="C945" s="143" t="s">
        <v>36</v>
      </c>
      <c r="D945" s="143" t="s">
        <v>100</v>
      </c>
      <c r="E945" s="143" t="s">
        <v>101</v>
      </c>
      <c r="F945" s="143" t="s">
        <v>102</v>
      </c>
      <c r="G945" s="143" t="s">
        <v>103</v>
      </c>
      <c r="H945" s="143" t="s">
        <v>104</v>
      </c>
      <c r="I945" s="143" t="s">
        <v>105</v>
      </c>
      <c r="J945" s="143">
        <v>362</v>
      </c>
      <c r="K945" s="144">
        <v>517.66</v>
      </c>
    </row>
    <row r="946" spans="1:11" x14ac:dyDescent="0.25">
      <c r="A946" s="142" t="s">
        <v>99</v>
      </c>
      <c r="B946" s="143">
        <v>2021</v>
      </c>
      <c r="C946" s="143" t="s">
        <v>36</v>
      </c>
      <c r="D946" s="143" t="s">
        <v>100</v>
      </c>
      <c r="E946" s="143" t="s">
        <v>101</v>
      </c>
      <c r="F946" s="143" t="s">
        <v>102</v>
      </c>
      <c r="G946" s="143" t="s">
        <v>103</v>
      </c>
      <c r="H946" s="143" t="s">
        <v>104</v>
      </c>
      <c r="I946" s="143" t="s">
        <v>107</v>
      </c>
      <c r="J946" s="143">
        <v>206</v>
      </c>
      <c r="K946" s="144">
        <v>294.58</v>
      </c>
    </row>
    <row r="947" spans="1:11" x14ac:dyDescent="0.25">
      <c r="A947" s="142" t="s">
        <v>99</v>
      </c>
      <c r="B947" s="143">
        <v>2021</v>
      </c>
      <c r="C947" s="143" t="s">
        <v>36</v>
      </c>
      <c r="D947" s="143" t="s">
        <v>100</v>
      </c>
      <c r="E947" s="143" t="s">
        <v>101</v>
      </c>
      <c r="F947" s="143" t="s">
        <v>102</v>
      </c>
      <c r="G947" s="143" t="s">
        <v>103</v>
      </c>
      <c r="H947" s="143" t="s">
        <v>104</v>
      </c>
      <c r="I947" s="143" t="s">
        <v>107</v>
      </c>
      <c r="J947" s="143">
        <v>134</v>
      </c>
      <c r="K947" s="144">
        <v>191.62</v>
      </c>
    </row>
    <row r="948" spans="1:11" x14ac:dyDescent="0.25">
      <c r="A948" s="142" t="s">
        <v>99</v>
      </c>
      <c r="B948" s="143">
        <v>2021</v>
      </c>
      <c r="C948" s="143" t="s">
        <v>36</v>
      </c>
      <c r="D948" s="143" t="s">
        <v>100</v>
      </c>
      <c r="E948" s="143" t="s">
        <v>101</v>
      </c>
      <c r="F948" s="143" t="s">
        <v>102</v>
      </c>
      <c r="G948" s="143" t="s">
        <v>103</v>
      </c>
      <c r="H948" s="143" t="s">
        <v>104</v>
      </c>
      <c r="I948" s="143" t="s">
        <v>107</v>
      </c>
      <c r="J948" s="143">
        <v>160</v>
      </c>
      <c r="K948" s="144">
        <v>228.8</v>
      </c>
    </row>
    <row r="949" spans="1:11" x14ac:dyDescent="0.25">
      <c r="A949" s="142" t="s">
        <v>106</v>
      </c>
      <c r="B949" s="143">
        <v>2021</v>
      </c>
      <c r="C949" s="143" t="s">
        <v>36</v>
      </c>
      <c r="D949" s="143" t="s">
        <v>100</v>
      </c>
      <c r="E949" s="143" t="s">
        <v>101</v>
      </c>
      <c r="F949" s="143" t="s">
        <v>102</v>
      </c>
      <c r="G949" s="143" t="s">
        <v>103</v>
      </c>
      <c r="H949" s="143" t="s">
        <v>104</v>
      </c>
      <c r="I949" s="143" t="s">
        <v>107</v>
      </c>
      <c r="J949" s="143">
        <v>208</v>
      </c>
      <c r="K949" s="144">
        <v>297.44</v>
      </c>
    </row>
    <row r="950" spans="1:11" x14ac:dyDescent="0.25">
      <c r="A950" s="142" t="s">
        <v>99</v>
      </c>
      <c r="B950" s="143">
        <v>2021</v>
      </c>
      <c r="C950" s="143" t="s">
        <v>36</v>
      </c>
      <c r="D950" s="143" t="s">
        <v>100</v>
      </c>
      <c r="E950" s="143" t="s">
        <v>101</v>
      </c>
      <c r="F950" s="143" t="s">
        <v>102</v>
      </c>
      <c r="G950" s="143" t="s">
        <v>103</v>
      </c>
      <c r="H950" s="143" t="s">
        <v>104</v>
      </c>
      <c r="I950" s="143" t="s">
        <v>107</v>
      </c>
      <c r="J950" s="143">
        <v>136</v>
      </c>
      <c r="K950" s="144">
        <v>194.48</v>
      </c>
    </row>
    <row r="951" spans="1:11" x14ac:dyDescent="0.25">
      <c r="A951" s="142" t="s">
        <v>106</v>
      </c>
      <c r="B951" s="143">
        <v>2021</v>
      </c>
      <c r="C951" s="143" t="s">
        <v>36</v>
      </c>
      <c r="D951" s="143" t="s">
        <v>100</v>
      </c>
      <c r="E951" s="143" t="s">
        <v>101</v>
      </c>
      <c r="F951" s="143" t="s">
        <v>102</v>
      </c>
      <c r="G951" s="143" t="s">
        <v>103</v>
      </c>
      <c r="H951" s="143" t="s">
        <v>104</v>
      </c>
      <c r="I951" s="143" t="s">
        <v>107</v>
      </c>
      <c r="J951" s="143">
        <v>372</v>
      </c>
      <c r="K951" s="144">
        <v>526.24</v>
      </c>
    </row>
    <row r="952" spans="1:11" x14ac:dyDescent="0.25">
      <c r="A952" s="142" t="s">
        <v>106</v>
      </c>
      <c r="B952" s="143">
        <v>2021</v>
      </c>
      <c r="C952" s="143" t="s">
        <v>36</v>
      </c>
      <c r="D952" s="143" t="s">
        <v>100</v>
      </c>
      <c r="E952" s="143" t="s">
        <v>101</v>
      </c>
      <c r="F952" s="143" t="s">
        <v>102</v>
      </c>
      <c r="G952" s="143" t="s">
        <v>103</v>
      </c>
      <c r="H952" s="143" t="s">
        <v>104</v>
      </c>
      <c r="I952" s="143" t="s">
        <v>107</v>
      </c>
      <c r="J952" s="143">
        <v>366</v>
      </c>
      <c r="K952" s="144">
        <v>526.24</v>
      </c>
    </row>
    <row r="953" spans="1:11" x14ac:dyDescent="0.25">
      <c r="A953" s="142" t="s">
        <v>99</v>
      </c>
      <c r="B953" s="143">
        <v>2021</v>
      </c>
      <c r="C953" s="143" t="s">
        <v>36</v>
      </c>
      <c r="D953" s="143" t="s">
        <v>100</v>
      </c>
      <c r="E953" s="143" t="s">
        <v>101</v>
      </c>
      <c r="F953" s="143" t="s">
        <v>102</v>
      </c>
      <c r="G953" s="143" t="s">
        <v>103</v>
      </c>
      <c r="H953" s="143" t="s">
        <v>104</v>
      </c>
      <c r="I953" s="143" t="s">
        <v>107</v>
      </c>
      <c r="J953" s="143">
        <v>689</v>
      </c>
      <c r="K953" s="144">
        <v>985.27</v>
      </c>
    </row>
    <row r="954" spans="1:11" x14ac:dyDescent="0.25">
      <c r="A954" s="142" t="s">
        <v>108</v>
      </c>
      <c r="B954" s="143">
        <v>2021</v>
      </c>
      <c r="C954" s="143" t="s">
        <v>36</v>
      </c>
      <c r="D954" s="143" t="s">
        <v>100</v>
      </c>
      <c r="E954" s="143" t="s">
        <v>101</v>
      </c>
      <c r="F954" s="143" t="s">
        <v>102</v>
      </c>
      <c r="G954" s="143" t="s">
        <v>103</v>
      </c>
      <c r="H954" s="143" t="s">
        <v>104</v>
      </c>
      <c r="I954" s="143" t="s">
        <v>107</v>
      </c>
      <c r="J954" s="143">
        <v>722</v>
      </c>
      <c r="K954" s="144">
        <v>1032.46</v>
      </c>
    </row>
    <row r="955" spans="1:11" x14ac:dyDescent="0.25">
      <c r="A955" s="142" t="s">
        <v>106</v>
      </c>
      <c r="B955" s="143">
        <v>2021</v>
      </c>
      <c r="C955" s="143" t="s">
        <v>36</v>
      </c>
      <c r="D955" s="143" t="s">
        <v>100</v>
      </c>
      <c r="E955" s="143" t="s">
        <v>101</v>
      </c>
      <c r="F955" s="143" t="s">
        <v>102</v>
      </c>
      <c r="G955" s="143" t="s">
        <v>103</v>
      </c>
      <c r="H955" s="143" t="s">
        <v>104</v>
      </c>
      <c r="I955" s="143" t="s">
        <v>107</v>
      </c>
      <c r="J955" s="143">
        <v>776</v>
      </c>
      <c r="K955" s="144">
        <v>1109.68</v>
      </c>
    </row>
    <row r="956" spans="1:11" x14ac:dyDescent="0.25">
      <c r="A956" s="142" t="s">
        <v>108</v>
      </c>
      <c r="B956" s="143">
        <v>2021</v>
      </c>
      <c r="C956" s="143" t="s">
        <v>36</v>
      </c>
      <c r="D956" s="143" t="s">
        <v>100</v>
      </c>
      <c r="E956" s="143" t="s">
        <v>101</v>
      </c>
      <c r="F956" s="143" t="s">
        <v>102</v>
      </c>
      <c r="G956" s="143" t="s">
        <v>103</v>
      </c>
      <c r="H956" s="143" t="s">
        <v>104</v>
      </c>
      <c r="I956" s="143" t="s">
        <v>107</v>
      </c>
      <c r="J956" s="143">
        <v>129</v>
      </c>
      <c r="K956" s="144">
        <v>184.47</v>
      </c>
    </row>
    <row r="957" spans="1:11" x14ac:dyDescent="0.25">
      <c r="A957" s="142" t="s">
        <v>106</v>
      </c>
      <c r="B957" s="143">
        <v>2021</v>
      </c>
      <c r="C957" s="143" t="s">
        <v>36</v>
      </c>
      <c r="D957" s="143" t="s">
        <v>100</v>
      </c>
      <c r="E957" s="143" t="s">
        <v>101</v>
      </c>
      <c r="F957" s="143" t="s">
        <v>102</v>
      </c>
      <c r="G957" s="143" t="s">
        <v>103</v>
      </c>
      <c r="H957" s="143" t="s">
        <v>104</v>
      </c>
      <c r="I957" s="143" t="s">
        <v>107</v>
      </c>
      <c r="J957" s="143">
        <v>369</v>
      </c>
      <c r="K957" s="144">
        <v>527.66999999999996</v>
      </c>
    </row>
    <row r="958" spans="1:11" x14ac:dyDescent="0.25">
      <c r="A958" s="142" t="s">
        <v>99</v>
      </c>
      <c r="B958" s="143">
        <v>2021</v>
      </c>
      <c r="C958" s="143" t="s">
        <v>36</v>
      </c>
      <c r="D958" s="143" t="s">
        <v>100</v>
      </c>
      <c r="E958" s="143" t="s">
        <v>101</v>
      </c>
      <c r="F958" s="143" t="s">
        <v>102</v>
      </c>
      <c r="G958" s="143" t="s">
        <v>103</v>
      </c>
      <c r="H958" s="143" t="s">
        <v>104</v>
      </c>
      <c r="I958" s="143" t="s">
        <v>107</v>
      </c>
      <c r="J958" s="143">
        <v>363</v>
      </c>
      <c r="K958" s="144">
        <v>519.09</v>
      </c>
    </row>
    <row r="959" spans="1:11" x14ac:dyDescent="0.25">
      <c r="A959" s="142" t="s">
        <v>106</v>
      </c>
      <c r="B959" s="143">
        <v>2021</v>
      </c>
      <c r="C959" s="143" t="s">
        <v>36</v>
      </c>
      <c r="D959" s="143" t="s">
        <v>100</v>
      </c>
      <c r="E959" s="143" t="s">
        <v>101</v>
      </c>
      <c r="F959" s="143" t="s">
        <v>102</v>
      </c>
      <c r="G959" s="143" t="s">
        <v>103</v>
      </c>
      <c r="H959" s="143" t="s">
        <v>104</v>
      </c>
      <c r="I959" s="143" t="s">
        <v>107</v>
      </c>
      <c r="J959" s="143">
        <v>159</v>
      </c>
      <c r="K959" s="144">
        <v>227.37</v>
      </c>
    </row>
    <row r="960" spans="1:11" x14ac:dyDescent="0.25">
      <c r="A960" s="142" t="s">
        <v>106</v>
      </c>
      <c r="B960" s="143">
        <v>2021</v>
      </c>
      <c r="C960" s="143" t="s">
        <v>36</v>
      </c>
      <c r="D960" s="143" t="s">
        <v>100</v>
      </c>
      <c r="E960" s="143" t="s">
        <v>101</v>
      </c>
      <c r="F960" s="143" t="s">
        <v>102</v>
      </c>
      <c r="G960" s="143" t="s">
        <v>103</v>
      </c>
      <c r="H960" s="143" t="s">
        <v>104</v>
      </c>
      <c r="I960" s="143" t="s">
        <v>107</v>
      </c>
      <c r="J960" s="143">
        <v>762</v>
      </c>
      <c r="K960" s="144">
        <v>526.24</v>
      </c>
    </row>
    <row r="961" spans="1:11" x14ac:dyDescent="0.25">
      <c r="A961" s="142" t="s">
        <v>99</v>
      </c>
      <c r="B961" s="143">
        <v>2021</v>
      </c>
      <c r="C961" s="143" t="s">
        <v>36</v>
      </c>
      <c r="D961" s="143" t="s">
        <v>100</v>
      </c>
      <c r="E961" s="143" t="s">
        <v>101</v>
      </c>
      <c r="F961" s="143" t="s">
        <v>102</v>
      </c>
      <c r="G961" s="143" t="s">
        <v>103</v>
      </c>
      <c r="H961" s="143" t="s">
        <v>104</v>
      </c>
      <c r="I961" s="143" t="s">
        <v>107</v>
      </c>
      <c r="J961" s="143">
        <v>815</v>
      </c>
      <c r="K961" s="144">
        <v>526.24</v>
      </c>
    </row>
    <row r="962" spans="1:11" x14ac:dyDescent="0.25">
      <c r="A962" s="142" t="s">
        <v>99</v>
      </c>
      <c r="B962" s="143">
        <v>2021</v>
      </c>
      <c r="C962" s="143" t="s">
        <v>36</v>
      </c>
      <c r="D962" s="143" t="s">
        <v>100</v>
      </c>
      <c r="E962" s="143" t="s">
        <v>101</v>
      </c>
      <c r="F962" s="143" t="s">
        <v>102</v>
      </c>
      <c r="G962" s="143" t="s">
        <v>103</v>
      </c>
      <c r="H962" s="143" t="s">
        <v>104</v>
      </c>
      <c r="I962" s="143" t="s">
        <v>107</v>
      </c>
      <c r="J962" s="143">
        <v>163</v>
      </c>
      <c r="K962" s="144">
        <v>233.09</v>
      </c>
    </row>
    <row r="963" spans="1:11" x14ac:dyDescent="0.25">
      <c r="A963" s="142" t="s">
        <v>99</v>
      </c>
      <c r="B963" s="143">
        <v>2021</v>
      </c>
      <c r="C963" s="143" t="s">
        <v>36</v>
      </c>
      <c r="D963" s="143" t="s">
        <v>100</v>
      </c>
      <c r="E963" s="143" t="s">
        <v>101</v>
      </c>
      <c r="F963" s="143" t="s">
        <v>102</v>
      </c>
      <c r="G963" s="143" t="s">
        <v>103</v>
      </c>
      <c r="H963" s="143" t="s">
        <v>104</v>
      </c>
      <c r="I963" s="143" t="s">
        <v>107</v>
      </c>
      <c r="J963" s="143">
        <v>133</v>
      </c>
      <c r="K963" s="144">
        <v>190.19</v>
      </c>
    </row>
    <row r="964" spans="1:11" x14ac:dyDescent="0.25">
      <c r="A964" s="142" t="s">
        <v>99</v>
      </c>
      <c r="B964" s="143">
        <v>2021</v>
      </c>
      <c r="C964" s="143" t="s">
        <v>36</v>
      </c>
      <c r="D964" s="143" t="s">
        <v>100</v>
      </c>
      <c r="E964" s="143" t="s">
        <v>101</v>
      </c>
      <c r="F964" s="143" t="s">
        <v>102</v>
      </c>
      <c r="G964" s="143" t="s">
        <v>103</v>
      </c>
      <c r="H964" s="143" t="s">
        <v>104</v>
      </c>
      <c r="I964" s="143" t="s">
        <v>105</v>
      </c>
      <c r="J964" s="143">
        <v>371</v>
      </c>
      <c r="K964" s="144">
        <v>530.53</v>
      </c>
    </row>
    <row r="965" spans="1:11" x14ac:dyDescent="0.25">
      <c r="A965" s="142" t="s">
        <v>108</v>
      </c>
      <c r="B965" s="143">
        <v>2021</v>
      </c>
      <c r="C965" s="143" t="s">
        <v>36</v>
      </c>
      <c r="D965" s="143" t="s">
        <v>100</v>
      </c>
      <c r="E965" s="143" t="s">
        <v>101</v>
      </c>
      <c r="F965" s="143" t="s">
        <v>102</v>
      </c>
      <c r="G965" s="143" t="s">
        <v>103</v>
      </c>
      <c r="H965" s="143" t="s">
        <v>104</v>
      </c>
      <c r="I965" s="143" t="s">
        <v>105</v>
      </c>
      <c r="J965" s="143">
        <v>365</v>
      </c>
      <c r="K965" s="144">
        <v>521.95000000000005</v>
      </c>
    </row>
    <row r="966" spans="1:11" x14ac:dyDescent="0.25">
      <c r="A966" s="142" t="s">
        <v>99</v>
      </c>
      <c r="B966" s="143">
        <v>2021</v>
      </c>
      <c r="C966" s="143" t="s">
        <v>36</v>
      </c>
      <c r="D966" s="143" t="s">
        <v>100</v>
      </c>
      <c r="E966" s="143" t="s">
        <v>101</v>
      </c>
      <c r="F966" s="143" t="s">
        <v>102</v>
      </c>
      <c r="G966" s="143" t="s">
        <v>103</v>
      </c>
      <c r="H966" s="143" t="s">
        <v>104</v>
      </c>
      <c r="I966" s="143" t="s">
        <v>107</v>
      </c>
      <c r="J966" s="143">
        <v>161</v>
      </c>
      <c r="K966" s="144">
        <v>230.23000000000002</v>
      </c>
    </row>
    <row r="967" spans="1:11" x14ac:dyDescent="0.25">
      <c r="A967" s="142" t="s">
        <v>106</v>
      </c>
      <c r="B967" s="143">
        <v>2021</v>
      </c>
      <c r="C967" s="143" t="s">
        <v>36</v>
      </c>
      <c r="D967" s="143" t="s">
        <v>100</v>
      </c>
      <c r="E967" s="143" t="s">
        <v>101</v>
      </c>
      <c r="F967" s="143" t="s">
        <v>102</v>
      </c>
      <c r="G967" s="143" t="s">
        <v>103</v>
      </c>
      <c r="H967" s="143" t="s">
        <v>104</v>
      </c>
      <c r="I967" s="143" t="s">
        <v>107</v>
      </c>
      <c r="J967" s="143">
        <v>209</v>
      </c>
      <c r="K967" s="144">
        <v>298.87</v>
      </c>
    </row>
    <row r="968" spans="1:11" x14ac:dyDescent="0.25">
      <c r="A968" s="142" t="s">
        <v>108</v>
      </c>
      <c r="B968" s="143">
        <v>2021</v>
      </c>
      <c r="C968" s="143" t="s">
        <v>32</v>
      </c>
      <c r="D968" s="143" t="s">
        <v>100</v>
      </c>
      <c r="E968" s="143" t="s">
        <v>101</v>
      </c>
      <c r="F968" s="143" t="s">
        <v>102</v>
      </c>
      <c r="G968" s="143" t="s">
        <v>103</v>
      </c>
      <c r="H968" s="143" t="s">
        <v>104</v>
      </c>
      <c r="I968" s="143" t="s">
        <v>105</v>
      </c>
      <c r="J968" s="143">
        <v>176</v>
      </c>
      <c r="K968" s="144">
        <v>526.24</v>
      </c>
    </row>
    <row r="969" spans="1:11" x14ac:dyDescent="0.25">
      <c r="A969" s="142" t="s">
        <v>99</v>
      </c>
      <c r="B969" s="143">
        <v>2021</v>
      </c>
      <c r="C969" s="143" t="s">
        <v>32</v>
      </c>
      <c r="D969" s="143" t="s">
        <v>100</v>
      </c>
      <c r="E969" s="143" t="s">
        <v>101</v>
      </c>
      <c r="F969" s="143" t="s">
        <v>102</v>
      </c>
      <c r="G969" s="143" t="s">
        <v>103</v>
      </c>
      <c r="H969" s="143" t="s">
        <v>104</v>
      </c>
      <c r="I969" s="143" t="s">
        <v>105</v>
      </c>
      <c r="J969" s="143">
        <v>170</v>
      </c>
      <c r="K969" s="144">
        <v>526.24</v>
      </c>
    </row>
    <row r="970" spans="1:11" x14ac:dyDescent="0.25">
      <c r="A970" s="142" t="s">
        <v>108</v>
      </c>
      <c r="B970" s="143">
        <v>2021</v>
      </c>
      <c r="C970" s="143" t="s">
        <v>32</v>
      </c>
      <c r="D970" s="143" t="s">
        <v>100</v>
      </c>
      <c r="E970" s="143" t="s">
        <v>101</v>
      </c>
      <c r="F970" s="143" t="s">
        <v>102</v>
      </c>
      <c r="G970" s="143" t="s">
        <v>103</v>
      </c>
      <c r="H970" s="143" t="s">
        <v>104</v>
      </c>
      <c r="I970" s="143" t="s">
        <v>105</v>
      </c>
      <c r="J970" s="143">
        <v>164</v>
      </c>
      <c r="K970" s="144">
        <v>526.24</v>
      </c>
    </row>
    <row r="971" spans="1:11" x14ac:dyDescent="0.25">
      <c r="A971" s="142" t="s">
        <v>99</v>
      </c>
      <c r="B971" s="143">
        <v>2021</v>
      </c>
      <c r="C971" s="143" t="s">
        <v>32</v>
      </c>
      <c r="D971" s="143" t="s">
        <v>100</v>
      </c>
      <c r="E971" s="143" t="s">
        <v>101</v>
      </c>
      <c r="F971" s="143" t="s">
        <v>102</v>
      </c>
      <c r="G971" s="143" t="s">
        <v>103</v>
      </c>
      <c r="H971" s="143" t="s">
        <v>104</v>
      </c>
      <c r="I971" s="143" t="s">
        <v>107</v>
      </c>
      <c r="J971" s="143">
        <v>176</v>
      </c>
      <c r="K971" s="144">
        <v>251.68</v>
      </c>
    </row>
    <row r="972" spans="1:11" x14ac:dyDescent="0.25">
      <c r="A972" s="142" t="s">
        <v>99</v>
      </c>
      <c r="B972" s="143">
        <v>2021</v>
      </c>
      <c r="C972" s="143" t="s">
        <v>32</v>
      </c>
      <c r="D972" s="143" t="s">
        <v>100</v>
      </c>
      <c r="E972" s="143" t="s">
        <v>101</v>
      </c>
      <c r="F972" s="143" t="s">
        <v>102</v>
      </c>
      <c r="G972" s="143" t="s">
        <v>103</v>
      </c>
      <c r="H972" s="143" t="s">
        <v>104</v>
      </c>
      <c r="I972" s="143" t="s">
        <v>107</v>
      </c>
      <c r="J972" s="143">
        <v>224</v>
      </c>
      <c r="K972" s="144">
        <v>320.32</v>
      </c>
    </row>
    <row r="973" spans="1:11" x14ac:dyDescent="0.25">
      <c r="A973" s="142" t="s">
        <v>99</v>
      </c>
      <c r="B973" s="143">
        <v>2021</v>
      </c>
      <c r="C973" s="143" t="s">
        <v>32</v>
      </c>
      <c r="D973" s="143" t="s">
        <v>100</v>
      </c>
      <c r="E973" s="143" t="s">
        <v>101</v>
      </c>
      <c r="F973" s="143" t="s">
        <v>102</v>
      </c>
      <c r="G973" s="143" t="s">
        <v>103</v>
      </c>
      <c r="H973" s="143" t="s">
        <v>104</v>
      </c>
      <c r="I973" s="143" t="s">
        <v>107</v>
      </c>
      <c r="J973" s="143">
        <v>152</v>
      </c>
      <c r="K973" s="144">
        <v>217.36</v>
      </c>
    </row>
    <row r="974" spans="1:11" x14ac:dyDescent="0.25">
      <c r="A974" s="142" t="s">
        <v>106</v>
      </c>
      <c r="B974" s="143">
        <v>2021</v>
      </c>
      <c r="C974" s="143" t="s">
        <v>32</v>
      </c>
      <c r="D974" s="143" t="s">
        <v>100</v>
      </c>
      <c r="E974" s="143" t="s">
        <v>101</v>
      </c>
      <c r="F974" s="143" t="s">
        <v>102</v>
      </c>
      <c r="G974" s="143" t="s">
        <v>103</v>
      </c>
      <c r="H974" s="143" t="s">
        <v>104</v>
      </c>
      <c r="I974" s="143" t="s">
        <v>107</v>
      </c>
      <c r="J974" s="143">
        <v>178</v>
      </c>
      <c r="K974" s="144">
        <v>254.54</v>
      </c>
    </row>
    <row r="975" spans="1:11" x14ac:dyDescent="0.25">
      <c r="A975" s="142" t="s">
        <v>99</v>
      </c>
      <c r="B975" s="143">
        <v>2021</v>
      </c>
      <c r="C975" s="143" t="s">
        <v>32</v>
      </c>
      <c r="D975" s="143" t="s">
        <v>100</v>
      </c>
      <c r="E975" s="143" t="s">
        <v>101</v>
      </c>
      <c r="F975" s="143" t="s">
        <v>102</v>
      </c>
      <c r="G975" s="143" t="s">
        <v>103</v>
      </c>
      <c r="H975" s="143" t="s">
        <v>104</v>
      </c>
      <c r="I975" s="143" t="s">
        <v>107</v>
      </c>
      <c r="J975" s="143">
        <v>226</v>
      </c>
      <c r="K975" s="144">
        <v>323.18</v>
      </c>
    </row>
    <row r="976" spans="1:11" x14ac:dyDescent="0.25">
      <c r="A976" s="142" t="s">
        <v>108</v>
      </c>
      <c r="B976" s="143">
        <v>2021</v>
      </c>
      <c r="C976" s="143" t="s">
        <v>32</v>
      </c>
      <c r="D976" s="143" t="s">
        <v>100</v>
      </c>
      <c r="E976" s="143" t="s">
        <v>101</v>
      </c>
      <c r="F976" s="143" t="s">
        <v>102</v>
      </c>
      <c r="G976" s="143" t="s">
        <v>103</v>
      </c>
      <c r="H976" s="143" t="s">
        <v>104</v>
      </c>
      <c r="I976" s="143" t="s">
        <v>107</v>
      </c>
      <c r="J976" s="143">
        <v>148</v>
      </c>
      <c r="K976" s="144">
        <v>211.64</v>
      </c>
    </row>
    <row r="977" spans="1:11" x14ac:dyDescent="0.25">
      <c r="A977" s="142" t="s">
        <v>106</v>
      </c>
      <c r="B977" s="143">
        <v>2021</v>
      </c>
      <c r="C977" s="143" t="s">
        <v>32</v>
      </c>
      <c r="D977" s="143" t="s">
        <v>100</v>
      </c>
      <c r="E977" s="143" t="s">
        <v>101</v>
      </c>
      <c r="F977" s="143" t="s">
        <v>102</v>
      </c>
      <c r="G977" s="143" t="s">
        <v>103</v>
      </c>
      <c r="H977" s="143" t="s">
        <v>104</v>
      </c>
      <c r="I977" s="143" t="s">
        <v>105</v>
      </c>
      <c r="J977" s="143">
        <v>174</v>
      </c>
      <c r="K977" s="144">
        <v>526.24</v>
      </c>
    </row>
    <row r="978" spans="1:11" x14ac:dyDescent="0.25">
      <c r="A978" s="142" t="s">
        <v>106</v>
      </c>
      <c r="B978" s="143">
        <v>2021</v>
      </c>
      <c r="C978" s="143" t="s">
        <v>32</v>
      </c>
      <c r="D978" s="143" t="s">
        <v>100</v>
      </c>
      <c r="E978" s="143" t="s">
        <v>101</v>
      </c>
      <c r="F978" s="143" t="s">
        <v>102</v>
      </c>
      <c r="G978" s="143" t="s">
        <v>103</v>
      </c>
      <c r="H978" s="143" t="s">
        <v>104</v>
      </c>
      <c r="I978" s="143" t="s">
        <v>105</v>
      </c>
      <c r="J978" s="143">
        <v>168</v>
      </c>
      <c r="K978" s="144">
        <v>526.24</v>
      </c>
    </row>
    <row r="979" spans="1:11" x14ac:dyDescent="0.25">
      <c r="A979" s="142" t="s">
        <v>106</v>
      </c>
      <c r="B979" s="143">
        <v>2021</v>
      </c>
      <c r="C979" s="143" t="s">
        <v>32</v>
      </c>
      <c r="D979" s="143" t="s">
        <v>100</v>
      </c>
      <c r="E979" s="143" t="s">
        <v>101</v>
      </c>
      <c r="F979" s="143" t="s">
        <v>102</v>
      </c>
      <c r="G979" s="143" t="s">
        <v>103</v>
      </c>
      <c r="H979" s="143" t="s">
        <v>104</v>
      </c>
      <c r="I979" s="143" t="s">
        <v>107</v>
      </c>
      <c r="J979" s="143">
        <v>720</v>
      </c>
      <c r="K979" s="144">
        <v>1029.5999999999999</v>
      </c>
    </row>
    <row r="980" spans="1:11" x14ac:dyDescent="0.25">
      <c r="A980" s="142" t="s">
        <v>106</v>
      </c>
      <c r="B980" s="143">
        <v>2021</v>
      </c>
      <c r="C980" s="143" t="s">
        <v>32</v>
      </c>
      <c r="D980" s="143" t="s">
        <v>100</v>
      </c>
      <c r="E980" s="143" t="s">
        <v>101</v>
      </c>
      <c r="F980" s="143" t="s">
        <v>102</v>
      </c>
      <c r="G980" s="143" t="s">
        <v>103</v>
      </c>
      <c r="H980" s="143" t="s">
        <v>104</v>
      </c>
      <c r="I980" s="143" t="s">
        <v>107</v>
      </c>
      <c r="J980" s="143">
        <v>773</v>
      </c>
      <c r="K980" s="144">
        <v>1105.3899999999999</v>
      </c>
    </row>
    <row r="981" spans="1:11" x14ac:dyDescent="0.25">
      <c r="A981" s="142" t="s">
        <v>99</v>
      </c>
      <c r="B981" s="143">
        <v>2021</v>
      </c>
      <c r="C981" s="143" t="s">
        <v>32</v>
      </c>
      <c r="D981" s="143" t="s">
        <v>100</v>
      </c>
      <c r="E981" s="143" t="s">
        <v>101</v>
      </c>
      <c r="F981" s="143" t="s">
        <v>102</v>
      </c>
      <c r="G981" s="143" t="s">
        <v>103</v>
      </c>
      <c r="H981" s="143" t="s">
        <v>104</v>
      </c>
      <c r="I981" s="143" t="s">
        <v>105</v>
      </c>
      <c r="J981" s="143">
        <v>177</v>
      </c>
      <c r="K981" s="144">
        <v>253.11</v>
      </c>
    </row>
    <row r="982" spans="1:11" x14ac:dyDescent="0.25">
      <c r="A982" s="142" t="s">
        <v>99</v>
      </c>
      <c r="B982" s="143">
        <v>2021</v>
      </c>
      <c r="C982" s="143" t="s">
        <v>32</v>
      </c>
      <c r="D982" s="143" t="s">
        <v>100</v>
      </c>
      <c r="E982" s="143" t="s">
        <v>101</v>
      </c>
      <c r="F982" s="143" t="s">
        <v>102</v>
      </c>
      <c r="G982" s="143" t="s">
        <v>103</v>
      </c>
      <c r="H982" s="143" t="s">
        <v>104</v>
      </c>
      <c r="I982" s="143" t="s">
        <v>105</v>
      </c>
      <c r="J982" s="143">
        <v>171</v>
      </c>
      <c r="K982" s="144">
        <v>244.53</v>
      </c>
    </row>
    <row r="983" spans="1:11" x14ac:dyDescent="0.25">
      <c r="A983" s="142" t="s">
        <v>106</v>
      </c>
      <c r="B983" s="143">
        <v>2021</v>
      </c>
      <c r="C983" s="143" t="s">
        <v>32</v>
      </c>
      <c r="D983" s="143" t="s">
        <v>100</v>
      </c>
      <c r="E983" s="143" t="s">
        <v>101</v>
      </c>
      <c r="F983" s="143" t="s">
        <v>102</v>
      </c>
      <c r="G983" s="143" t="s">
        <v>103</v>
      </c>
      <c r="H983" s="143" t="s">
        <v>104</v>
      </c>
      <c r="I983" s="143" t="s">
        <v>105</v>
      </c>
      <c r="J983" s="143">
        <v>165</v>
      </c>
      <c r="K983" s="144">
        <v>235.95</v>
      </c>
    </row>
    <row r="984" spans="1:11" x14ac:dyDescent="0.25">
      <c r="A984" s="142" t="s">
        <v>106</v>
      </c>
      <c r="B984" s="143">
        <v>2021</v>
      </c>
      <c r="C984" s="143" t="s">
        <v>32</v>
      </c>
      <c r="D984" s="143" t="s">
        <v>100</v>
      </c>
      <c r="E984" s="143" t="s">
        <v>101</v>
      </c>
      <c r="F984" s="143" t="s">
        <v>102</v>
      </c>
      <c r="G984" s="143" t="s">
        <v>103</v>
      </c>
      <c r="H984" s="143" t="s">
        <v>104</v>
      </c>
      <c r="I984" s="143" t="s">
        <v>107</v>
      </c>
      <c r="J984" s="143">
        <v>177</v>
      </c>
      <c r="K984" s="144">
        <v>253.11</v>
      </c>
    </row>
    <row r="985" spans="1:11" x14ac:dyDescent="0.25">
      <c r="A985" s="142" t="s">
        <v>106</v>
      </c>
      <c r="B985" s="143">
        <v>2021</v>
      </c>
      <c r="C985" s="143" t="s">
        <v>32</v>
      </c>
      <c r="D985" s="143" t="s">
        <v>100</v>
      </c>
      <c r="E985" s="143" t="s">
        <v>101</v>
      </c>
      <c r="F985" s="143" t="s">
        <v>102</v>
      </c>
      <c r="G985" s="143" t="s">
        <v>103</v>
      </c>
      <c r="H985" s="143" t="s">
        <v>104</v>
      </c>
      <c r="I985" s="143" t="s">
        <v>107</v>
      </c>
      <c r="J985" s="143">
        <v>759</v>
      </c>
      <c r="K985" s="144">
        <v>526.24</v>
      </c>
    </row>
    <row r="986" spans="1:11" x14ac:dyDescent="0.25">
      <c r="A986" s="142" t="s">
        <v>108</v>
      </c>
      <c r="B986" s="143">
        <v>2021</v>
      </c>
      <c r="C986" s="143" t="s">
        <v>32</v>
      </c>
      <c r="D986" s="143" t="s">
        <v>100</v>
      </c>
      <c r="E986" s="143" t="s">
        <v>101</v>
      </c>
      <c r="F986" s="143" t="s">
        <v>102</v>
      </c>
      <c r="G986" s="143" t="s">
        <v>103</v>
      </c>
      <c r="H986" s="143" t="s">
        <v>104</v>
      </c>
      <c r="I986" s="143" t="s">
        <v>107</v>
      </c>
      <c r="J986" s="143">
        <v>175</v>
      </c>
      <c r="K986" s="144">
        <v>250.25</v>
      </c>
    </row>
    <row r="987" spans="1:11" x14ac:dyDescent="0.25">
      <c r="A987" s="142" t="s">
        <v>106</v>
      </c>
      <c r="B987" s="143">
        <v>2021</v>
      </c>
      <c r="C987" s="143" t="s">
        <v>32</v>
      </c>
      <c r="D987" s="143" t="s">
        <v>100</v>
      </c>
      <c r="E987" s="143" t="s">
        <v>101</v>
      </c>
      <c r="F987" s="143" t="s">
        <v>102</v>
      </c>
      <c r="G987" s="143" t="s">
        <v>103</v>
      </c>
      <c r="H987" s="143" t="s">
        <v>104</v>
      </c>
      <c r="I987" s="143" t="s">
        <v>107</v>
      </c>
      <c r="J987" s="143">
        <v>223</v>
      </c>
      <c r="K987" s="144">
        <v>318.89</v>
      </c>
    </row>
    <row r="988" spans="1:11" x14ac:dyDescent="0.25">
      <c r="A988" s="142" t="s">
        <v>106</v>
      </c>
      <c r="B988" s="143">
        <v>2021</v>
      </c>
      <c r="C988" s="143" t="s">
        <v>32</v>
      </c>
      <c r="D988" s="143" t="s">
        <v>100</v>
      </c>
      <c r="E988" s="143" t="s">
        <v>101</v>
      </c>
      <c r="F988" s="143" t="s">
        <v>102</v>
      </c>
      <c r="G988" s="143" t="s">
        <v>103</v>
      </c>
      <c r="H988" s="143" t="s">
        <v>104</v>
      </c>
      <c r="I988" s="143" t="s">
        <v>107</v>
      </c>
      <c r="J988" s="143">
        <v>151</v>
      </c>
      <c r="K988" s="144">
        <v>215.93</v>
      </c>
    </row>
    <row r="989" spans="1:11" x14ac:dyDescent="0.25">
      <c r="A989" s="142" t="s">
        <v>108</v>
      </c>
      <c r="B989" s="143">
        <v>2021</v>
      </c>
      <c r="C989" s="143" t="s">
        <v>32</v>
      </c>
      <c r="D989" s="143" t="s">
        <v>100</v>
      </c>
      <c r="E989" s="143" t="s">
        <v>101</v>
      </c>
      <c r="F989" s="143" t="s">
        <v>102</v>
      </c>
      <c r="G989" s="143" t="s">
        <v>103</v>
      </c>
      <c r="H989" s="143" t="s">
        <v>104</v>
      </c>
      <c r="I989" s="143" t="s">
        <v>105</v>
      </c>
      <c r="J989" s="143">
        <v>173</v>
      </c>
      <c r="K989" s="144">
        <v>247.39</v>
      </c>
    </row>
    <row r="990" spans="1:11" x14ac:dyDescent="0.25">
      <c r="A990" s="142" t="s">
        <v>106</v>
      </c>
      <c r="B990" s="143">
        <v>2021</v>
      </c>
      <c r="C990" s="143" t="s">
        <v>32</v>
      </c>
      <c r="D990" s="143" t="s">
        <v>100</v>
      </c>
      <c r="E990" s="143" t="s">
        <v>101</v>
      </c>
      <c r="F990" s="143" t="s">
        <v>102</v>
      </c>
      <c r="G990" s="143" t="s">
        <v>103</v>
      </c>
      <c r="H990" s="143" t="s">
        <v>104</v>
      </c>
      <c r="I990" s="143" t="s">
        <v>105</v>
      </c>
      <c r="J990" s="143">
        <v>167</v>
      </c>
      <c r="K990" s="144">
        <v>238.81</v>
      </c>
    </row>
    <row r="991" spans="1:11" x14ac:dyDescent="0.25">
      <c r="A991" s="142" t="s">
        <v>99</v>
      </c>
      <c r="B991" s="143">
        <v>2021</v>
      </c>
      <c r="C991" s="143" t="s">
        <v>32</v>
      </c>
      <c r="D991" s="143" t="s">
        <v>100</v>
      </c>
      <c r="E991" s="143" t="s">
        <v>101</v>
      </c>
      <c r="F991" s="143" t="s">
        <v>102</v>
      </c>
      <c r="G991" s="143" t="s">
        <v>103</v>
      </c>
      <c r="H991" s="143" t="s">
        <v>104</v>
      </c>
      <c r="I991" s="143" t="s">
        <v>107</v>
      </c>
      <c r="J991" s="143">
        <v>179</v>
      </c>
      <c r="K991" s="144">
        <v>255.97</v>
      </c>
    </row>
    <row r="992" spans="1:11" x14ac:dyDescent="0.25">
      <c r="A992" s="142" t="s">
        <v>99</v>
      </c>
      <c r="B992" s="143">
        <v>2021</v>
      </c>
      <c r="C992" s="143" t="s">
        <v>32</v>
      </c>
      <c r="D992" s="143" t="s">
        <v>100</v>
      </c>
      <c r="E992" s="143" t="s">
        <v>101</v>
      </c>
      <c r="F992" s="143" t="s">
        <v>102</v>
      </c>
      <c r="G992" s="143" t="s">
        <v>103</v>
      </c>
      <c r="H992" s="143" t="s">
        <v>104</v>
      </c>
      <c r="I992" s="143" t="s">
        <v>107</v>
      </c>
      <c r="J992" s="143">
        <v>782</v>
      </c>
      <c r="K992" s="144">
        <v>1118.26</v>
      </c>
    </row>
    <row r="993" spans="1:11" x14ac:dyDescent="0.25">
      <c r="A993" s="142" t="s">
        <v>108</v>
      </c>
      <c r="B993" s="143">
        <v>2021</v>
      </c>
      <c r="C993" s="143" t="s">
        <v>35</v>
      </c>
      <c r="D993" s="143" t="s">
        <v>100</v>
      </c>
      <c r="E993" s="143" t="s">
        <v>101</v>
      </c>
      <c r="F993" s="143" t="s">
        <v>102</v>
      </c>
      <c r="G993" s="143" t="s">
        <v>103</v>
      </c>
      <c r="H993" s="143" t="s">
        <v>104</v>
      </c>
      <c r="I993" s="143" t="s">
        <v>105</v>
      </c>
      <c r="J993" s="143">
        <v>146</v>
      </c>
      <c r="K993" s="144">
        <v>526.24</v>
      </c>
    </row>
    <row r="994" spans="1:11" x14ac:dyDescent="0.25">
      <c r="A994" s="142" t="s">
        <v>99</v>
      </c>
      <c r="B994" s="143">
        <v>2021</v>
      </c>
      <c r="C994" s="143" t="s">
        <v>35</v>
      </c>
      <c r="D994" s="143" t="s">
        <v>100</v>
      </c>
      <c r="E994" s="143" t="s">
        <v>101</v>
      </c>
      <c r="F994" s="143" t="s">
        <v>102</v>
      </c>
      <c r="G994" s="143" t="s">
        <v>103</v>
      </c>
      <c r="H994" s="143" t="s">
        <v>104</v>
      </c>
      <c r="I994" s="143" t="s">
        <v>105</v>
      </c>
      <c r="J994" s="143">
        <v>140</v>
      </c>
      <c r="K994" s="144">
        <v>526.24</v>
      </c>
    </row>
    <row r="995" spans="1:11" x14ac:dyDescent="0.25">
      <c r="A995" s="142" t="s">
        <v>99</v>
      </c>
      <c r="B995" s="143">
        <v>2021</v>
      </c>
      <c r="C995" s="143" t="s">
        <v>35</v>
      </c>
      <c r="D995" s="143" t="s">
        <v>100</v>
      </c>
      <c r="E995" s="143" t="s">
        <v>101</v>
      </c>
      <c r="F995" s="143" t="s">
        <v>102</v>
      </c>
      <c r="G995" s="143" t="s">
        <v>103</v>
      </c>
      <c r="H995" s="143" t="s">
        <v>104</v>
      </c>
      <c r="I995" s="143" t="s">
        <v>105</v>
      </c>
      <c r="J995" s="143">
        <v>134</v>
      </c>
      <c r="K995" s="144">
        <v>526.24</v>
      </c>
    </row>
    <row r="996" spans="1:11" x14ac:dyDescent="0.25">
      <c r="A996" s="142" t="s">
        <v>99</v>
      </c>
      <c r="B996" s="143">
        <v>2021</v>
      </c>
      <c r="C996" s="143" t="s">
        <v>35</v>
      </c>
      <c r="D996" s="143" t="s">
        <v>100</v>
      </c>
      <c r="E996" s="143" t="s">
        <v>101</v>
      </c>
      <c r="F996" s="143" t="s">
        <v>102</v>
      </c>
      <c r="G996" s="143" t="s">
        <v>103</v>
      </c>
      <c r="H996" s="143" t="s">
        <v>104</v>
      </c>
      <c r="I996" s="143" t="s">
        <v>107</v>
      </c>
      <c r="J996" s="143">
        <v>164</v>
      </c>
      <c r="K996" s="144">
        <v>234.51999999999998</v>
      </c>
    </row>
    <row r="997" spans="1:11" x14ac:dyDescent="0.25">
      <c r="A997" s="142" t="s">
        <v>109</v>
      </c>
      <c r="B997" s="143">
        <v>2021</v>
      </c>
      <c r="C997" s="143" t="s">
        <v>35</v>
      </c>
      <c r="D997" s="143" t="s">
        <v>100</v>
      </c>
      <c r="E997" s="143" t="s">
        <v>101</v>
      </c>
      <c r="F997" s="143" t="s">
        <v>102</v>
      </c>
      <c r="G997" s="143" t="s">
        <v>103</v>
      </c>
      <c r="H997" s="143" t="s">
        <v>104</v>
      </c>
      <c r="I997" s="143" t="s">
        <v>107</v>
      </c>
      <c r="J997" s="143">
        <v>212</v>
      </c>
      <c r="K997" s="144">
        <v>303.15999999999997</v>
      </c>
    </row>
    <row r="998" spans="1:11" x14ac:dyDescent="0.25">
      <c r="A998" s="142" t="s">
        <v>106</v>
      </c>
      <c r="B998" s="143">
        <v>2021</v>
      </c>
      <c r="C998" s="143" t="s">
        <v>35</v>
      </c>
      <c r="D998" s="143" t="s">
        <v>100</v>
      </c>
      <c r="E998" s="143" t="s">
        <v>101</v>
      </c>
      <c r="F998" s="143" t="s">
        <v>102</v>
      </c>
      <c r="G998" s="143" t="s">
        <v>103</v>
      </c>
      <c r="H998" s="143" t="s">
        <v>104</v>
      </c>
      <c r="I998" s="143" t="s">
        <v>107</v>
      </c>
      <c r="J998" s="143">
        <v>140</v>
      </c>
      <c r="K998" s="144">
        <v>200.2</v>
      </c>
    </row>
    <row r="999" spans="1:11" x14ac:dyDescent="0.25">
      <c r="A999" s="142" t="s">
        <v>106</v>
      </c>
      <c r="B999" s="143">
        <v>2021</v>
      </c>
      <c r="C999" s="143" t="s">
        <v>35</v>
      </c>
      <c r="D999" s="143" t="s">
        <v>100</v>
      </c>
      <c r="E999" s="143" t="s">
        <v>101</v>
      </c>
      <c r="F999" s="143" t="s">
        <v>102</v>
      </c>
      <c r="G999" s="143" t="s">
        <v>103</v>
      </c>
      <c r="H999" s="143" t="s">
        <v>104</v>
      </c>
      <c r="I999" s="143" t="s">
        <v>107</v>
      </c>
      <c r="J999" s="143">
        <v>166</v>
      </c>
      <c r="K999" s="144">
        <v>237.38</v>
      </c>
    </row>
    <row r="1000" spans="1:11" x14ac:dyDescent="0.25">
      <c r="A1000" s="142" t="s">
        <v>106</v>
      </c>
      <c r="B1000" s="143">
        <v>2021</v>
      </c>
      <c r="C1000" s="143" t="s">
        <v>35</v>
      </c>
      <c r="D1000" s="143" t="s">
        <v>100</v>
      </c>
      <c r="E1000" s="143" t="s">
        <v>101</v>
      </c>
      <c r="F1000" s="143" t="s">
        <v>102</v>
      </c>
      <c r="G1000" s="143" t="s">
        <v>103</v>
      </c>
      <c r="H1000" s="143" t="s">
        <v>104</v>
      </c>
      <c r="I1000" s="143" t="s">
        <v>107</v>
      </c>
      <c r="J1000" s="143">
        <v>214</v>
      </c>
      <c r="K1000" s="144">
        <v>306.02</v>
      </c>
    </row>
    <row r="1001" spans="1:11" x14ac:dyDescent="0.25">
      <c r="A1001" s="142" t="s">
        <v>109</v>
      </c>
      <c r="B1001" s="143">
        <v>2021</v>
      </c>
      <c r="C1001" s="143" t="s">
        <v>35</v>
      </c>
      <c r="D1001" s="143" t="s">
        <v>100</v>
      </c>
      <c r="E1001" s="143" t="s">
        <v>101</v>
      </c>
      <c r="F1001" s="143" t="s">
        <v>102</v>
      </c>
      <c r="G1001" s="143" t="s">
        <v>103</v>
      </c>
      <c r="H1001" s="143" t="s">
        <v>104</v>
      </c>
      <c r="I1001" s="143" t="s">
        <v>107</v>
      </c>
      <c r="J1001" s="143">
        <v>142</v>
      </c>
      <c r="K1001" s="144">
        <v>203.06</v>
      </c>
    </row>
    <row r="1002" spans="1:11" x14ac:dyDescent="0.25">
      <c r="A1002" s="142" t="s">
        <v>106</v>
      </c>
      <c r="B1002" s="143">
        <v>2021</v>
      </c>
      <c r="C1002" s="143" t="s">
        <v>35</v>
      </c>
      <c r="D1002" s="143" t="s">
        <v>100</v>
      </c>
      <c r="E1002" s="143" t="s">
        <v>101</v>
      </c>
      <c r="F1002" s="143" t="s">
        <v>102</v>
      </c>
      <c r="G1002" s="143" t="s">
        <v>103</v>
      </c>
      <c r="H1002" s="143" t="s">
        <v>104</v>
      </c>
      <c r="I1002" s="143" t="s">
        <v>107</v>
      </c>
      <c r="J1002" s="143">
        <v>144</v>
      </c>
      <c r="K1002" s="144">
        <v>526.24</v>
      </c>
    </row>
    <row r="1003" spans="1:11" x14ac:dyDescent="0.25">
      <c r="A1003" s="142" t="s">
        <v>106</v>
      </c>
      <c r="B1003" s="143">
        <v>2021</v>
      </c>
      <c r="C1003" s="143" t="s">
        <v>35</v>
      </c>
      <c r="D1003" s="143" t="s">
        <v>100</v>
      </c>
      <c r="E1003" s="143" t="s">
        <v>101</v>
      </c>
      <c r="F1003" s="143" t="s">
        <v>102</v>
      </c>
      <c r="G1003" s="143" t="s">
        <v>103</v>
      </c>
      <c r="H1003" s="143" t="s">
        <v>104</v>
      </c>
      <c r="I1003" s="143" t="s">
        <v>107</v>
      </c>
      <c r="J1003" s="143">
        <v>138</v>
      </c>
      <c r="K1003" s="144">
        <v>526.24</v>
      </c>
    </row>
    <row r="1004" spans="1:11" x14ac:dyDescent="0.25">
      <c r="A1004" s="142" t="s">
        <v>110</v>
      </c>
      <c r="B1004" s="143">
        <v>2021</v>
      </c>
      <c r="C1004" s="143" t="s">
        <v>35</v>
      </c>
      <c r="D1004" s="143" t="s">
        <v>100</v>
      </c>
      <c r="E1004" s="143" t="s">
        <v>101</v>
      </c>
      <c r="F1004" s="143" t="s">
        <v>102</v>
      </c>
      <c r="G1004" s="143" t="s">
        <v>103</v>
      </c>
      <c r="H1004" s="143" t="s">
        <v>104</v>
      </c>
      <c r="I1004" s="143" t="s">
        <v>107</v>
      </c>
      <c r="J1004" s="143">
        <v>132</v>
      </c>
      <c r="K1004" s="144">
        <v>526.24</v>
      </c>
    </row>
    <row r="1005" spans="1:11" x14ac:dyDescent="0.25">
      <c r="A1005" s="142" t="s">
        <v>99</v>
      </c>
      <c r="B1005" s="143">
        <v>2021</v>
      </c>
      <c r="C1005" s="143" t="s">
        <v>35</v>
      </c>
      <c r="D1005" s="143" t="s">
        <v>100</v>
      </c>
      <c r="E1005" s="143" t="s">
        <v>101</v>
      </c>
      <c r="F1005" s="143" t="s">
        <v>102</v>
      </c>
      <c r="G1005" s="143" t="s">
        <v>103</v>
      </c>
      <c r="H1005" s="143" t="s">
        <v>104</v>
      </c>
      <c r="I1005" s="143" t="s">
        <v>107</v>
      </c>
      <c r="J1005" s="143">
        <v>688</v>
      </c>
      <c r="K1005" s="144">
        <v>983.83999999999992</v>
      </c>
    </row>
    <row r="1006" spans="1:11" x14ac:dyDescent="0.25">
      <c r="A1006" s="142" t="s">
        <v>108</v>
      </c>
      <c r="B1006" s="143">
        <v>2021</v>
      </c>
      <c r="C1006" s="143" t="s">
        <v>35</v>
      </c>
      <c r="D1006" s="143" t="s">
        <v>100</v>
      </c>
      <c r="E1006" s="143" t="s">
        <v>101</v>
      </c>
      <c r="F1006" s="143" t="s">
        <v>102</v>
      </c>
      <c r="G1006" s="143" t="s">
        <v>103</v>
      </c>
      <c r="H1006" s="143" t="s">
        <v>104</v>
      </c>
      <c r="I1006" s="143" t="s">
        <v>107</v>
      </c>
      <c r="J1006" s="143">
        <v>775</v>
      </c>
      <c r="K1006" s="144">
        <v>1108.25</v>
      </c>
    </row>
    <row r="1007" spans="1:11" x14ac:dyDescent="0.25">
      <c r="A1007" s="142" t="s">
        <v>106</v>
      </c>
      <c r="B1007" s="143">
        <v>2021</v>
      </c>
      <c r="C1007" s="143" t="s">
        <v>35</v>
      </c>
      <c r="D1007" s="143" t="s">
        <v>100</v>
      </c>
      <c r="E1007" s="143" t="s">
        <v>101</v>
      </c>
      <c r="F1007" s="143" t="s">
        <v>102</v>
      </c>
      <c r="G1007" s="143" t="s">
        <v>103</v>
      </c>
      <c r="H1007" s="143" t="s">
        <v>104</v>
      </c>
      <c r="I1007" s="143" t="s">
        <v>107</v>
      </c>
      <c r="J1007" s="143">
        <v>141</v>
      </c>
      <c r="K1007" s="144">
        <v>201.63</v>
      </c>
    </row>
    <row r="1008" spans="1:11" x14ac:dyDescent="0.25">
      <c r="A1008" s="142" t="s">
        <v>109</v>
      </c>
      <c r="B1008" s="143">
        <v>2021</v>
      </c>
      <c r="C1008" s="143" t="s">
        <v>35</v>
      </c>
      <c r="D1008" s="143" t="s">
        <v>100</v>
      </c>
      <c r="E1008" s="143" t="s">
        <v>101</v>
      </c>
      <c r="F1008" s="143" t="s">
        <v>102</v>
      </c>
      <c r="G1008" s="143" t="s">
        <v>103</v>
      </c>
      <c r="H1008" s="143" t="s">
        <v>104</v>
      </c>
      <c r="I1008" s="143" t="s">
        <v>107</v>
      </c>
      <c r="J1008" s="143">
        <v>135</v>
      </c>
      <c r="K1008" s="144">
        <v>193.05</v>
      </c>
    </row>
    <row r="1009" spans="1:11" x14ac:dyDescent="0.25">
      <c r="A1009" s="142" t="s">
        <v>108</v>
      </c>
      <c r="B1009" s="143">
        <v>2021</v>
      </c>
      <c r="C1009" s="143" t="s">
        <v>35</v>
      </c>
      <c r="D1009" s="143" t="s">
        <v>100</v>
      </c>
      <c r="E1009" s="143" t="s">
        <v>101</v>
      </c>
      <c r="F1009" s="143" t="s">
        <v>102</v>
      </c>
      <c r="G1009" s="143" t="s">
        <v>103</v>
      </c>
      <c r="H1009" s="143" t="s">
        <v>104</v>
      </c>
      <c r="I1009" s="143" t="s">
        <v>107</v>
      </c>
      <c r="J1009" s="143">
        <v>165</v>
      </c>
      <c r="K1009" s="144">
        <v>235.95</v>
      </c>
    </row>
    <row r="1010" spans="1:11" x14ac:dyDescent="0.25">
      <c r="A1010" s="142" t="s">
        <v>106</v>
      </c>
      <c r="B1010" s="143">
        <v>2021</v>
      </c>
      <c r="C1010" s="143" t="s">
        <v>35</v>
      </c>
      <c r="D1010" s="143" t="s">
        <v>100</v>
      </c>
      <c r="E1010" s="143" t="s">
        <v>101</v>
      </c>
      <c r="F1010" s="143" t="s">
        <v>102</v>
      </c>
      <c r="G1010" s="143" t="s">
        <v>103</v>
      </c>
      <c r="H1010" s="143" t="s">
        <v>104</v>
      </c>
      <c r="I1010" s="143" t="s">
        <v>107</v>
      </c>
      <c r="J1010" s="143">
        <v>761</v>
      </c>
      <c r="K1010" s="144">
        <v>526.24</v>
      </c>
    </row>
    <row r="1011" spans="1:11" x14ac:dyDescent="0.25">
      <c r="A1011" s="142" t="s">
        <v>99</v>
      </c>
      <c r="B1011" s="143">
        <v>2021</v>
      </c>
      <c r="C1011" s="143" t="s">
        <v>35</v>
      </c>
      <c r="D1011" s="143" t="s">
        <v>100</v>
      </c>
      <c r="E1011" s="143" t="s">
        <v>101</v>
      </c>
      <c r="F1011" s="143" t="s">
        <v>102</v>
      </c>
      <c r="G1011" s="143" t="s">
        <v>103</v>
      </c>
      <c r="H1011" s="143" t="s">
        <v>104</v>
      </c>
      <c r="I1011" s="143" t="s">
        <v>107</v>
      </c>
      <c r="J1011" s="143">
        <v>814</v>
      </c>
      <c r="K1011" s="144">
        <v>526.24</v>
      </c>
    </row>
    <row r="1012" spans="1:11" x14ac:dyDescent="0.25">
      <c r="A1012" s="142" t="s">
        <v>109</v>
      </c>
      <c r="B1012" s="143">
        <v>2021</v>
      </c>
      <c r="C1012" s="143" t="s">
        <v>35</v>
      </c>
      <c r="D1012" s="143" t="s">
        <v>100</v>
      </c>
      <c r="E1012" s="143" t="s">
        <v>101</v>
      </c>
      <c r="F1012" s="143" t="s">
        <v>102</v>
      </c>
      <c r="G1012" s="143" t="s">
        <v>103</v>
      </c>
      <c r="H1012" s="143" t="s">
        <v>104</v>
      </c>
      <c r="I1012" s="143" t="s">
        <v>107</v>
      </c>
      <c r="J1012" s="143">
        <v>169</v>
      </c>
      <c r="K1012" s="144">
        <v>241.67000000000002</v>
      </c>
    </row>
    <row r="1013" spans="1:11" x14ac:dyDescent="0.25">
      <c r="A1013" s="142" t="s">
        <v>110</v>
      </c>
      <c r="B1013" s="143">
        <v>2021</v>
      </c>
      <c r="C1013" s="143" t="s">
        <v>35</v>
      </c>
      <c r="D1013" s="143" t="s">
        <v>100</v>
      </c>
      <c r="E1013" s="143" t="s">
        <v>101</v>
      </c>
      <c r="F1013" s="143" t="s">
        <v>102</v>
      </c>
      <c r="G1013" s="143" t="s">
        <v>103</v>
      </c>
      <c r="H1013" s="143" t="s">
        <v>104</v>
      </c>
      <c r="I1013" s="143" t="s">
        <v>107</v>
      </c>
      <c r="J1013" s="143">
        <v>211</v>
      </c>
      <c r="K1013" s="144">
        <v>301.73</v>
      </c>
    </row>
    <row r="1014" spans="1:11" x14ac:dyDescent="0.25">
      <c r="A1014" s="142" t="s">
        <v>106</v>
      </c>
      <c r="B1014" s="143">
        <v>2021</v>
      </c>
      <c r="C1014" s="143" t="s">
        <v>35</v>
      </c>
      <c r="D1014" s="143" t="s">
        <v>100</v>
      </c>
      <c r="E1014" s="143" t="s">
        <v>101</v>
      </c>
      <c r="F1014" s="143" t="s">
        <v>102</v>
      </c>
      <c r="G1014" s="143" t="s">
        <v>103</v>
      </c>
      <c r="H1014" s="143" t="s">
        <v>104</v>
      </c>
      <c r="I1014" s="143" t="s">
        <v>107</v>
      </c>
      <c r="J1014" s="143">
        <v>139</v>
      </c>
      <c r="K1014" s="144">
        <v>198.76999999999998</v>
      </c>
    </row>
    <row r="1015" spans="1:11" x14ac:dyDescent="0.25">
      <c r="A1015" s="142" t="s">
        <v>99</v>
      </c>
      <c r="B1015" s="143">
        <v>2021</v>
      </c>
      <c r="C1015" s="143" t="s">
        <v>35</v>
      </c>
      <c r="D1015" s="143" t="s">
        <v>100</v>
      </c>
      <c r="E1015" s="143" t="s">
        <v>101</v>
      </c>
      <c r="F1015" s="143" t="s">
        <v>102</v>
      </c>
      <c r="G1015" s="143" t="s">
        <v>103</v>
      </c>
      <c r="H1015" s="143" t="s">
        <v>104</v>
      </c>
      <c r="I1015" s="143" t="s">
        <v>105</v>
      </c>
      <c r="J1015" s="143">
        <v>143</v>
      </c>
      <c r="K1015" s="144">
        <v>204.49</v>
      </c>
    </row>
    <row r="1016" spans="1:11" x14ac:dyDescent="0.25">
      <c r="A1016" s="142" t="s">
        <v>106</v>
      </c>
      <c r="B1016" s="143">
        <v>2021</v>
      </c>
      <c r="C1016" s="143" t="s">
        <v>35</v>
      </c>
      <c r="D1016" s="143" t="s">
        <v>100</v>
      </c>
      <c r="E1016" s="143" t="s">
        <v>101</v>
      </c>
      <c r="F1016" s="143" t="s">
        <v>102</v>
      </c>
      <c r="G1016" s="143" t="s">
        <v>103</v>
      </c>
      <c r="H1016" s="143" t="s">
        <v>104</v>
      </c>
      <c r="I1016" s="143" t="s">
        <v>105</v>
      </c>
      <c r="J1016" s="143">
        <v>137</v>
      </c>
      <c r="K1016" s="144">
        <v>195.91</v>
      </c>
    </row>
    <row r="1017" spans="1:11" x14ac:dyDescent="0.25">
      <c r="A1017" s="142" t="s">
        <v>109</v>
      </c>
      <c r="B1017" s="143">
        <v>2021</v>
      </c>
      <c r="C1017" s="143" t="s">
        <v>35</v>
      </c>
      <c r="D1017" s="143" t="s">
        <v>100</v>
      </c>
      <c r="E1017" s="143" t="s">
        <v>101</v>
      </c>
      <c r="F1017" s="143" t="s">
        <v>102</v>
      </c>
      <c r="G1017" s="143" t="s">
        <v>103</v>
      </c>
      <c r="H1017" s="143" t="s">
        <v>104</v>
      </c>
      <c r="I1017" s="143" t="s">
        <v>105</v>
      </c>
      <c r="J1017" s="143">
        <v>131</v>
      </c>
      <c r="K1017" s="144">
        <v>187.32999999999998</v>
      </c>
    </row>
    <row r="1018" spans="1:11" x14ac:dyDescent="0.25">
      <c r="A1018" s="142" t="s">
        <v>106</v>
      </c>
      <c r="B1018" s="143">
        <v>2021</v>
      </c>
      <c r="C1018" s="143" t="s">
        <v>35</v>
      </c>
      <c r="D1018" s="143" t="s">
        <v>100</v>
      </c>
      <c r="E1018" s="143" t="s">
        <v>101</v>
      </c>
      <c r="F1018" s="143" t="s">
        <v>102</v>
      </c>
      <c r="G1018" s="143" t="s">
        <v>103</v>
      </c>
      <c r="H1018" s="143" t="s">
        <v>104</v>
      </c>
      <c r="I1018" s="143" t="s">
        <v>107</v>
      </c>
      <c r="J1018" s="143">
        <v>167</v>
      </c>
      <c r="K1018" s="144">
        <v>238.81</v>
      </c>
    </row>
    <row r="1019" spans="1:11" x14ac:dyDescent="0.25">
      <c r="A1019" s="142" t="s">
        <v>106</v>
      </c>
      <c r="B1019" s="143">
        <v>2021</v>
      </c>
      <c r="C1019" s="143" t="s">
        <v>35</v>
      </c>
      <c r="D1019" s="143" t="s">
        <v>100</v>
      </c>
      <c r="E1019" s="143" t="s">
        <v>101</v>
      </c>
      <c r="F1019" s="143" t="s">
        <v>102</v>
      </c>
      <c r="G1019" s="143" t="s">
        <v>103</v>
      </c>
      <c r="H1019" s="143" t="s">
        <v>104</v>
      </c>
      <c r="I1019" s="143" t="s">
        <v>107</v>
      </c>
      <c r="J1019" s="143">
        <v>215</v>
      </c>
      <c r="K1019" s="144">
        <v>307.45</v>
      </c>
    </row>
    <row r="1020" spans="1:11" x14ac:dyDescent="0.25">
      <c r="A1020" s="142" t="s">
        <v>99</v>
      </c>
      <c r="B1020" s="143">
        <v>2021</v>
      </c>
      <c r="C1020" s="143" t="s">
        <v>35</v>
      </c>
      <c r="D1020" s="143" t="s">
        <v>100</v>
      </c>
      <c r="E1020" s="143" t="s">
        <v>101</v>
      </c>
      <c r="F1020" s="143" t="s">
        <v>102</v>
      </c>
      <c r="G1020" s="143" t="s">
        <v>103</v>
      </c>
      <c r="H1020" s="143" t="s">
        <v>104</v>
      </c>
      <c r="I1020" s="143" t="s">
        <v>107</v>
      </c>
      <c r="J1020" s="143">
        <v>784</v>
      </c>
      <c r="K1020" s="144">
        <v>1121.1199999999999</v>
      </c>
    </row>
    <row r="1021" spans="1:11" x14ac:dyDescent="0.25">
      <c r="A1021" s="142" t="s">
        <v>106</v>
      </c>
      <c r="B1021" s="143">
        <v>2021</v>
      </c>
      <c r="C1021" s="143" t="s">
        <v>41</v>
      </c>
      <c r="D1021" s="143" t="s">
        <v>100</v>
      </c>
      <c r="E1021" s="143" t="s">
        <v>101</v>
      </c>
      <c r="F1021" s="143" t="s">
        <v>102</v>
      </c>
      <c r="G1021" s="143" t="s">
        <v>103</v>
      </c>
      <c r="H1021" s="143" t="s">
        <v>104</v>
      </c>
      <c r="I1021" s="143" t="s">
        <v>107</v>
      </c>
      <c r="J1021" s="143">
        <v>134</v>
      </c>
      <c r="K1021" s="144">
        <v>182.24</v>
      </c>
    </row>
    <row r="1022" spans="1:11" x14ac:dyDescent="0.25">
      <c r="A1022" s="142" t="s">
        <v>99</v>
      </c>
      <c r="B1022" s="143">
        <v>2021</v>
      </c>
      <c r="C1022" s="143" t="s">
        <v>41</v>
      </c>
      <c r="D1022" s="143" t="s">
        <v>100</v>
      </c>
      <c r="E1022" s="143" t="s">
        <v>101</v>
      </c>
      <c r="F1022" s="143" t="s">
        <v>102</v>
      </c>
      <c r="G1022" s="143" t="s">
        <v>103</v>
      </c>
      <c r="H1022" s="143" t="s">
        <v>104</v>
      </c>
      <c r="I1022" s="143" t="s">
        <v>107</v>
      </c>
      <c r="J1022" s="143">
        <v>182</v>
      </c>
      <c r="K1022" s="144">
        <v>260.26</v>
      </c>
    </row>
    <row r="1023" spans="1:11" x14ac:dyDescent="0.25">
      <c r="A1023" s="142" t="s">
        <v>99</v>
      </c>
      <c r="B1023" s="143">
        <v>2021</v>
      </c>
      <c r="C1023" s="143" t="s">
        <v>41</v>
      </c>
      <c r="D1023" s="143" t="s">
        <v>100</v>
      </c>
      <c r="E1023" s="143" t="s">
        <v>101</v>
      </c>
      <c r="F1023" s="143" t="s">
        <v>102</v>
      </c>
      <c r="G1023" s="143" t="s">
        <v>103</v>
      </c>
      <c r="H1023" s="143" t="s">
        <v>104</v>
      </c>
      <c r="I1023" s="143" t="s">
        <v>107</v>
      </c>
      <c r="J1023" s="143">
        <v>136</v>
      </c>
      <c r="K1023" s="144">
        <v>194.48</v>
      </c>
    </row>
    <row r="1024" spans="1:11" x14ac:dyDescent="0.25">
      <c r="A1024" s="142" t="s">
        <v>99</v>
      </c>
      <c r="B1024" s="143">
        <v>2021</v>
      </c>
      <c r="C1024" s="143" t="s">
        <v>41</v>
      </c>
      <c r="D1024" s="143" t="s">
        <v>100</v>
      </c>
      <c r="E1024" s="143" t="s">
        <v>101</v>
      </c>
      <c r="F1024" s="143" t="s">
        <v>102</v>
      </c>
      <c r="G1024" s="143" t="s">
        <v>103</v>
      </c>
      <c r="H1024" s="143" t="s">
        <v>104</v>
      </c>
      <c r="I1024" s="143" t="s">
        <v>107</v>
      </c>
      <c r="J1024" s="143">
        <v>694</v>
      </c>
      <c r="K1024" s="144">
        <v>992.42000000000007</v>
      </c>
    </row>
    <row r="1025" spans="1:11" x14ac:dyDescent="0.25">
      <c r="A1025" s="142" t="s">
        <v>110</v>
      </c>
      <c r="B1025" s="143">
        <v>2021</v>
      </c>
      <c r="C1025" s="143" t="s">
        <v>41</v>
      </c>
      <c r="D1025" s="143" t="s">
        <v>100</v>
      </c>
      <c r="E1025" s="143" t="s">
        <v>101</v>
      </c>
      <c r="F1025" s="143" t="s">
        <v>102</v>
      </c>
      <c r="G1025" s="143" t="s">
        <v>103</v>
      </c>
      <c r="H1025" s="143" t="s">
        <v>104</v>
      </c>
      <c r="I1025" s="143" t="s">
        <v>107</v>
      </c>
      <c r="J1025" s="143">
        <v>727</v>
      </c>
      <c r="K1025" s="144">
        <v>1039.6100000000001</v>
      </c>
    </row>
    <row r="1026" spans="1:11" x14ac:dyDescent="0.25">
      <c r="A1026" s="142" t="s">
        <v>106</v>
      </c>
      <c r="B1026" s="143">
        <v>2021</v>
      </c>
      <c r="C1026" s="143" t="s">
        <v>41</v>
      </c>
      <c r="D1026" s="143" t="s">
        <v>100</v>
      </c>
      <c r="E1026" s="143" t="s">
        <v>101</v>
      </c>
      <c r="F1026" s="143" t="s">
        <v>102</v>
      </c>
      <c r="G1026" s="143" t="s">
        <v>103</v>
      </c>
      <c r="H1026" s="143" t="s">
        <v>104</v>
      </c>
      <c r="I1026" s="143" t="s">
        <v>107</v>
      </c>
      <c r="J1026" s="143">
        <v>135</v>
      </c>
      <c r="K1026" s="144">
        <v>193.05</v>
      </c>
    </row>
    <row r="1027" spans="1:11" x14ac:dyDescent="0.25">
      <c r="A1027" s="142" t="s">
        <v>110</v>
      </c>
      <c r="B1027" s="143">
        <v>2021</v>
      </c>
      <c r="C1027" s="143" t="s">
        <v>41</v>
      </c>
      <c r="D1027" s="143" t="s">
        <v>100</v>
      </c>
      <c r="E1027" s="143" t="s">
        <v>101</v>
      </c>
      <c r="F1027" s="143" t="s">
        <v>102</v>
      </c>
      <c r="G1027" s="143" t="s">
        <v>103</v>
      </c>
      <c r="H1027" s="143" t="s">
        <v>104</v>
      </c>
      <c r="I1027" s="143" t="s">
        <v>107</v>
      </c>
      <c r="J1027" s="143">
        <v>766</v>
      </c>
      <c r="K1027" s="144">
        <v>526.24</v>
      </c>
    </row>
    <row r="1028" spans="1:11" x14ac:dyDescent="0.25">
      <c r="A1028" s="142" t="s">
        <v>99</v>
      </c>
      <c r="B1028" s="143">
        <v>2021</v>
      </c>
      <c r="C1028" s="143" t="s">
        <v>41</v>
      </c>
      <c r="D1028" s="143" t="s">
        <v>100</v>
      </c>
      <c r="E1028" s="143" t="s">
        <v>101</v>
      </c>
      <c r="F1028" s="143" t="s">
        <v>102</v>
      </c>
      <c r="G1028" s="143" t="s">
        <v>103</v>
      </c>
      <c r="H1028" s="143" t="s">
        <v>104</v>
      </c>
      <c r="I1028" s="143" t="s">
        <v>107</v>
      </c>
      <c r="J1028" s="143">
        <v>133</v>
      </c>
      <c r="K1028" s="144">
        <v>190.19</v>
      </c>
    </row>
    <row r="1029" spans="1:11" x14ac:dyDescent="0.25">
      <c r="A1029" s="142" t="s">
        <v>99</v>
      </c>
      <c r="B1029" s="143">
        <v>2021</v>
      </c>
      <c r="C1029" s="143" t="s">
        <v>41</v>
      </c>
      <c r="D1029" s="143" t="s">
        <v>100</v>
      </c>
      <c r="E1029" s="143" t="s">
        <v>101</v>
      </c>
      <c r="F1029" s="143" t="s">
        <v>102</v>
      </c>
      <c r="G1029" s="143" t="s">
        <v>103</v>
      </c>
      <c r="H1029" s="143" t="s">
        <v>104</v>
      </c>
      <c r="I1029" s="143" t="s">
        <v>107</v>
      </c>
      <c r="J1029" s="143">
        <v>181</v>
      </c>
      <c r="K1029" s="144">
        <v>258.83</v>
      </c>
    </row>
    <row r="1030" spans="1:11" x14ac:dyDescent="0.25">
      <c r="A1030" s="142" t="s">
        <v>106</v>
      </c>
      <c r="B1030" s="143">
        <v>2021</v>
      </c>
      <c r="C1030" s="143" t="s">
        <v>41</v>
      </c>
      <c r="D1030" s="143" t="s">
        <v>100</v>
      </c>
      <c r="E1030" s="143" t="s">
        <v>101</v>
      </c>
      <c r="F1030" s="143" t="s">
        <v>102</v>
      </c>
      <c r="G1030" s="143" t="s">
        <v>103</v>
      </c>
      <c r="H1030" s="143" t="s">
        <v>104</v>
      </c>
      <c r="I1030" s="143" t="s">
        <v>107</v>
      </c>
      <c r="J1030" s="143">
        <v>137</v>
      </c>
      <c r="K1030" s="144">
        <v>195.91</v>
      </c>
    </row>
    <row r="1031" spans="1:11" x14ac:dyDescent="0.25">
      <c r="A1031" s="142" t="s">
        <v>99</v>
      </c>
      <c r="B1031" s="143">
        <v>2021</v>
      </c>
      <c r="C1031" s="143" t="s">
        <v>41</v>
      </c>
      <c r="D1031" s="143" t="s">
        <v>100</v>
      </c>
      <c r="E1031" s="143" t="s">
        <v>101</v>
      </c>
      <c r="F1031" s="143" t="s">
        <v>102</v>
      </c>
      <c r="G1031" s="143" t="s">
        <v>103</v>
      </c>
      <c r="H1031" s="143" t="s">
        <v>104</v>
      </c>
      <c r="I1031" s="143" t="s">
        <v>107</v>
      </c>
      <c r="J1031" s="143">
        <v>179</v>
      </c>
      <c r="K1031" s="144">
        <v>255.97</v>
      </c>
    </row>
    <row r="1032" spans="1:11" x14ac:dyDescent="0.25">
      <c r="A1032" s="142" t="s">
        <v>106</v>
      </c>
      <c r="B1032" s="143">
        <v>2021</v>
      </c>
      <c r="C1032" s="143" t="s">
        <v>40</v>
      </c>
      <c r="D1032" s="143" t="s">
        <v>100</v>
      </c>
      <c r="E1032" s="143" t="s">
        <v>101</v>
      </c>
      <c r="F1032" s="143" t="s">
        <v>102</v>
      </c>
      <c r="G1032" s="143" t="s">
        <v>103</v>
      </c>
      <c r="H1032" s="143" t="s">
        <v>104</v>
      </c>
      <c r="I1032" s="143" t="s">
        <v>107</v>
      </c>
      <c r="J1032" s="143">
        <v>140</v>
      </c>
      <c r="K1032" s="144">
        <v>190.4</v>
      </c>
    </row>
    <row r="1033" spans="1:11" x14ac:dyDescent="0.25">
      <c r="A1033" s="142" t="s">
        <v>108</v>
      </c>
      <c r="B1033" s="143">
        <v>2021</v>
      </c>
      <c r="C1033" s="143" t="s">
        <v>40</v>
      </c>
      <c r="D1033" s="143" t="s">
        <v>100</v>
      </c>
      <c r="E1033" s="143" t="s">
        <v>101</v>
      </c>
      <c r="F1033" s="143" t="s">
        <v>102</v>
      </c>
      <c r="G1033" s="143" t="s">
        <v>103</v>
      </c>
      <c r="H1033" s="143" t="s">
        <v>104</v>
      </c>
      <c r="I1033" s="143" t="s">
        <v>107</v>
      </c>
      <c r="J1033" s="143">
        <v>188</v>
      </c>
      <c r="K1033" s="144">
        <v>268.84000000000003</v>
      </c>
    </row>
    <row r="1034" spans="1:11" x14ac:dyDescent="0.25">
      <c r="A1034" s="142" t="s">
        <v>106</v>
      </c>
      <c r="B1034" s="143">
        <v>2021</v>
      </c>
      <c r="C1034" s="143" t="s">
        <v>40</v>
      </c>
      <c r="D1034" s="143" t="s">
        <v>100</v>
      </c>
      <c r="E1034" s="143" t="s">
        <v>101</v>
      </c>
      <c r="F1034" s="143" t="s">
        <v>102</v>
      </c>
      <c r="G1034" s="143" t="s">
        <v>103</v>
      </c>
      <c r="H1034" s="143" t="s">
        <v>104</v>
      </c>
      <c r="I1034" s="143" t="s">
        <v>107</v>
      </c>
      <c r="J1034" s="143">
        <v>142</v>
      </c>
      <c r="K1034" s="144">
        <v>203.06</v>
      </c>
    </row>
    <row r="1035" spans="1:11" x14ac:dyDescent="0.25">
      <c r="A1035" s="142" t="s">
        <v>108</v>
      </c>
      <c r="B1035" s="143">
        <v>2021</v>
      </c>
      <c r="C1035" s="143" t="s">
        <v>40</v>
      </c>
      <c r="D1035" s="143" t="s">
        <v>100</v>
      </c>
      <c r="E1035" s="143" t="s">
        <v>101</v>
      </c>
      <c r="F1035" s="143" t="s">
        <v>102</v>
      </c>
      <c r="G1035" s="143" t="s">
        <v>103</v>
      </c>
      <c r="H1035" s="143" t="s">
        <v>104</v>
      </c>
      <c r="I1035" s="143" t="s">
        <v>107</v>
      </c>
      <c r="J1035" s="143">
        <v>184</v>
      </c>
      <c r="K1035" s="144">
        <v>263.12</v>
      </c>
    </row>
    <row r="1036" spans="1:11" x14ac:dyDescent="0.25">
      <c r="A1036" s="142" t="s">
        <v>106</v>
      </c>
      <c r="B1036" s="143">
        <v>2021</v>
      </c>
      <c r="C1036" s="143" t="s">
        <v>40</v>
      </c>
      <c r="D1036" s="143" t="s">
        <v>100</v>
      </c>
      <c r="E1036" s="143" t="s">
        <v>101</v>
      </c>
      <c r="F1036" s="143" t="s">
        <v>102</v>
      </c>
      <c r="G1036" s="143" t="s">
        <v>103</v>
      </c>
      <c r="H1036" s="143" t="s">
        <v>104</v>
      </c>
      <c r="I1036" s="143" t="s">
        <v>105</v>
      </c>
      <c r="J1036" s="143">
        <v>312</v>
      </c>
      <c r="K1036" s="144">
        <v>526.24</v>
      </c>
    </row>
    <row r="1037" spans="1:11" x14ac:dyDescent="0.25">
      <c r="A1037" s="142" t="s">
        <v>110</v>
      </c>
      <c r="B1037" s="143">
        <v>2021</v>
      </c>
      <c r="C1037" s="143" t="s">
        <v>40</v>
      </c>
      <c r="D1037" s="143" t="s">
        <v>100</v>
      </c>
      <c r="E1037" s="143" t="s">
        <v>101</v>
      </c>
      <c r="F1037" s="143" t="s">
        <v>102</v>
      </c>
      <c r="G1037" s="143" t="s">
        <v>103</v>
      </c>
      <c r="H1037" s="143" t="s">
        <v>104</v>
      </c>
      <c r="I1037" s="143" t="s">
        <v>107</v>
      </c>
      <c r="J1037" s="143">
        <v>693</v>
      </c>
      <c r="K1037" s="144">
        <v>990.99</v>
      </c>
    </row>
    <row r="1038" spans="1:11" x14ac:dyDescent="0.25">
      <c r="A1038" s="142" t="s">
        <v>108</v>
      </c>
      <c r="B1038" s="143">
        <v>2021</v>
      </c>
      <c r="C1038" s="143" t="s">
        <v>40</v>
      </c>
      <c r="D1038" s="143" t="s">
        <v>100</v>
      </c>
      <c r="E1038" s="143" t="s">
        <v>101</v>
      </c>
      <c r="F1038" s="143" t="s">
        <v>102</v>
      </c>
      <c r="G1038" s="143" t="s">
        <v>103</v>
      </c>
      <c r="H1038" s="143" t="s">
        <v>104</v>
      </c>
      <c r="I1038" s="143" t="s">
        <v>107</v>
      </c>
      <c r="J1038" s="143">
        <v>726</v>
      </c>
      <c r="K1038" s="144">
        <v>1038.18</v>
      </c>
    </row>
    <row r="1039" spans="1:11" x14ac:dyDescent="0.25">
      <c r="A1039" s="142" t="s">
        <v>108</v>
      </c>
      <c r="B1039" s="143">
        <v>2021</v>
      </c>
      <c r="C1039" s="143" t="s">
        <v>40</v>
      </c>
      <c r="D1039" s="143" t="s">
        <v>100</v>
      </c>
      <c r="E1039" s="143" t="s">
        <v>101</v>
      </c>
      <c r="F1039" s="143" t="s">
        <v>102</v>
      </c>
      <c r="G1039" s="143" t="s">
        <v>103</v>
      </c>
      <c r="H1039" s="143" t="s">
        <v>104</v>
      </c>
      <c r="I1039" s="143" t="s">
        <v>107</v>
      </c>
      <c r="J1039" s="143">
        <v>141</v>
      </c>
      <c r="K1039" s="144">
        <v>201.63</v>
      </c>
    </row>
    <row r="1040" spans="1:11" x14ac:dyDescent="0.25">
      <c r="A1040" s="142" t="s">
        <v>106</v>
      </c>
      <c r="B1040" s="143">
        <v>2021</v>
      </c>
      <c r="C1040" s="143" t="s">
        <v>40</v>
      </c>
      <c r="D1040" s="143" t="s">
        <v>100</v>
      </c>
      <c r="E1040" s="143" t="s">
        <v>101</v>
      </c>
      <c r="F1040" s="143" t="s">
        <v>102</v>
      </c>
      <c r="G1040" s="143" t="s">
        <v>103</v>
      </c>
      <c r="H1040" s="143" t="s">
        <v>104</v>
      </c>
      <c r="I1040" s="143" t="s">
        <v>107</v>
      </c>
      <c r="J1040" s="143">
        <v>765</v>
      </c>
      <c r="K1040" s="144">
        <v>526.24</v>
      </c>
    </row>
    <row r="1041" spans="1:11" x14ac:dyDescent="0.25">
      <c r="A1041" s="142" t="s">
        <v>106</v>
      </c>
      <c r="B1041" s="143">
        <v>2021</v>
      </c>
      <c r="C1041" s="143" t="s">
        <v>40</v>
      </c>
      <c r="D1041" s="143" t="s">
        <v>100</v>
      </c>
      <c r="E1041" s="143" t="s">
        <v>101</v>
      </c>
      <c r="F1041" s="143" t="s">
        <v>102</v>
      </c>
      <c r="G1041" s="143" t="s">
        <v>103</v>
      </c>
      <c r="H1041" s="143" t="s">
        <v>104</v>
      </c>
      <c r="I1041" s="143" t="s">
        <v>107</v>
      </c>
      <c r="J1041" s="143">
        <v>139</v>
      </c>
      <c r="K1041" s="144">
        <v>198.76999999999998</v>
      </c>
    </row>
    <row r="1042" spans="1:11" x14ac:dyDescent="0.25">
      <c r="A1042" s="142" t="s">
        <v>106</v>
      </c>
      <c r="B1042" s="143">
        <v>2021</v>
      </c>
      <c r="C1042" s="143" t="s">
        <v>40</v>
      </c>
      <c r="D1042" s="143" t="s">
        <v>100</v>
      </c>
      <c r="E1042" s="143" t="s">
        <v>101</v>
      </c>
      <c r="F1042" s="143" t="s">
        <v>102</v>
      </c>
      <c r="G1042" s="143" t="s">
        <v>103</v>
      </c>
      <c r="H1042" s="143" t="s">
        <v>104</v>
      </c>
      <c r="I1042" s="143" t="s">
        <v>107</v>
      </c>
      <c r="J1042" s="143">
        <v>187</v>
      </c>
      <c r="K1042" s="144">
        <v>267.40999999999997</v>
      </c>
    </row>
    <row r="1043" spans="1:11" x14ac:dyDescent="0.25">
      <c r="A1043" s="142" t="s">
        <v>106</v>
      </c>
      <c r="B1043" s="143">
        <v>2021</v>
      </c>
      <c r="C1043" s="143" t="s">
        <v>40</v>
      </c>
      <c r="D1043" s="143" t="s">
        <v>100</v>
      </c>
      <c r="E1043" s="143" t="s">
        <v>101</v>
      </c>
      <c r="F1043" s="143" t="s">
        <v>102</v>
      </c>
      <c r="G1043" s="143" t="s">
        <v>103</v>
      </c>
      <c r="H1043" s="143" t="s">
        <v>104</v>
      </c>
      <c r="I1043" s="143" t="s">
        <v>105</v>
      </c>
      <c r="J1043" s="143">
        <v>311</v>
      </c>
      <c r="K1043" s="144">
        <v>444.73</v>
      </c>
    </row>
    <row r="1044" spans="1:11" x14ac:dyDescent="0.25">
      <c r="A1044" s="142" t="s">
        <v>109</v>
      </c>
      <c r="B1044" s="143">
        <v>2021</v>
      </c>
      <c r="C1044" s="143" t="s">
        <v>40</v>
      </c>
      <c r="D1044" s="143" t="s">
        <v>100</v>
      </c>
      <c r="E1044" s="143" t="s">
        <v>101</v>
      </c>
      <c r="F1044" s="143" t="s">
        <v>102</v>
      </c>
      <c r="G1044" s="143" t="s">
        <v>103</v>
      </c>
      <c r="H1044" s="143" t="s">
        <v>104</v>
      </c>
      <c r="I1044" s="143" t="s">
        <v>107</v>
      </c>
      <c r="J1044" s="143">
        <v>185</v>
      </c>
      <c r="K1044" s="144">
        <v>264.55</v>
      </c>
    </row>
    <row r="1045" spans="1:11" x14ac:dyDescent="0.25">
      <c r="A1045" s="142" t="s">
        <v>99</v>
      </c>
      <c r="B1045" s="143">
        <v>2021</v>
      </c>
      <c r="C1045" s="143" t="s">
        <v>39</v>
      </c>
      <c r="D1045" s="143" t="s">
        <v>100</v>
      </c>
      <c r="E1045" s="143" t="s">
        <v>101</v>
      </c>
      <c r="F1045" s="143" t="s">
        <v>102</v>
      </c>
      <c r="G1045" s="143" t="s">
        <v>103</v>
      </c>
      <c r="H1045" s="143" t="s">
        <v>104</v>
      </c>
      <c r="I1045" s="143" t="s">
        <v>105</v>
      </c>
      <c r="J1045" s="143">
        <v>326</v>
      </c>
      <c r="K1045" s="144">
        <v>466.18</v>
      </c>
    </row>
    <row r="1046" spans="1:11" x14ac:dyDescent="0.25">
      <c r="A1046" s="142" t="s">
        <v>108</v>
      </c>
      <c r="B1046" s="143">
        <v>2021</v>
      </c>
      <c r="C1046" s="143" t="s">
        <v>39</v>
      </c>
      <c r="D1046" s="143" t="s">
        <v>100</v>
      </c>
      <c r="E1046" s="143" t="s">
        <v>101</v>
      </c>
      <c r="F1046" s="143" t="s">
        <v>102</v>
      </c>
      <c r="G1046" s="143" t="s">
        <v>103</v>
      </c>
      <c r="H1046" s="143" t="s">
        <v>104</v>
      </c>
      <c r="I1046" s="143" t="s">
        <v>105</v>
      </c>
      <c r="J1046" s="143">
        <v>320</v>
      </c>
      <c r="K1046" s="144">
        <v>457.6</v>
      </c>
    </row>
    <row r="1047" spans="1:11" x14ac:dyDescent="0.25">
      <c r="A1047" s="142" t="s">
        <v>99</v>
      </c>
      <c r="B1047" s="143">
        <v>2021</v>
      </c>
      <c r="C1047" s="143" t="s">
        <v>39</v>
      </c>
      <c r="D1047" s="143" t="s">
        <v>100</v>
      </c>
      <c r="E1047" s="143" t="s">
        <v>101</v>
      </c>
      <c r="F1047" s="143" t="s">
        <v>102</v>
      </c>
      <c r="G1047" s="143" t="s">
        <v>103</v>
      </c>
      <c r="H1047" s="143" t="s">
        <v>104</v>
      </c>
      <c r="I1047" s="143" t="s">
        <v>105</v>
      </c>
      <c r="J1047" s="143">
        <v>314</v>
      </c>
      <c r="K1047" s="144">
        <v>449.02</v>
      </c>
    </row>
    <row r="1048" spans="1:11" x14ac:dyDescent="0.25">
      <c r="A1048" s="142" t="s">
        <v>108</v>
      </c>
      <c r="B1048" s="143">
        <v>2021</v>
      </c>
      <c r="C1048" s="143" t="s">
        <v>39</v>
      </c>
      <c r="D1048" s="143" t="s">
        <v>100</v>
      </c>
      <c r="E1048" s="143" t="s">
        <v>101</v>
      </c>
      <c r="F1048" s="143" t="s">
        <v>102</v>
      </c>
      <c r="G1048" s="143" t="s">
        <v>103</v>
      </c>
      <c r="H1048" s="143" t="s">
        <v>104</v>
      </c>
      <c r="I1048" s="143" t="s">
        <v>107</v>
      </c>
      <c r="J1048" s="143">
        <v>146</v>
      </c>
      <c r="K1048" s="144">
        <v>198.56</v>
      </c>
    </row>
    <row r="1049" spans="1:11" x14ac:dyDescent="0.25">
      <c r="A1049" s="142" t="s">
        <v>99</v>
      </c>
      <c r="B1049" s="143">
        <v>2021</v>
      </c>
      <c r="C1049" s="143" t="s">
        <v>39</v>
      </c>
      <c r="D1049" s="143" t="s">
        <v>100</v>
      </c>
      <c r="E1049" s="143" t="s">
        <v>101</v>
      </c>
      <c r="F1049" s="143" t="s">
        <v>102</v>
      </c>
      <c r="G1049" s="143" t="s">
        <v>103</v>
      </c>
      <c r="H1049" s="143" t="s">
        <v>104</v>
      </c>
      <c r="I1049" s="143" t="s">
        <v>107</v>
      </c>
      <c r="J1049" s="143">
        <v>194</v>
      </c>
      <c r="K1049" s="144">
        <v>277.42</v>
      </c>
    </row>
    <row r="1050" spans="1:11" x14ac:dyDescent="0.25">
      <c r="A1050" s="142" t="s">
        <v>99</v>
      </c>
      <c r="B1050" s="143">
        <v>2021</v>
      </c>
      <c r="C1050" s="143" t="s">
        <v>39</v>
      </c>
      <c r="D1050" s="143" t="s">
        <v>100</v>
      </c>
      <c r="E1050" s="143" t="s">
        <v>101</v>
      </c>
      <c r="F1050" s="143" t="s">
        <v>102</v>
      </c>
      <c r="G1050" s="143" t="s">
        <v>103</v>
      </c>
      <c r="H1050" s="143" t="s">
        <v>104</v>
      </c>
      <c r="I1050" s="143" t="s">
        <v>107</v>
      </c>
      <c r="J1050" s="143">
        <v>190</v>
      </c>
      <c r="K1050" s="144">
        <v>271.7</v>
      </c>
    </row>
    <row r="1051" spans="1:11" x14ac:dyDescent="0.25">
      <c r="A1051" s="142" t="s">
        <v>99</v>
      </c>
      <c r="B1051" s="143">
        <v>2021</v>
      </c>
      <c r="C1051" s="143" t="s">
        <v>39</v>
      </c>
      <c r="D1051" s="143" t="s">
        <v>100</v>
      </c>
      <c r="E1051" s="143" t="s">
        <v>101</v>
      </c>
      <c r="F1051" s="143" t="s">
        <v>102</v>
      </c>
      <c r="G1051" s="143" t="s">
        <v>103</v>
      </c>
      <c r="H1051" s="143" t="s">
        <v>104</v>
      </c>
      <c r="I1051" s="143" t="s">
        <v>107</v>
      </c>
      <c r="J1051" s="143">
        <v>364</v>
      </c>
      <c r="K1051" s="144">
        <v>520.52</v>
      </c>
    </row>
    <row r="1052" spans="1:11" x14ac:dyDescent="0.25">
      <c r="A1052" s="142" t="s">
        <v>99</v>
      </c>
      <c r="B1052" s="143">
        <v>2021</v>
      </c>
      <c r="C1052" s="143" t="s">
        <v>39</v>
      </c>
      <c r="D1052" s="143" t="s">
        <v>100</v>
      </c>
      <c r="E1052" s="143" t="s">
        <v>101</v>
      </c>
      <c r="F1052" s="143" t="s">
        <v>102</v>
      </c>
      <c r="G1052" s="143" t="s">
        <v>103</v>
      </c>
      <c r="H1052" s="143" t="s">
        <v>104</v>
      </c>
      <c r="I1052" s="143" t="s">
        <v>105</v>
      </c>
      <c r="J1052" s="143">
        <v>324</v>
      </c>
      <c r="K1052" s="144">
        <v>526.24</v>
      </c>
    </row>
    <row r="1053" spans="1:11" x14ac:dyDescent="0.25">
      <c r="A1053" s="142" t="s">
        <v>99</v>
      </c>
      <c r="B1053" s="143">
        <v>2021</v>
      </c>
      <c r="C1053" s="143" t="s">
        <v>39</v>
      </c>
      <c r="D1053" s="143" t="s">
        <v>100</v>
      </c>
      <c r="E1053" s="143" t="s">
        <v>101</v>
      </c>
      <c r="F1053" s="143" t="s">
        <v>102</v>
      </c>
      <c r="G1053" s="143" t="s">
        <v>103</v>
      </c>
      <c r="H1053" s="143" t="s">
        <v>104</v>
      </c>
      <c r="I1053" s="143" t="s">
        <v>105</v>
      </c>
      <c r="J1053" s="143">
        <v>318</v>
      </c>
      <c r="K1053" s="144">
        <v>526.24</v>
      </c>
    </row>
    <row r="1054" spans="1:11" x14ac:dyDescent="0.25">
      <c r="A1054" s="142" t="s">
        <v>106</v>
      </c>
      <c r="B1054" s="143">
        <v>2021</v>
      </c>
      <c r="C1054" s="143" t="s">
        <v>39</v>
      </c>
      <c r="D1054" s="143" t="s">
        <v>100</v>
      </c>
      <c r="E1054" s="143" t="s">
        <v>101</v>
      </c>
      <c r="F1054" s="143" t="s">
        <v>102</v>
      </c>
      <c r="G1054" s="143" t="s">
        <v>103</v>
      </c>
      <c r="H1054" s="143" t="s">
        <v>104</v>
      </c>
      <c r="I1054" s="143" t="s">
        <v>107</v>
      </c>
      <c r="J1054" s="143">
        <v>692</v>
      </c>
      <c r="K1054" s="144">
        <v>989.56</v>
      </c>
    </row>
    <row r="1055" spans="1:11" x14ac:dyDescent="0.25">
      <c r="A1055" s="142" t="s">
        <v>108</v>
      </c>
      <c r="B1055" s="143">
        <v>2021</v>
      </c>
      <c r="C1055" s="143" t="s">
        <v>39</v>
      </c>
      <c r="D1055" s="143" t="s">
        <v>100</v>
      </c>
      <c r="E1055" s="143" t="s">
        <v>101</v>
      </c>
      <c r="F1055" s="143" t="s">
        <v>102</v>
      </c>
      <c r="G1055" s="143" t="s">
        <v>103</v>
      </c>
      <c r="H1055" s="143" t="s">
        <v>104</v>
      </c>
      <c r="I1055" s="143" t="s">
        <v>107</v>
      </c>
      <c r="J1055" s="143">
        <v>725</v>
      </c>
      <c r="K1055" s="144">
        <v>1036.75</v>
      </c>
    </row>
    <row r="1056" spans="1:11" x14ac:dyDescent="0.25">
      <c r="A1056" s="142" t="s">
        <v>106</v>
      </c>
      <c r="B1056" s="143">
        <v>2021</v>
      </c>
      <c r="C1056" s="143" t="s">
        <v>39</v>
      </c>
      <c r="D1056" s="143" t="s">
        <v>100</v>
      </c>
      <c r="E1056" s="143" t="s">
        <v>101</v>
      </c>
      <c r="F1056" s="143" t="s">
        <v>102</v>
      </c>
      <c r="G1056" s="143" t="s">
        <v>103</v>
      </c>
      <c r="H1056" s="143" t="s">
        <v>104</v>
      </c>
      <c r="I1056" s="143" t="s">
        <v>107</v>
      </c>
      <c r="J1056" s="143">
        <v>778</v>
      </c>
      <c r="K1056" s="144">
        <v>1112.54</v>
      </c>
    </row>
    <row r="1057" spans="1:11" x14ac:dyDescent="0.25">
      <c r="A1057" s="142" t="s">
        <v>99</v>
      </c>
      <c r="B1057" s="143">
        <v>2021</v>
      </c>
      <c r="C1057" s="143" t="s">
        <v>39</v>
      </c>
      <c r="D1057" s="143" t="s">
        <v>100</v>
      </c>
      <c r="E1057" s="143" t="s">
        <v>101</v>
      </c>
      <c r="F1057" s="143" t="s">
        <v>102</v>
      </c>
      <c r="G1057" s="143" t="s">
        <v>103</v>
      </c>
      <c r="H1057" s="143" t="s">
        <v>104</v>
      </c>
      <c r="I1057" s="143" t="s">
        <v>105</v>
      </c>
      <c r="J1057" s="143">
        <v>327</v>
      </c>
      <c r="K1057" s="144">
        <v>467.61</v>
      </c>
    </row>
    <row r="1058" spans="1:11" x14ac:dyDescent="0.25">
      <c r="A1058" s="142" t="s">
        <v>108</v>
      </c>
      <c r="B1058" s="143">
        <v>2021</v>
      </c>
      <c r="C1058" s="143" t="s">
        <v>39</v>
      </c>
      <c r="D1058" s="143" t="s">
        <v>100</v>
      </c>
      <c r="E1058" s="143" t="s">
        <v>101</v>
      </c>
      <c r="F1058" s="143" t="s">
        <v>102</v>
      </c>
      <c r="G1058" s="143" t="s">
        <v>103</v>
      </c>
      <c r="H1058" s="143" t="s">
        <v>104</v>
      </c>
      <c r="I1058" s="143" t="s">
        <v>105</v>
      </c>
      <c r="J1058" s="143">
        <v>321</v>
      </c>
      <c r="K1058" s="144">
        <v>459.03</v>
      </c>
    </row>
    <row r="1059" spans="1:11" x14ac:dyDescent="0.25">
      <c r="A1059" s="142" t="s">
        <v>99</v>
      </c>
      <c r="B1059" s="143">
        <v>2021</v>
      </c>
      <c r="C1059" s="143" t="s">
        <v>39</v>
      </c>
      <c r="D1059" s="143" t="s">
        <v>100</v>
      </c>
      <c r="E1059" s="143" t="s">
        <v>101</v>
      </c>
      <c r="F1059" s="143" t="s">
        <v>102</v>
      </c>
      <c r="G1059" s="143" t="s">
        <v>103</v>
      </c>
      <c r="H1059" s="143" t="s">
        <v>104</v>
      </c>
      <c r="I1059" s="143" t="s">
        <v>105</v>
      </c>
      <c r="J1059" s="143">
        <v>315</v>
      </c>
      <c r="K1059" s="144">
        <v>450.45</v>
      </c>
    </row>
    <row r="1060" spans="1:11" x14ac:dyDescent="0.25">
      <c r="A1060" s="142" t="s">
        <v>106</v>
      </c>
      <c r="B1060" s="143">
        <v>2021</v>
      </c>
      <c r="C1060" s="143" t="s">
        <v>39</v>
      </c>
      <c r="D1060" s="143" t="s">
        <v>100</v>
      </c>
      <c r="E1060" s="143" t="s">
        <v>101</v>
      </c>
      <c r="F1060" s="143" t="s">
        <v>102</v>
      </c>
      <c r="G1060" s="143" t="s">
        <v>103</v>
      </c>
      <c r="H1060" s="143" t="s">
        <v>104</v>
      </c>
      <c r="I1060" s="143" t="s">
        <v>107</v>
      </c>
      <c r="J1060" s="143">
        <v>147</v>
      </c>
      <c r="K1060" s="144">
        <v>210.21</v>
      </c>
    </row>
    <row r="1061" spans="1:11" x14ac:dyDescent="0.25">
      <c r="A1061" s="142" t="s">
        <v>99</v>
      </c>
      <c r="B1061" s="143">
        <v>2021</v>
      </c>
      <c r="C1061" s="143" t="s">
        <v>39</v>
      </c>
      <c r="D1061" s="143" t="s">
        <v>100</v>
      </c>
      <c r="E1061" s="143" t="s">
        <v>101</v>
      </c>
      <c r="F1061" s="143" t="s">
        <v>102</v>
      </c>
      <c r="G1061" s="143" t="s">
        <v>103</v>
      </c>
      <c r="H1061" s="143" t="s">
        <v>104</v>
      </c>
      <c r="I1061" s="143" t="s">
        <v>107</v>
      </c>
      <c r="J1061" s="143">
        <v>145</v>
      </c>
      <c r="K1061" s="144">
        <v>207.35</v>
      </c>
    </row>
    <row r="1062" spans="1:11" x14ac:dyDescent="0.25">
      <c r="A1062" s="142" t="s">
        <v>99</v>
      </c>
      <c r="B1062" s="143">
        <v>2021</v>
      </c>
      <c r="C1062" s="143" t="s">
        <v>39</v>
      </c>
      <c r="D1062" s="143" t="s">
        <v>100</v>
      </c>
      <c r="E1062" s="143" t="s">
        <v>101</v>
      </c>
      <c r="F1062" s="143" t="s">
        <v>102</v>
      </c>
      <c r="G1062" s="143" t="s">
        <v>103</v>
      </c>
      <c r="H1062" s="143" t="s">
        <v>104</v>
      </c>
      <c r="I1062" s="143" t="s">
        <v>107</v>
      </c>
      <c r="J1062" s="143">
        <v>193</v>
      </c>
      <c r="K1062" s="144">
        <v>275.99</v>
      </c>
    </row>
    <row r="1063" spans="1:11" x14ac:dyDescent="0.25">
      <c r="A1063" s="142" t="s">
        <v>108</v>
      </c>
      <c r="B1063" s="143">
        <v>2021</v>
      </c>
      <c r="C1063" s="143" t="s">
        <v>39</v>
      </c>
      <c r="D1063" s="143" t="s">
        <v>100</v>
      </c>
      <c r="E1063" s="143" t="s">
        <v>101</v>
      </c>
      <c r="F1063" s="143" t="s">
        <v>102</v>
      </c>
      <c r="G1063" s="143" t="s">
        <v>103</v>
      </c>
      <c r="H1063" s="143" t="s">
        <v>104</v>
      </c>
      <c r="I1063" s="143" t="s">
        <v>105</v>
      </c>
      <c r="J1063" s="143">
        <v>323</v>
      </c>
      <c r="K1063" s="144">
        <v>461.89</v>
      </c>
    </row>
    <row r="1064" spans="1:11" x14ac:dyDescent="0.25">
      <c r="A1064" s="142" t="s">
        <v>99</v>
      </c>
      <c r="B1064" s="143">
        <v>2021</v>
      </c>
      <c r="C1064" s="143" t="s">
        <v>39</v>
      </c>
      <c r="D1064" s="143" t="s">
        <v>100</v>
      </c>
      <c r="E1064" s="143" t="s">
        <v>101</v>
      </c>
      <c r="F1064" s="143" t="s">
        <v>102</v>
      </c>
      <c r="G1064" s="143" t="s">
        <v>103</v>
      </c>
      <c r="H1064" s="143" t="s">
        <v>104</v>
      </c>
      <c r="I1064" s="143" t="s">
        <v>105</v>
      </c>
      <c r="J1064" s="143">
        <v>317</v>
      </c>
      <c r="K1064" s="144">
        <v>453.31</v>
      </c>
    </row>
    <row r="1065" spans="1:11" x14ac:dyDescent="0.25">
      <c r="A1065" s="142" t="s">
        <v>108</v>
      </c>
      <c r="B1065" s="143">
        <v>2021</v>
      </c>
      <c r="C1065" s="143" t="s">
        <v>39</v>
      </c>
      <c r="D1065" s="143" t="s">
        <v>100</v>
      </c>
      <c r="E1065" s="143" t="s">
        <v>101</v>
      </c>
      <c r="F1065" s="143" t="s">
        <v>102</v>
      </c>
      <c r="G1065" s="143" t="s">
        <v>103</v>
      </c>
      <c r="H1065" s="143" t="s">
        <v>104</v>
      </c>
      <c r="I1065" s="143" t="s">
        <v>107</v>
      </c>
      <c r="J1065" s="143">
        <v>143</v>
      </c>
      <c r="K1065" s="144">
        <v>204.49</v>
      </c>
    </row>
    <row r="1066" spans="1:11" x14ac:dyDescent="0.25">
      <c r="A1066" s="142" t="s">
        <v>99</v>
      </c>
      <c r="B1066" s="143">
        <v>2021</v>
      </c>
      <c r="C1066" s="143" t="s">
        <v>39</v>
      </c>
      <c r="D1066" s="143" t="s">
        <v>100</v>
      </c>
      <c r="E1066" s="143" t="s">
        <v>101</v>
      </c>
      <c r="F1066" s="143" t="s">
        <v>102</v>
      </c>
      <c r="G1066" s="143" t="s">
        <v>103</v>
      </c>
      <c r="H1066" s="143" t="s">
        <v>104</v>
      </c>
      <c r="I1066" s="143" t="s">
        <v>107</v>
      </c>
      <c r="J1066" s="143">
        <v>191</v>
      </c>
      <c r="K1066" s="144">
        <v>273.13</v>
      </c>
    </row>
    <row r="1067" spans="1:11" x14ac:dyDescent="0.25">
      <c r="A1067" s="142" t="s">
        <v>108</v>
      </c>
      <c r="B1067" s="143">
        <v>2021</v>
      </c>
      <c r="C1067" s="143" t="s">
        <v>39</v>
      </c>
      <c r="D1067" s="143" t="s">
        <v>100</v>
      </c>
      <c r="E1067" s="143" t="s">
        <v>101</v>
      </c>
      <c r="F1067" s="143" t="s">
        <v>102</v>
      </c>
      <c r="G1067" s="143" t="s">
        <v>103</v>
      </c>
      <c r="H1067" s="143" t="s">
        <v>104</v>
      </c>
      <c r="I1067" s="143" t="s">
        <v>107</v>
      </c>
      <c r="J1067" s="143">
        <v>787</v>
      </c>
      <c r="K1067" s="144">
        <v>1125.4099999999999</v>
      </c>
    </row>
    <row r="1068" spans="1:11" x14ac:dyDescent="0.25">
      <c r="A1068" s="142" t="s">
        <v>106</v>
      </c>
      <c r="B1068" s="143">
        <v>2021</v>
      </c>
      <c r="C1068" s="143" t="s">
        <v>34</v>
      </c>
      <c r="D1068" s="143" t="s">
        <v>112</v>
      </c>
      <c r="E1068" s="143" t="s">
        <v>101</v>
      </c>
      <c r="F1068" s="143" t="s">
        <v>102</v>
      </c>
      <c r="G1068" s="143" t="s">
        <v>103</v>
      </c>
      <c r="H1068" s="143" t="s">
        <v>104</v>
      </c>
      <c r="I1068" s="143" t="s">
        <v>105</v>
      </c>
      <c r="J1068" s="143">
        <v>266</v>
      </c>
      <c r="K1068" s="144">
        <v>380.38</v>
      </c>
    </row>
    <row r="1069" spans="1:11" x14ac:dyDescent="0.25">
      <c r="A1069" s="142" t="s">
        <v>106</v>
      </c>
      <c r="B1069" s="143">
        <v>2021</v>
      </c>
      <c r="C1069" s="143" t="s">
        <v>34</v>
      </c>
      <c r="D1069" s="143" t="s">
        <v>112</v>
      </c>
      <c r="E1069" s="143" t="s">
        <v>101</v>
      </c>
      <c r="F1069" s="143" t="s">
        <v>102</v>
      </c>
      <c r="G1069" s="143" t="s">
        <v>103</v>
      </c>
      <c r="H1069" s="143" t="s">
        <v>104</v>
      </c>
      <c r="I1069" s="143" t="s">
        <v>105</v>
      </c>
      <c r="J1069" s="143">
        <v>314</v>
      </c>
      <c r="K1069" s="144">
        <v>449.02</v>
      </c>
    </row>
    <row r="1070" spans="1:11" x14ac:dyDescent="0.25">
      <c r="A1070" s="142" t="s">
        <v>99</v>
      </c>
      <c r="B1070" s="143">
        <v>2021</v>
      </c>
      <c r="C1070" s="143" t="s">
        <v>34</v>
      </c>
      <c r="D1070" s="143" t="s">
        <v>112</v>
      </c>
      <c r="E1070" s="143" t="s">
        <v>101</v>
      </c>
      <c r="F1070" s="143" t="s">
        <v>102</v>
      </c>
      <c r="G1070" s="143" t="s">
        <v>103</v>
      </c>
      <c r="H1070" s="143" t="s">
        <v>104</v>
      </c>
      <c r="I1070" s="143" t="s">
        <v>105</v>
      </c>
      <c r="J1070" s="143">
        <v>236</v>
      </c>
      <c r="K1070" s="144">
        <v>337.48</v>
      </c>
    </row>
    <row r="1071" spans="1:11" x14ac:dyDescent="0.25">
      <c r="A1071" s="142" t="s">
        <v>106</v>
      </c>
      <c r="B1071" s="143">
        <v>2021</v>
      </c>
      <c r="C1071" s="143" t="s">
        <v>34</v>
      </c>
      <c r="D1071" s="143" t="s">
        <v>112</v>
      </c>
      <c r="E1071" s="143" t="s">
        <v>101</v>
      </c>
      <c r="F1071" s="143" t="s">
        <v>102</v>
      </c>
      <c r="G1071" s="143" t="s">
        <v>103</v>
      </c>
      <c r="H1071" s="143" t="s">
        <v>104</v>
      </c>
      <c r="I1071" s="143" t="s">
        <v>105</v>
      </c>
      <c r="J1071" s="143">
        <v>310</v>
      </c>
      <c r="K1071" s="144">
        <v>526.24</v>
      </c>
    </row>
    <row r="1072" spans="1:11" x14ac:dyDescent="0.25">
      <c r="A1072" s="142" t="s">
        <v>108</v>
      </c>
      <c r="B1072" s="143">
        <v>2021</v>
      </c>
      <c r="C1072" s="143" t="s">
        <v>34</v>
      </c>
      <c r="D1072" s="143" t="s">
        <v>112</v>
      </c>
      <c r="E1072" s="143" t="s">
        <v>101</v>
      </c>
      <c r="F1072" s="143" t="s">
        <v>102</v>
      </c>
      <c r="G1072" s="143" t="s">
        <v>103</v>
      </c>
      <c r="H1072" s="143" t="s">
        <v>104</v>
      </c>
      <c r="I1072" s="143" t="s">
        <v>105</v>
      </c>
      <c r="J1072" s="143">
        <v>238</v>
      </c>
      <c r="K1072" s="144">
        <v>526.24</v>
      </c>
    </row>
    <row r="1073" spans="1:11" x14ac:dyDescent="0.25">
      <c r="A1073" s="142" t="s">
        <v>99</v>
      </c>
      <c r="B1073" s="143">
        <v>2021</v>
      </c>
      <c r="C1073" s="143" t="s">
        <v>34</v>
      </c>
      <c r="D1073" s="143" t="s">
        <v>112</v>
      </c>
      <c r="E1073" s="143" t="s">
        <v>101</v>
      </c>
      <c r="F1073" s="143" t="s">
        <v>102</v>
      </c>
      <c r="G1073" s="143" t="s">
        <v>103</v>
      </c>
      <c r="H1073" s="143" t="s">
        <v>104</v>
      </c>
      <c r="I1073" s="143" t="s">
        <v>105</v>
      </c>
      <c r="J1073" s="143">
        <v>1000</v>
      </c>
      <c r="K1073" s="144">
        <v>1430</v>
      </c>
    </row>
    <row r="1074" spans="1:11" x14ac:dyDescent="0.25">
      <c r="A1074" s="142" t="s">
        <v>109</v>
      </c>
      <c r="B1074" s="143">
        <v>2021</v>
      </c>
      <c r="C1074" s="143" t="s">
        <v>34</v>
      </c>
      <c r="D1074" s="143" t="s">
        <v>112</v>
      </c>
      <c r="E1074" s="143" t="s">
        <v>101</v>
      </c>
      <c r="F1074" s="143" t="s">
        <v>102</v>
      </c>
      <c r="G1074" s="143" t="s">
        <v>103</v>
      </c>
      <c r="H1074" s="143" t="s">
        <v>104</v>
      </c>
      <c r="I1074" s="143" t="s">
        <v>105</v>
      </c>
      <c r="J1074" s="143">
        <v>1033</v>
      </c>
      <c r="K1074" s="144">
        <v>1477.19</v>
      </c>
    </row>
    <row r="1075" spans="1:11" x14ac:dyDescent="0.25">
      <c r="A1075" s="142" t="s">
        <v>108</v>
      </c>
      <c r="B1075" s="143">
        <v>2021</v>
      </c>
      <c r="C1075" s="143" t="s">
        <v>34</v>
      </c>
      <c r="D1075" s="143" t="s">
        <v>112</v>
      </c>
      <c r="E1075" s="143" t="s">
        <v>101</v>
      </c>
      <c r="F1075" s="143" t="s">
        <v>102</v>
      </c>
      <c r="G1075" s="143" t="s">
        <v>103</v>
      </c>
      <c r="H1075" s="143" t="s">
        <v>104</v>
      </c>
      <c r="I1075" s="143" t="s">
        <v>105</v>
      </c>
      <c r="J1075" s="143">
        <v>240</v>
      </c>
      <c r="K1075" s="144">
        <v>343.2</v>
      </c>
    </row>
    <row r="1076" spans="1:11" x14ac:dyDescent="0.25">
      <c r="A1076" s="142" t="s">
        <v>108</v>
      </c>
      <c r="B1076" s="143">
        <v>2021</v>
      </c>
      <c r="C1076" s="143" t="s">
        <v>34</v>
      </c>
      <c r="D1076" s="143" t="s">
        <v>112</v>
      </c>
      <c r="E1076" s="143" t="s">
        <v>101</v>
      </c>
      <c r="F1076" s="143" t="s">
        <v>102</v>
      </c>
      <c r="G1076" s="143" t="s">
        <v>103</v>
      </c>
      <c r="H1076" s="143" t="s">
        <v>104</v>
      </c>
      <c r="I1076" s="143" t="s">
        <v>105</v>
      </c>
      <c r="J1076" s="143">
        <v>267</v>
      </c>
      <c r="K1076" s="144">
        <v>381.81</v>
      </c>
    </row>
    <row r="1077" spans="1:11" x14ac:dyDescent="0.25">
      <c r="A1077" s="142" t="s">
        <v>99</v>
      </c>
      <c r="B1077" s="143">
        <v>2021</v>
      </c>
      <c r="C1077" s="143" t="s">
        <v>34</v>
      </c>
      <c r="D1077" s="143" t="s">
        <v>112</v>
      </c>
      <c r="E1077" s="143" t="s">
        <v>101</v>
      </c>
      <c r="F1077" s="143" t="s">
        <v>102</v>
      </c>
      <c r="G1077" s="143" t="s">
        <v>103</v>
      </c>
      <c r="H1077" s="143" t="s">
        <v>104</v>
      </c>
      <c r="I1077" s="143" t="s">
        <v>105</v>
      </c>
      <c r="J1077" s="143">
        <v>237</v>
      </c>
      <c r="K1077" s="144">
        <v>338.90999999999997</v>
      </c>
    </row>
    <row r="1078" spans="1:11" x14ac:dyDescent="0.25">
      <c r="A1078" s="142" t="s">
        <v>108</v>
      </c>
      <c r="B1078" s="143">
        <v>2021</v>
      </c>
      <c r="C1078" s="143" t="s">
        <v>34</v>
      </c>
      <c r="D1078" s="143" t="s">
        <v>112</v>
      </c>
      <c r="E1078" s="143" t="s">
        <v>101</v>
      </c>
      <c r="F1078" s="143" t="s">
        <v>102</v>
      </c>
      <c r="G1078" s="143" t="s">
        <v>103</v>
      </c>
      <c r="H1078" s="143" t="s">
        <v>104</v>
      </c>
      <c r="I1078" s="143" t="s">
        <v>105</v>
      </c>
      <c r="J1078" s="143">
        <v>781</v>
      </c>
      <c r="K1078" s="144">
        <v>1116.83</v>
      </c>
    </row>
    <row r="1079" spans="1:11" x14ac:dyDescent="0.25">
      <c r="A1079" s="142" t="s">
        <v>99</v>
      </c>
      <c r="B1079" s="143">
        <v>2021</v>
      </c>
      <c r="C1079" s="143" t="s">
        <v>34</v>
      </c>
      <c r="D1079" s="143" t="s">
        <v>112</v>
      </c>
      <c r="E1079" s="143" t="s">
        <v>101</v>
      </c>
      <c r="F1079" s="143" t="s">
        <v>102</v>
      </c>
      <c r="G1079" s="143" t="s">
        <v>103</v>
      </c>
      <c r="H1079" s="143" t="s">
        <v>104</v>
      </c>
      <c r="I1079" s="143" t="s">
        <v>105</v>
      </c>
      <c r="J1079" s="143">
        <v>814</v>
      </c>
      <c r="K1079" s="144">
        <v>1164.02</v>
      </c>
    </row>
    <row r="1080" spans="1:11" x14ac:dyDescent="0.25">
      <c r="A1080" s="142" t="s">
        <v>99</v>
      </c>
      <c r="B1080" s="143">
        <v>2021</v>
      </c>
      <c r="C1080" s="143" t="s">
        <v>34</v>
      </c>
      <c r="D1080" s="143" t="s">
        <v>112</v>
      </c>
      <c r="E1080" s="143" t="s">
        <v>101</v>
      </c>
      <c r="F1080" s="143" t="s">
        <v>102</v>
      </c>
      <c r="G1080" s="143" t="s">
        <v>103</v>
      </c>
      <c r="H1080" s="143" t="s">
        <v>104</v>
      </c>
      <c r="I1080" s="143" t="s">
        <v>105</v>
      </c>
      <c r="J1080" s="143">
        <v>263</v>
      </c>
      <c r="K1080" s="144">
        <v>376.09000000000003</v>
      </c>
    </row>
    <row r="1081" spans="1:11" x14ac:dyDescent="0.25">
      <c r="A1081" s="142" t="s">
        <v>99</v>
      </c>
      <c r="B1081" s="143">
        <v>2021</v>
      </c>
      <c r="C1081" s="143" t="s">
        <v>34</v>
      </c>
      <c r="D1081" s="143" t="s">
        <v>112</v>
      </c>
      <c r="E1081" s="143" t="s">
        <v>101</v>
      </c>
      <c r="F1081" s="143" t="s">
        <v>102</v>
      </c>
      <c r="G1081" s="143" t="s">
        <v>103</v>
      </c>
      <c r="H1081" s="143" t="s">
        <v>104</v>
      </c>
      <c r="I1081" s="143" t="s">
        <v>105</v>
      </c>
      <c r="J1081" s="143">
        <v>311</v>
      </c>
      <c r="K1081" s="144">
        <v>444.73</v>
      </c>
    </row>
    <row r="1082" spans="1:11" x14ac:dyDescent="0.25">
      <c r="A1082" s="142" t="s">
        <v>106</v>
      </c>
      <c r="B1082" s="143">
        <v>2021</v>
      </c>
      <c r="C1082" s="143" t="s">
        <v>34</v>
      </c>
      <c r="D1082" s="143" t="s">
        <v>112</v>
      </c>
      <c r="E1082" s="143" t="s">
        <v>101</v>
      </c>
      <c r="F1082" s="143" t="s">
        <v>102</v>
      </c>
      <c r="G1082" s="143" t="s">
        <v>103</v>
      </c>
      <c r="H1082" s="143" t="s">
        <v>104</v>
      </c>
      <c r="I1082" s="143" t="s">
        <v>105</v>
      </c>
      <c r="J1082" s="143">
        <v>239</v>
      </c>
      <c r="K1082" s="144">
        <v>341.77</v>
      </c>
    </row>
    <row r="1083" spans="1:11" x14ac:dyDescent="0.25">
      <c r="A1083" s="142" t="s">
        <v>99</v>
      </c>
      <c r="B1083" s="143">
        <v>2021</v>
      </c>
      <c r="C1083" s="143" t="s">
        <v>38</v>
      </c>
      <c r="D1083" s="143" t="s">
        <v>112</v>
      </c>
      <c r="E1083" s="143" t="s">
        <v>101</v>
      </c>
      <c r="F1083" s="143" t="s">
        <v>102</v>
      </c>
      <c r="G1083" s="143" t="s">
        <v>103</v>
      </c>
      <c r="H1083" s="143" t="s">
        <v>104</v>
      </c>
      <c r="I1083" s="143" t="s">
        <v>105</v>
      </c>
      <c r="J1083" s="143">
        <v>242</v>
      </c>
      <c r="K1083" s="144">
        <v>346.06</v>
      </c>
    </row>
    <row r="1084" spans="1:11" x14ac:dyDescent="0.25">
      <c r="A1084" s="142" t="s">
        <v>110</v>
      </c>
      <c r="B1084" s="143">
        <v>2021</v>
      </c>
      <c r="C1084" s="143" t="s">
        <v>38</v>
      </c>
      <c r="D1084" s="143" t="s">
        <v>112</v>
      </c>
      <c r="E1084" s="143" t="s">
        <v>101</v>
      </c>
      <c r="F1084" s="143" t="s">
        <v>102</v>
      </c>
      <c r="G1084" s="143" t="s">
        <v>103</v>
      </c>
      <c r="H1084" s="143" t="s">
        <v>104</v>
      </c>
      <c r="I1084" s="143" t="s">
        <v>105</v>
      </c>
      <c r="J1084" s="143">
        <v>290</v>
      </c>
      <c r="K1084" s="144">
        <v>414.7</v>
      </c>
    </row>
    <row r="1085" spans="1:11" x14ac:dyDescent="0.25">
      <c r="A1085" s="142" t="s">
        <v>106</v>
      </c>
      <c r="B1085" s="143">
        <v>2021</v>
      </c>
      <c r="C1085" s="143" t="s">
        <v>38</v>
      </c>
      <c r="D1085" s="143" t="s">
        <v>100</v>
      </c>
      <c r="E1085" s="143" t="s">
        <v>101</v>
      </c>
      <c r="F1085" s="143" t="s">
        <v>102</v>
      </c>
      <c r="G1085" s="143" t="s">
        <v>103</v>
      </c>
      <c r="H1085" s="143" t="s">
        <v>104</v>
      </c>
      <c r="I1085" s="143" t="s">
        <v>105</v>
      </c>
      <c r="J1085" s="143">
        <v>218</v>
      </c>
      <c r="K1085" s="144">
        <v>311.74</v>
      </c>
    </row>
    <row r="1086" spans="1:11" x14ac:dyDescent="0.25">
      <c r="A1086" s="142" t="s">
        <v>106</v>
      </c>
      <c r="B1086" s="143">
        <v>2021</v>
      </c>
      <c r="C1086" s="143" t="s">
        <v>38</v>
      </c>
      <c r="D1086" s="143" t="s">
        <v>100</v>
      </c>
      <c r="E1086" s="143" t="s">
        <v>101</v>
      </c>
      <c r="F1086" s="143" t="s">
        <v>102</v>
      </c>
      <c r="G1086" s="143" t="s">
        <v>103</v>
      </c>
      <c r="H1086" s="143" t="s">
        <v>104</v>
      </c>
      <c r="I1086" s="143" t="s">
        <v>105</v>
      </c>
      <c r="J1086" s="143">
        <v>244</v>
      </c>
      <c r="K1086" s="144">
        <v>526.24</v>
      </c>
    </row>
    <row r="1087" spans="1:11" x14ac:dyDescent="0.25">
      <c r="A1087" s="142" t="s">
        <v>99</v>
      </c>
      <c r="B1087" s="143">
        <v>2021</v>
      </c>
      <c r="C1087" s="143" t="s">
        <v>38</v>
      </c>
      <c r="D1087" s="143" t="s">
        <v>100</v>
      </c>
      <c r="E1087" s="143" t="s">
        <v>101</v>
      </c>
      <c r="F1087" s="143" t="s">
        <v>102</v>
      </c>
      <c r="G1087" s="143" t="s">
        <v>103</v>
      </c>
      <c r="H1087" s="143" t="s">
        <v>104</v>
      </c>
      <c r="I1087" s="143" t="s">
        <v>105</v>
      </c>
      <c r="J1087" s="143">
        <v>292</v>
      </c>
      <c r="K1087" s="144">
        <v>526.24</v>
      </c>
    </row>
    <row r="1088" spans="1:11" x14ac:dyDescent="0.25">
      <c r="A1088" s="142" t="s">
        <v>106</v>
      </c>
      <c r="B1088" s="143">
        <v>2021</v>
      </c>
      <c r="C1088" s="143" t="s">
        <v>38</v>
      </c>
      <c r="D1088" s="143" t="s">
        <v>100</v>
      </c>
      <c r="E1088" s="143" t="s">
        <v>101</v>
      </c>
      <c r="F1088" s="143" t="s">
        <v>102</v>
      </c>
      <c r="G1088" s="143" t="s">
        <v>103</v>
      </c>
      <c r="H1088" s="143" t="s">
        <v>104</v>
      </c>
      <c r="I1088" s="143" t="s">
        <v>105</v>
      </c>
      <c r="J1088" s="143">
        <v>1003</v>
      </c>
      <c r="K1088" s="144">
        <v>1434.29</v>
      </c>
    </row>
    <row r="1089" spans="1:11" x14ac:dyDescent="0.25">
      <c r="A1089" s="142" t="s">
        <v>106</v>
      </c>
      <c r="B1089" s="143">
        <v>2021</v>
      </c>
      <c r="C1089" s="143" t="s">
        <v>38</v>
      </c>
      <c r="D1089" s="143" t="s">
        <v>100</v>
      </c>
      <c r="E1089" s="143" t="s">
        <v>101</v>
      </c>
      <c r="F1089" s="143" t="s">
        <v>102</v>
      </c>
      <c r="G1089" s="143" t="s">
        <v>103</v>
      </c>
      <c r="H1089" s="143" t="s">
        <v>104</v>
      </c>
      <c r="I1089" s="143" t="s">
        <v>105</v>
      </c>
      <c r="J1089" s="143">
        <v>1037</v>
      </c>
      <c r="K1089" s="144">
        <v>1482.9099999999999</v>
      </c>
    </row>
    <row r="1090" spans="1:11" x14ac:dyDescent="0.25">
      <c r="A1090" s="142" t="s">
        <v>99</v>
      </c>
      <c r="B1090" s="143">
        <v>2021</v>
      </c>
      <c r="C1090" s="143" t="s">
        <v>38</v>
      </c>
      <c r="D1090" s="143" t="s">
        <v>100</v>
      </c>
      <c r="E1090" s="143" t="s">
        <v>101</v>
      </c>
      <c r="F1090" s="143" t="s">
        <v>102</v>
      </c>
      <c r="G1090" s="143" t="s">
        <v>103</v>
      </c>
      <c r="H1090" s="143" t="s">
        <v>104</v>
      </c>
      <c r="I1090" s="143" t="s">
        <v>105</v>
      </c>
      <c r="J1090" s="143">
        <v>216</v>
      </c>
      <c r="K1090" s="144">
        <v>308.88</v>
      </c>
    </row>
    <row r="1091" spans="1:11" x14ac:dyDescent="0.25">
      <c r="A1091" s="142" t="s">
        <v>99</v>
      </c>
      <c r="B1091" s="143">
        <v>2021</v>
      </c>
      <c r="C1091" s="143" t="s">
        <v>38</v>
      </c>
      <c r="D1091" s="143" t="s">
        <v>100</v>
      </c>
      <c r="E1091" s="143" t="s">
        <v>101</v>
      </c>
      <c r="F1091" s="143" t="s">
        <v>102</v>
      </c>
      <c r="G1091" s="143" t="s">
        <v>103</v>
      </c>
      <c r="H1091" s="143" t="s">
        <v>104</v>
      </c>
      <c r="I1091" s="143" t="s">
        <v>105</v>
      </c>
      <c r="J1091" s="143">
        <v>243</v>
      </c>
      <c r="K1091" s="144">
        <v>347.49</v>
      </c>
    </row>
    <row r="1092" spans="1:11" x14ac:dyDescent="0.25">
      <c r="A1092" s="142" t="s">
        <v>99</v>
      </c>
      <c r="B1092" s="143">
        <v>2021</v>
      </c>
      <c r="C1092" s="143" t="s">
        <v>38</v>
      </c>
      <c r="D1092" s="143" t="s">
        <v>100</v>
      </c>
      <c r="E1092" s="143" t="s">
        <v>101</v>
      </c>
      <c r="F1092" s="143" t="s">
        <v>102</v>
      </c>
      <c r="G1092" s="143" t="s">
        <v>103</v>
      </c>
      <c r="H1092" s="143" t="s">
        <v>104</v>
      </c>
      <c r="I1092" s="143" t="s">
        <v>105</v>
      </c>
      <c r="J1092" s="143">
        <v>291</v>
      </c>
      <c r="K1092" s="144">
        <v>416.13</v>
      </c>
    </row>
    <row r="1093" spans="1:11" x14ac:dyDescent="0.25">
      <c r="A1093" s="142" t="s">
        <v>106</v>
      </c>
      <c r="B1093" s="143">
        <v>2021</v>
      </c>
      <c r="C1093" s="143" t="s">
        <v>38</v>
      </c>
      <c r="D1093" s="143" t="s">
        <v>100</v>
      </c>
      <c r="E1093" s="143" t="s">
        <v>101</v>
      </c>
      <c r="F1093" s="143" t="s">
        <v>102</v>
      </c>
      <c r="G1093" s="143" t="s">
        <v>103</v>
      </c>
      <c r="H1093" s="143" t="s">
        <v>104</v>
      </c>
      <c r="I1093" s="143" t="s">
        <v>105</v>
      </c>
      <c r="J1093" s="143">
        <v>219</v>
      </c>
      <c r="K1093" s="144">
        <v>313.17</v>
      </c>
    </row>
    <row r="1094" spans="1:11" x14ac:dyDescent="0.25">
      <c r="A1094" s="142" t="s">
        <v>99</v>
      </c>
      <c r="B1094" s="143">
        <v>2021</v>
      </c>
      <c r="C1094" s="143" t="s">
        <v>38</v>
      </c>
      <c r="D1094" s="143" t="s">
        <v>100</v>
      </c>
      <c r="E1094" s="143" t="s">
        <v>101</v>
      </c>
      <c r="F1094" s="143" t="s">
        <v>102</v>
      </c>
      <c r="G1094" s="143" t="s">
        <v>103</v>
      </c>
      <c r="H1094" s="143" t="s">
        <v>104</v>
      </c>
      <c r="I1094" s="143" t="s">
        <v>105</v>
      </c>
      <c r="J1094" s="143">
        <v>818</v>
      </c>
      <c r="K1094" s="144">
        <v>1169.74</v>
      </c>
    </row>
    <row r="1095" spans="1:11" x14ac:dyDescent="0.25">
      <c r="A1095" s="142" t="s">
        <v>106</v>
      </c>
      <c r="B1095" s="143">
        <v>2021</v>
      </c>
      <c r="C1095" s="143" t="s">
        <v>38</v>
      </c>
      <c r="D1095" s="143" t="s">
        <v>100</v>
      </c>
      <c r="E1095" s="143" t="s">
        <v>101</v>
      </c>
      <c r="F1095" s="143" t="s">
        <v>102</v>
      </c>
      <c r="G1095" s="143" t="s">
        <v>103</v>
      </c>
      <c r="H1095" s="143" t="s">
        <v>104</v>
      </c>
      <c r="I1095" s="143" t="s">
        <v>105</v>
      </c>
      <c r="J1095" s="143">
        <v>871</v>
      </c>
      <c r="K1095" s="144">
        <v>1245.53</v>
      </c>
    </row>
    <row r="1096" spans="1:11" x14ac:dyDescent="0.25">
      <c r="A1096" s="142" t="s">
        <v>106</v>
      </c>
      <c r="B1096" s="143">
        <v>2021</v>
      </c>
      <c r="C1096" s="143" t="s">
        <v>38</v>
      </c>
      <c r="D1096" s="143" t="s">
        <v>100</v>
      </c>
      <c r="E1096" s="143" t="s">
        <v>101</v>
      </c>
      <c r="F1096" s="143" t="s">
        <v>102</v>
      </c>
      <c r="G1096" s="143" t="s">
        <v>103</v>
      </c>
      <c r="H1096" s="143" t="s">
        <v>104</v>
      </c>
      <c r="I1096" s="143" t="s">
        <v>105</v>
      </c>
      <c r="J1096" s="143">
        <v>245</v>
      </c>
      <c r="K1096" s="144">
        <v>350.35</v>
      </c>
    </row>
    <row r="1097" spans="1:11" x14ac:dyDescent="0.25">
      <c r="A1097" s="142" t="s">
        <v>99</v>
      </c>
      <c r="B1097" s="143">
        <v>2021</v>
      </c>
      <c r="C1097" s="143" t="s">
        <v>38</v>
      </c>
      <c r="D1097" s="143" t="s">
        <v>100</v>
      </c>
      <c r="E1097" s="143" t="s">
        <v>101</v>
      </c>
      <c r="F1097" s="143" t="s">
        <v>102</v>
      </c>
      <c r="G1097" s="143" t="s">
        <v>103</v>
      </c>
      <c r="H1097" s="143" t="s">
        <v>104</v>
      </c>
      <c r="I1097" s="143" t="s">
        <v>105</v>
      </c>
      <c r="J1097" s="143">
        <v>293</v>
      </c>
      <c r="K1097" s="144">
        <v>418.99</v>
      </c>
    </row>
    <row r="1098" spans="1:11" x14ac:dyDescent="0.25">
      <c r="A1098" s="142" t="s">
        <v>99</v>
      </c>
      <c r="B1098" s="143">
        <v>2021</v>
      </c>
      <c r="C1098" s="143" t="s">
        <v>38</v>
      </c>
      <c r="D1098" s="143" t="s">
        <v>100</v>
      </c>
      <c r="E1098" s="143" t="s">
        <v>101</v>
      </c>
      <c r="F1098" s="143" t="s">
        <v>102</v>
      </c>
      <c r="G1098" s="143" t="s">
        <v>103</v>
      </c>
      <c r="H1098" s="143" t="s">
        <v>104</v>
      </c>
      <c r="I1098" s="143" t="s">
        <v>105</v>
      </c>
      <c r="J1098" s="143">
        <v>215</v>
      </c>
      <c r="K1098" s="144">
        <v>307.45</v>
      </c>
    </row>
    <row r="1099" spans="1:11" x14ac:dyDescent="0.25">
      <c r="A1099" s="142" t="s">
        <v>99</v>
      </c>
      <c r="B1099" s="143">
        <v>2021</v>
      </c>
      <c r="C1099" s="143" t="s">
        <v>42</v>
      </c>
      <c r="D1099" s="143" t="s">
        <v>100</v>
      </c>
      <c r="E1099" s="143" t="s">
        <v>101</v>
      </c>
      <c r="F1099" s="143" t="s">
        <v>102</v>
      </c>
      <c r="G1099" s="143" t="s">
        <v>103</v>
      </c>
      <c r="H1099" s="143" t="s">
        <v>104</v>
      </c>
      <c r="I1099" s="143" t="s">
        <v>107</v>
      </c>
      <c r="J1099" s="143">
        <v>248</v>
      </c>
      <c r="K1099" s="144">
        <v>354.64</v>
      </c>
    </row>
    <row r="1100" spans="1:11" x14ac:dyDescent="0.25">
      <c r="A1100" s="142" t="s">
        <v>109</v>
      </c>
      <c r="B1100" s="143">
        <v>2021</v>
      </c>
      <c r="C1100" s="143" t="s">
        <v>42</v>
      </c>
      <c r="D1100" s="143" t="s">
        <v>100</v>
      </c>
      <c r="E1100" s="143" t="s">
        <v>101</v>
      </c>
      <c r="F1100" s="143" t="s">
        <v>102</v>
      </c>
      <c r="G1100" s="143" t="s">
        <v>103</v>
      </c>
      <c r="H1100" s="143" t="s">
        <v>104</v>
      </c>
      <c r="I1100" s="143" t="s">
        <v>107</v>
      </c>
      <c r="J1100" s="143">
        <v>242</v>
      </c>
      <c r="K1100" s="144">
        <v>346.06</v>
      </c>
    </row>
    <row r="1101" spans="1:11" x14ac:dyDescent="0.25">
      <c r="A1101" s="142" t="s">
        <v>106</v>
      </c>
      <c r="B1101" s="143">
        <v>2021</v>
      </c>
      <c r="C1101" s="143" t="s">
        <v>42</v>
      </c>
      <c r="D1101" s="143" t="s">
        <v>100</v>
      </c>
      <c r="E1101" s="143" t="s">
        <v>101</v>
      </c>
      <c r="F1101" s="143" t="s">
        <v>102</v>
      </c>
      <c r="G1101" s="143" t="s">
        <v>103</v>
      </c>
      <c r="H1101" s="143" t="s">
        <v>104</v>
      </c>
      <c r="I1101" s="143" t="s">
        <v>107</v>
      </c>
      <c r="J1101" s="143">
        <v>236</v>
      </c>
      <c r="K1101" s="144">
        <v>337.48</v>
      </c>
    </row>
    <row r="1102" spans="1:11" x14ac:dyDescent="0.25">
      <c r="A1102" s="142" t="s">
        <v>106</v>
      </c>
      <c r="B1102" s="143">
        <v>2021</v>
      </c>
      <c r="C1102" s="143" t="s">
        <v>42</v>
      </c>
      <c r="D1102" s="143" t="s">
        <v>100</v>
      </c>
      <c r="E1102" s="143" t="s">
        <v>101</v>
      </c>
      <c r="F1102" s="143" t="s">
        <v>102</v>
      </c>
      <c r="G1102" s="143" t="s">
        <v>103</v>
      </c>
      <c r="H1102" s="143" t="s">
        <v>104</v>
      </c>
      <c r="I1102" s="143" t="s">
        <v>105</v>
      </c>
      <c r="J1102" s="143">
        <v>224</v>
      </c>
      <c r="K1102" s="144">
        <v>320.32</v>
      </c>
    </row>
    <row r="1103" spans="1:11" x14ac:dyDescent="0.25">
      <c r="A1103" s="142" t="s">
        <v>99</v>
      </c>
      <c r="B1103" s="143">
        <v>2021</v>
      </c>
      <c r="C1103" s="143" t="s">
        <v>42</v>
      </c>
      <c r="D1103" s="143" t="s">
        <v>100</v>
      </c>
      <c r="E1103" s="143" t="s">
        <v>101</v>
      </c>
      <c r="F1103" s="143" t="s">
        <v>102</v>
      </c>
      <c r="G1103" s="143" t="s">
        <v>103</v>
      </c>
      <c r="H1103" s="143" t="s">
        <v>104</v>
      </c>
      <c r="I1103" s="143" t="s">
        <v>105</v>
      </c>
      <c r="J1103" s="143">
        <v>250</v>
      </c>
      <c r="K1103" s="144">
        <v>357.5</v>
      </c>
    </row>
    <row r="1104" spans="1:11" x14ac:dyDescent="0.25">
      <c r="A1104" s="142" t="s">
        <v>108</v>
      </c>
      <c r="B1104" s="143">
        <v>2021</v>
      </c>
      <c r="C1104" s="143" t="s">
        <v>42</v>
      </c>
      <c r="D1104" s="143" t="s">
        <v>100</v>
      </c>
      <c r="E1104" s="143" t="s">
        <v>101</v>
      </c>
      <c r="F1104" s="143" t="s">
        <v>102</v>
      </c>
      <c r="G1104" s="143" t="s">
        <v>103</v>
      </c>
      <c r="H1104" s="143" t="s">
        <v>104</v>
      </c>
      <c r="I1104" s="143" t="s">
        <v>105</v>
      </c>
      <c r="J1104" s="143">
        <v>244</v>
      </c>
      <c r="K1104" s="144">
        <v>348.92</v>
      </c>
    </row>
    <row r="1105" spans="1:11" x14ac:dyDescent="0.25">
      <c r="A1105" s="142" t="s">
        <v>108</v>
      </c>
      <c r="B1105" s="143">
        <v>2021</v>
      </c>
      <c r="C1105" s="143" t="s">
        <v>42</v>
      </c>
      <c r="D1105" s="143" t="s">
        <v>100</v>
      </c>
      <c r="E1105" s="143" t="s">
        <v>101</v>
      </c>
      <c r="F1105" s="143" t="s">
        <v>102</v>
      </c>
      <c r="G1105" s="143" t="s">
        <v>103</v>
      </c>
      <c r="H1105" s="143" t="s">
        <v>104</v>
      </c>
      <c r="I1105" s="143" t="s">
        <v>105</v>
      </c>
      <c r="J1105" s="143">
        <v>238</v>
      </c>
      <c r="K1105" s="144">
        <v>340.34000000000003</v>
      </c>
    </row>
    <row r="1106" spans="1:11" x14ac:dyDescent="0.25">
      <c r="A1106" s="142" t="s">
        <v>106</v>
      </c>
      <c r="B1106" s="143">
        <v>2021</v>
      </c>
      <c r="C1106" s="143" t="s">
        <v>42</v>
      </c>
      <c r="D1106" s="143" t="s">
        <v>100</v>
      </c>
      <c r="E1106" s="143" t="s">
        <v>101</v>
      </c>
      <c r="F1106" s="143" t="s">
        <v>102</v>
      </c>
      <c r="G1106" s="143" t="s">
        <v>103</v>
      </c>
      <c r="H1106" s="143" t="s">
        <v>104</v>
      </c>
      <c r="I1106" s="143" t="s">
        <v>105</v>
      </c>
      <c r="J1106" s="143">
        <v>220</v>
      </c>
      <c r="K1106" s="144">
        <v>526.24</v>
      </c>
    </row>
    <row r="1107" spans="1:11" x14ac:dyDescent="0.25">
      <c r="A1107" s="142" t="s">
        <v>106</v>
      </c>
      <c r="B1107" s="143">
        <v>2021</v>
      </c>
      <c r="C1107" s="143" t="s">
        <v>42</v>
      </c>
      <c r="D1107" s="143" t="s">
        <v>100</v>
      </c>
      <c r="E1107" s="143" t="s">
        <v>101</v>
      </c>
      <c r="F1107" s="143" t="s">
        <v>102</v>
      </c>
      <c r="G1107" s="143" t="s">
        <v>103</v>
      </c>
      <c r="H1107" s="143" t="s">
        <v>104</v>
      </c>
      <c r="I1107" s="143" t="s">
        <v>105</v>
      </c>
      <c r="J1107" s="143">
        <v>268</v>
      </c>
      <c r="K1107" s="144">
        <v>526.24</v>
      </c>
    </row>
    <row r="1108" spans="1:11" x14ac:dyDescent="0.25">
      <c r="A1108" s="142" t="s">
        <v>106</v>
      </c>
      <c r="B1108" s="143">
        <v>2021</v>
      </c>
      <c r="C1108" s="143" t="s">
        <v>42</v>
      </c>
      <c r="D1108" s="143" t="s">
        <v>100</v>
      </c>
      <c r="E1108" s="143" t="s">
        <v>101</v>
      </c>
      <c r="F1108" s="143" t="s">
        <v>102</v>
      </c>
      <c r="G1108" s="143" t="s">
        <v>103</v>
      </c>
      <c r="H1108" s="143" t="s">
        <v>104</v>
      </c>
      <c r="I1108" s="143" t="s">
        <v>105</v>
      </c>
      <c r="J1108" s="143">
        <v>1007</v>
      </c>
      <c r="K1108" s="144">
        <v>1440.01</v>
      </c>
    </row>
    <row r="1109" spans="1:11" x14ac:dyDescent="0.25">
      <c r="A1109" s="142" t="s">
        <v>106</v>
      </c>
      <c r="B1109" s="143">
        <v>2021</v>
      </c>
      <c r="C1109" s="143" t="s">
        <v>42</v>
      </c>
      <c r="D1109" s="143" t="s">
        <v>100</v>
      </c>
      <c r="E1109" s="143" t="s">
        <v>101</v>
      </c>
      <c r="F1109" s="143" t="s">
        <v>102</v>
      </c>
      <c r="G1109" s="143" t="s">
        <v>103</v>
      </c>
      <c r="H1109" s="143" t="s">
        <v>104</v>
      </c>
      <c r="I1109" s="143" t="s">
        <v>105</v>
      </c>
      <c r="J1109" s="143">
        <v>1040</v>
      </c>
      <c r="K1109" s="144">
        <v>1487.2</v>
      </c>
    </row>
    <row r="1110" spans="1:11" x14ac:dyDescent="0.25">
      <c r="A1110" s="142" t="s">
        <v>99</v>
      </c>
      <c r="B1110" s="143">
        <v>2021</v>
      </c>
      <c r="C1110" s="143" t="s">
        <v>42</v>
      </c>
      <c r="D1110" s="143" t="s">
        <v>100</v>
      </c>
      <c r="E1110" s="143" t="s">
        <v>101</v>
      </c>
      <c r="F1110" s="143" t="s">
        <v>102</v>
      </c>
      <c r="G1110" s="143" t="s">
        <v>103</v>
      </c>
      <c r="H1110" s="143" t="s">
        <v>104</v>
      </c>
      <c r="I1110" s="143" t="s">
        <v>105</v>
      </c>
      <c r="J1110" s="143">
        <v>225</v>
      </c>
      <c r="K1110" s="144">
        <v>321.75</v>
      </c>
    </row>
    <row r="1111" spans="1:11" x14ac:dyDescent="0.25">
      <c r="A1111" s="142" t="s">
        <v>99</v>
      </c>
      <c r="B1111" s="143">
        <v>2021</v>
      </c>
      <c r="C1111" s="143" t="s">
        <v>42</v>
      </c>
      <c r="D1111" s="143" t="s">
        <v>100</v>
      </c>
      <c r="E1111" s="143" t="s">
        <v>101</v>
      </c>
      <c r="F1111" s="143" t="s">
        <v>102</v>
      </c>
      <c r="G1111" s="143" t="s">
        <v>103</v>
      </c>
      <c r="H1111" s="143" t="s">
        <v>104</v>
      </c>
      <c r="I1111" s="143" t="s">
        <v>105</v>
      </c>
      <c r="J1111" s="143">
        <v>267</v>
      </c>
      <c r="K1111" s="144">
        <v>381.81</v>
      </c>
    </row>
    <row r="1112" spans="1:11" x14ac:dyDescent="0.25">
      <c r="A1112" s="142" t="s">
        <v>106</v>
      </c>
      <c r="B1112" s="143">
        <v>2021</v>
      </c>
      <c r="C1112" s="143" t="s">
        <v>42</v>
      </c>
      <c r="D1112" s="143" t="s">
        <v>100</v>
      </c>
      <c r="E1112" s="143" t="s">
        <v>101</v>
      </c>
      <c r="F1112" s="143" t="s">
        <v>102</v>
      </c>
      <c r="G1112" s="143" t="s">
        <v>103</v>
      </c>
      <c r="H1112" s="143" t="s">
        <v>104</v>
      </c>
      <c r="I1112" s="143" t="s">
        <v>105</v>
      </c>
      <c r="J1112" s="143">
        <v>247</v>
      </c>
      <c r="K1112" s="144">
        <v>353.21</v>
      </c>
    </row>
    <row r="1113" spans="1:11" x14ac:dyDescent="0.25">
      <c r="A1113" s="142" t="s">
        <v>106</v>
      </c>
      <c r="B1113" s="143">
        <v>2021</v>
      </c>
      <c r="C1113" s="143" t="s">
        <v>42</v>
      </c>
      <c r="D1113" s="143" t="s">
        <v>100</v>
      </c>
      <c r="E1113" s="143" t="s">
        <v>101</v>
      </c>
      <c r="F1113" s="143" t="s">
        <v>102</v>
      </c>
      <c r="G1113" s="143" t="s">
        <v>103</v>
      </c>
      <c r="H1113" s="143" t="s">
        <v>104</v>
      </c>
      <c r="I1113" s="143" t="s">
        <v>105</v>
      </c>
      <c r="J1113" s="143">
        <v>241</v>
      </c>
      <c r="K1113" s="144">
        <v>344.63</v>
      </c>
    </row>
    <row r="1114" spans="1:11" x14ac:dyDescent="0.25">
      <c r="A1114" s="142" t="s">
        <v>106</v>
      </c>
      <c r="B1114" s="143">
        <v>2021</v>
      </c>
      <c r="C1114" s="143" t="s">
        <v>42</v>
      </c>
      <c r="D1114" s="143" t="s">
        <v>100</v>
      </c>
      <c r="E1114" s="143" t="s">
        <v>101</v>
      </c>
      <c r="F1114" s="143" t="s">
        <v>102</v>
      </c>
      <c r="G1114" s="143" t="s">
        <v>103</v>
      </c>
      <c r="H1114" s="143" t="s">
        <v>104</v>
      </c>
      <c r="I1114" s="143" t="s">
        <v>105</v>
      </c>
      <c r="J1114" s="143">
        <v>235</v>
      </c>
      <c r="K1114" s="144">
        <v>336.05</v>
      </c>
    </row>
    <row r="1115" spans="1:11" x14ac:dyDescent="0.25">
      <c r="A1115" s="142" t="s">
        <v>108</v>
      </c>
      <c r="B1115" s="143">
        <v>2021</v>
      </c>
      <c r="C1115" s="143" t="s">
        <v>42</v>
      </c>
      <c r="D1115" s="143" t="s">
        <v>100</v>
      </c>
      <c r="E1115" s="143" t="s">
        <v>101</v>
      </c>
      <c r="F1115" s="143" t="s">
        <v>102</v>
      </c>
      <c r="G1115" s="143" t="s">
        <v>103</v>
      </c>
      <c r="H1115" s="143" t="s">
        <v>104</v>
      </c>
      <c r="I1115" s="143" t="s">
        <v>105</v>
      </c>
      <c r="J1115" s="143">
        <v>788</v>
      </c>
      <c r="K1115" s="144">
        <v>1126.8399999999999</v>
      </c>
    </row>
    <row r="1116" spans="1:11" x14ac:dyDescent="0.25">
      <c r="A1116" s="142" t="s">
        <v>106</v>
      </c>
      <c r="B1116" s="143">
        <v>2021</v>
      </c>
      <c r="C1116" s="143" t="s">
        <v>42</v>
      </c>
      <c r="D1116" s="143" t="s">
        <v>100</v>
      </c>
      <c r="E1116" s="143" t="s">
        <v>101</v>
      </c>
      <c r="F1116" s="143" t="s">
        <v>102</v>
      </c>
      <c r="G1116" s="143" t="s">
        <v>103</v>
      </c>
      <c r="H1116" s="143" t="s">
        <v>104</v>
      </c>
      <c r="I1116" s="143" t="s">
        <v>105</v>
      </c>
      <c r="J1116" s="143">
        <v>821</v>
      </c>
      <c r="K1116" s="144">
        <v>1174.03</v>
      </c>
    </row>
    <row r="1117" spans="1:11" x14ac:dyDescent="0.25">
      <c r="A1117" s="142" t="s">
        <v>99</v>
      </c>
      <c r="B1117" s="143">
        <v>2021</v>
      </c>
      <c r="C1117" s="143" t="s">
        <v>42</v>
      </c>
      <c r="D1117" s="143" t="s">
        <v>100</v>
      </c>
      <c r="E1117" s="143" t="s">
        <v>101</v>
      </c>
      <c r="F1117" s="143" t="s">
        <v>102</v>
      </c>
      <c r="G1117" s="143" t="s">
        <v>103</v>
      </c>
      <c r="H1117" s="143" t="s">
        <v>104</v>
      </c>
      <c r="I1117" s="143" t="s">
        <v>107</v>
      </c>
      <c r="J1117" s="143">
        <v>245</v>
      </c>
      <c r="K1117" s="144">
        <v>350.35</v>
      </c>
    </row>
    <row r="1118" spans="1:11" x14ac:dyDescent="0.25">
      <c r="A1118" s="142" t="s">
        <v>99</v>
      </c>
      <c r="B1118" s="143">
        <v>2021</v>
      </c>
      <c r="C1118" s="143" t="s">
        <v>42</v>
      </c>
      <c r="D1118" s="143" t="s">
        <v>100</v>
      </c>
      <c r="E1118" s="143" t="s">
        <v>101</v>
      </c>
      <c r="F1118" s="143" t="s">
        <v>102</v>
      </c>
      <c r="G1118" s="143" t="s">
        <v>103</v>
      </c>
      <c r="H1118" s="143" t="s">
        <v>104</v>
      </c>
      <c r="I1118" s="143" t="s">
        <v>107</v>
      </c>
      <c r="J1118" s="143">
        <v>239</v>
      </c>
      <c r="K1118" s="144">
        <v>341.77</v>
      </c>
    </row>
    <row r="1119" spans="1:11" x14ac:dyDescent="0.25">
      <c r="A1119" s="142" t="s">
        <v>108</v>
      </c>
      <c r="B1119" s="143">
        <v>2021</v>
      </c>
      <c r="C1119" s="143" t="s">
        <v>42</v>
      </c>
      <c r="D1119" s="143" t="s">
        <v>100</v>
      </c>
      <c r="E1119" s="143" t="s">
        <v>101</v>
      </c>
      <c r="F1119" s="143" t="s">
        <v>102</v>
      </c>
      <c r="G1119" s="143" t="s">
        <v>103</v>
      </c>
      <c r="H1119" s="143" t="s">
        <v>104</v>
      </c>
      <c r="I1119" s="143" t="s">
        <v>105</v>
      </c>
      <c r="J1119" s="143">
        <v>221</v>
      </c>
      <c r="K1119" s="144">
        <v>316.02999999999997</v>
      </c>
    </row>
    <row r="1120" spans="1:11" x14ac:dyDescent="0.25">
      <c r="A1120" s="142" t="s">
        <v>99</v>
      </c>
      <c r="B1120" s="143">
        <v>2021</v>
      </c>
      <c r="C1120" s="143" t="s">
        <v>42</v>
      </c>
      <c r="D1120" s="143" t="s">
        <v>100</v>
      </c>
      <c r="E1120" s="143" t="s">
        <v>101</v>
      </c>
      <c r="F1120" s="143" t="s">
        <v>102</v>
      </c>
      <c r="G1120" s="143" t="s">
        <v>103</v>
      </c>
      <c r="H1120" s="143" t="s">
        <v>104</v>
      </c>
      <c r="I1120" s="143" t="s">
        <v>105</v>
      </c>
      <c r="J1120" s="143">
        <v>269</v>
      </c>
      <c r="K1120" s="144">
        <v>384.67</v>
      </c>
    </row>
    <row r="1121" spans="1:11" x14ac:dyDescent="0.25">
      <c r="A1121" s="142" t="s">
        <v>99</v>
      </c>
      <c r="B1121" s="143">
        <v>2021</v>
      </c>
      <c r="C1121" s="143" t="s">
        <v>31</v>
      </c>
      <c r="D1121" s="143" t="s">
        <v>100</v>
      </c>
      <c r="E1121" s="143" t="s">
        <v>101</v>
      </c>
      <c r="F1121" s="143" t="s">
        <v>102</v>
      </c>
      <c r="G1121" s="143" t="s">
        <v>103</v>
      </c>
      <c r="H1121" s="143" t="s">
        <v>104</v>
      </c>
      <c r="I1121" s="143" t="s">
        <v>105</v>
      </c>
      <c r="J1121" s="143">
        <v>278</v>
      </c>
      <c r="K1121" s="144">
        <v>397.53999999999996</v>
      </c>
    </row>
    <row r="1122" spans="1:11" x14ac:dyDescent="0.25">
      <c r="A1122" s="142" t="s">
        <v>106</v>
      </c>
      <c r="B1122" s="143">
        <v>2021</v>
      </c>
      <c r="C1122" s="143" t="s">
        <v>31</v>
      </c>
      <c r="D1122" s="143" t="s">
        <v>100</v>
      </c>
      <c r="E1122" s="143" t="s">
        <v>101</v>
      </c>
      <c r="F1122" s="143" t="s">
        <v>102</v>
      </c>
      <c r="G1122" s="143" t="s">
        <v>103</v>
      </c>
      <c r="H1122" s="143" t="s">
        <v>104</v>
      </c>
      <c r="I1122" s="143" t="s">
        <v>105</v>
      </c>
      <c r="J1122" s="143">
        <v>320</v>
      </c>
      <c r="K1122" s="144">
        <v>457.6</v>
      </c>
    </row>
    <row r="1123" spans="1:11" x14ac:dyDescent="0.25">
      <c r="A1123" s="142" t="s">
        <v>106</v>
      </c>
      <c r="B1123" s="143">
        <v>2021</v>
      </c>
      <c r="C1123" s="143" t="s">
        <v>31</v>
      </c>
      <c r="D1123" s="143" t="s">
        <v>100</v>
      </c>
      <c r="E1123" s="143" t="s">
        <v>101</v>
      </c>
      <c r="F1123" s="143" t="s">
        <v>102</v>
      </c>
      <c r="G1123" s="143" t="s">
        <v>103</v>
      </c>
      <c r="H1123" s="143" t="s">
        <v>104</v>
      </c>
      <c r="I1123" s="143" t="s">
        <v>105</v>
      </c>
      <c r="J1123" s="143">
        <v>248</v>
      </c>
      <c r="K1123" s="144">
        <v>354.64</v>
      </c>
    </row>
    <row r="1124" spans="1:11" x14ac:dyDescent="0.25">
      <c r="A1124" s="142" t="s">
        <v>99</v>
      </c>
      <c r="B1124" s="143">
        <v>2021</v>
      </c>
      <c r="C1124" s="143" t="s">
        <v>31</v>
      </c>
      <c r="D1124" s="143" t="s">
        <v>100</v>
      </c>
      <c r="E1124" s="143" t="s">
        <v>101</v>
      </c>
      <c r="F1124" s="143" t="s">
        <v>102</v>
      </c>
      <c r="G1124" s="143" t="s">
        <v>103</v>
      </c>
      <c r="H1124" s="143" t="s">
        <v>104</v>
      </c>
      <c r="I1124" s="143" t="s">
        <v>105</v>
      </c>
      <c r="J1124" s="143">
        <v>274</v>
      </c>
      <c r="K1124" s="144">
        <v>526.24</v>
      </c>
    </row>
    <row r="1125" spans="1:11" x14ac:dyDescent="0.25">
      <c r="A1125" s="142" t="s">
        <v>106</v>
      </c>
      <c r="B1125" s="143">
        <v>2021</v>
      </c>
      <c r="C1125" s="143" t="s">
        <v>31</v>
      </c>
      <c r="D1125" s="143" t="s">
        <v>100</v>
      </c>
      <c r="E1125" s="143" t="s">
        <v>101</v>
      </c>
      <c r="F1125" s="143" t="s">
        <v>102</v>
      </c>
      <c r="G1125" s="143" t="s">
        <v>103</v>
      </c>
      <c r="H1125" s="143" t="s">
        <v>104</v>
      </c>
      <c r="I1125" s="143" t="s">
        <v>105</v>
      </c>
      <c r="J1125" s="143">
        <v>322</v>
      </c>
      <c r="K1125" s="144">
        <v>526.24</v>
      </c>
    </row>
    <row r="1126" spans="1:11" x14ac:dyDescent="0.25">
      <c r="A1126" s="142" t="s">
        <v>106</v>
      </c>
      <c r="B1126" s="143">
        <v>2021</v>
      </c>
      <c r="C1126" s="143" t="s">
        <v>31</v>
      </c>
      <c r="D1126" s="143" t="s">
        <v>100</v>
      </c>
      <c r="E1126" s="143" t="s">
        <v>101</v>
      </c>
      <c r="F1126" s="143" t="s">
        <v>102</v>
      </c>
      <c r="G1126" s="143" t="s">
        <v>103</v>
      </c>
      <c r="H1126" s="143" t="s">
        <v>104</v>
      </c>
      <c r="I1126" s="143" t="s">
        <v>105</v>
      </c>
      <c r="J1126" s="143">
        <v>250</v>
      </c>
      <c r="K1126" s="144">
        <v>526.24</v>
      </c>
    </row>
    <row r="1127" spans="1:11" x14ac:dyDescent="0.25">
      <c r="A1127" s="142" t="s">
        <v>110</v>
      </c>
      <c r="B1127" s="143">
        <v>2021</v>
      </c>
      <c r="C1127" s="143" t="s">
        <v>31</v>
      </c>
      <c r="D1127" s="143" t="s">
        <v>100</v>
      </c>
      <c r="E1127" s="143" t="s">
        <v>101</v>
      </c>
      <c r="F1127" s="143" t="s">
        <v>102</v>
      </c>
      <c r="G1127" s="143" t="s">
        <v>103</v>
      </c>
      <c r="H1127" s="143" t="s">
        <v>104</v>
      </c>
      <c r="I1127" s="143" t="s">
        <v>105</v>
      </c>
      <c r="J1127" s="143">
        <v>998</v>
      </c>
      <c r="K1127" s="144">
        <v>1427.1399999999999</v>
      </c>
    </row>
    <row r="1128" spans="1:11" x14ac:dyDescent="0.25">
      <c r="A1128" s="142" t="s">
        <v>106</v>
      </c>
      <c r="B1128" s="143">
        <v>2021</v>
      </c>
      <c r="C1128" s="143" t="s">
        <v>31</v>
      </c>
      <c r="D1128" s="143" t="s">
        <v>100</v>
      </c>
      <c r="E1128" s="143" t="s">
        <v>101</v>
      </c>
      <c r="F1128" s="143" t="s">
        <v>102</v>
      </c>
      <c r="G1128" s="143" t="s">
        <v>103</v>
      </c>
      <c r="H1128" s="143" t="s">
        <v>104</v>
      </c>
      <c r="I1128" s="143" t="s">
        <v>105</v>
      </c>
      <c r="J1128" s="143">
        <v>1031</v>
      </c>
      <c r="K1128" s="144">
        <v>1474.33</v>
      </c>
    </row>
    <row r="1129" spans="1:11" x14ac:dyDescent="0.25">
      <c r="A1129" s="142" t="s">
        <v>99</v>
      </c>
      <c r="B1129" s="143">
        <v>2021</v>
      </c>
      <c r="C1129" s="143" t="s">
        <v>31</v>
      </c>
      <c r="D1129" s="143" t="s">
        <v>100</v>
      </c>
      <c r="E1129" s="143" t="s">
        <v>101</v>
      </c>
      <c r="F1129" s="143" t="s">
        <v>102</v>
      </c>
      <c r="G1129" s="143" t="s">
        <v>103</v>
      </c>
      <c r="H1129" s="143" t="s">
        <v>104</v>
      </c>
      <c r="I1129" s="143" t="s">
        <v>105</v>
      </c>
      <c r="J1129" s="143">
        <v>321</v>
      </c>
      <c r="K1129" s="144">
        <v>459.03</v>
      </c>
    </row>
    <row r="1130" spans="1:11" x14ac:dyDescent="0.25">
      <c r="A1130" s="142" t="s">
        <v>110</v>
      </c>
      <c r="B1130" s="143">
        <v>2021</v>
      </c>
      <c r="C1130" s="143" t="s">
        <v>31</v>
      </c>
      <c r="D1130" s="143" t="s">
        <v>100</v>
      </c>
      <c r="E1130" s="143" t="s">
        <v>101</v>
      </c>
      <c r="F1130" s="143" t="s">
        <v>102</v>
      </c>
      <c r="G1130" s="143" t="s">
        <v>103</v>
      </c>
      <c r="H1130" s="143" t="s">
        <v>104</v>
      </c>
      <c r="I1130" s="143" t="s">
        <v>105</v>
      </c>
      <c r="J1130" s="143">
        <v>249</v>
      </c>
      <c r="K1130" s="144">
        <v>356.07</v>
      </c>
    </row>
    <row r="1131" spans="1:11" x14ac:dyDescent="0.25">
      <c r="A1131" s="142" t="s">
        <v>106</v>
      </c>
      <c r="B1131" s="143">
        <v>2021</v>
      </c>
      <c r="C1131" s="143" t="s">
        <v>31</v>
      </c>
      <c r="D1131" s="143" t="s">
        <v>100</v>
      </c>
      <c r="E1131" s="143" t="s">
        <v>101</v>
      </c>
      <c r="F1131" s="143" t="s">
        <v>102</v>
      </c>
      <c r="G1131" s="143" t="s">
        <v>103</v>
      </c>
      <c r="H1131" s="143" t="s">
        <v>104</v>
      </c>
      <c r="I1131" s="143" t="s">
        <v>105</v>
      </c>
      <c r="J1131" s="143">
        <v>779</v>
      </c>
      <c r="K1131" s="144">
        <v>1113.97</v>
      </c>
    </row>
    <row r="1132" spans="1:11" x14ac:dyDescent="0.25">
      <c r="A1132" s="142" t="s">
        <v>99</v>
      </c>
      <c r="B1132" s="143">
        <v>2021</v>
      </c>
      <c r="C1132" s="143" t="s">
        <v>31</v>
      </c>
      <c r="D1132" s="143" t="s">
        <v>100</v>
      </c>
      <c r="E1132" s="143" t="s">
        <v>101</v>
      </c>
      <c r="F1132" s="143" t="s">
        <v>102</v>
      </c>
      <c r="G1132" s="143" t="s">
        <v>103</v>
      </c>
      <c r="H1132" s="143" t="s">
        <v>104</v>
      </c>
      <c r="I1132" s="143" t="s">
        <v>105</v>
      </c>
      <c r="J1132" s="143">
        <v>812</v>
      </c>
      <c r="K1132" s="144">
        <v>1161.1599999999999</v>
      </c>
    </row>
    <row r="1133" spans="1:11" x14ac:dyDescent="0.25">
      <c r="A1133" s="142" t="s">
        <v>99</v>
      </c>
      <c r="B1133" s="143">
        <v>2021</v>
      </c>
      <c r="C1133" s="143" t="s">
        <v>31</v>
      </c>
      <c r="D1133" s="143" t="s">
        <v>100</v>
      </c>
      <c r="E1133" s="143" t="s">
        <v>101</v>
      </c>
      <c r="F1133" s="143" t="s">
        <v>102</v>
      </c>
      <c r="G1133" s="143" t="s">
        <v>103</v>
      </c>
      <c r="H1133" s="143" t="s">
        <v>104</v>
      </c>
      <c r="I1133" s="143" t="s">
        <v>105</v>
      </c>
      <c r="J1133" s="143">
        <v>866</v>
      </c>
      <c r="K1133" s="144">
        <v>1238.3800000000001</v>
      </c>
    </row>
    <row r="1134" spans="1:11" x14ac:dyDescent="0.25">
      <c r="A1134" s="142" t="s">
        <v>106</v>
      </c>
      <c r="B1134" s="143">
        <v>2021</v>
      </c>
      <c r="C1134" s="143" t="s">
        <v>31</v>
      </c>
      <c r="D1134" s="143" t="s">
        <v>100</v>
      </c>
      <c r="E1134" s="143" t="s">
        <v>101</v>
      </c>
      <c r="F1134" s="143" t="s">
        <v>102</v>
      </c>
      <c r="G1134" s="143" t="s">
        <v>103</v>
      </c>
      <c r="H1134" s="143" t="s">
        <v>104</v>
      </c>
      <c r="I1134" s="143" t="s">
        <v>105</v>
      </c>
      <c r="J1134" s="143">
        <v>275</v>
      </c>
      <c r="K1134" s="144">
        <v>393.25</v>
      </c>
    </row>
    <row r="1135" spans="1:11" x14ac:dyDescent="0.25">
      <c r="A1135" s="142" t="s">
        <v>106</v>
      </c>
      <c r="B1135" s="143">
        <v>2021</v>
      </c>
      <c r="C1135" s="143" t="s">
        <v>31</v>
      </c>
      <c r="D1135" s="143" t="s">
        <v>100</v>
      </c>
      <c r="E1135" s="143" t="s">
        <v>101</v>
      </c>
      <c r="F1135" s="143" t="s">
        <v>102</v>
      </c>
      <c r="G1135" s="143" t="s">
        <v>103</v>
      </c>
      <c r="H1135" s="143" t="s">
        <v>104</v>
      </c>
      <c r="I1135" s="143" t="s">
        <v>105</v>
      </c>
      <c r="J1135" s="143">
        <v>323</v>
      </c>
      <c r="K1135" s="144">
        <v>461.89</v>
      </c>
    </row>
    <row r="1136" spans="1:11" x14ac:dyDescent="0.25">
      <c r="A1136" s="142" t="s">
        <v>99</v>
      </c>
      <c r="B1136" s="143">
        <v>2021</v>
      </c>
      <c r="C1136" s="143" t="s">
        <v>31</v>
      </c>
      <c r="D1136" s="143" t="s">
        <v>100</v>
      </c>
      <c r="E1136" s="143" t="s">
        <v>101</v>
      </c>
      <c r="F1136" s="143" t="s">
        <v>102</v>
      </c>
      <c r="G1136" s="143" t="s">
        <v>103</v>
      </c>
      <c r="H1136" s="143" t="s">
        <v>104</v>
      </c>
      <c r="I1136" s="143" t="s">
        <v>105</v>
      </c>
      <c r="J1136" s="143">
        <v>251</v>
      </c>
      <c r="K1136" s="144">
        <v>358.93</v>
      </c>
    </row>
    <row r="1137" spans="1:11" x14ac:dyDescent="0.25">
      <c r="A1137" s="142" t="s">
        <v>99</v>
      </c>
      <c r="B1137" s="143">
        <v>2021</v>
      </c>
      <c r="C1137" s="143" t="s">
        <v>9</v>
      </c>
      <c r="D1137" s="143" t="s">
        <v>100</v>
      </c>
      <c r="E1137" s="143" t="s">
        <v>101</v>
      </c>
      <c r="F1137" s="143" t="s">
        <v>102</v>
      </c>
      <c r="G1137" s="143" t="s">
        <v>103</v>
      </c>
      <c r="H1137" s="143" t="s">
        <v>104</v>
      </c>
      <c r="I1137" s="143" t="s">
        <v>105</v>
      </c>
      <c r="J1137" s="143">
        <v>326</v>
      </c>
      <c r="K1137" s="144">
        <v>466.18</v>
      </c>
    </row>
    <row r="1138" spans="1:11" x14ac:dyDescent="0.25">
      <c r="A1138" s="142" t="s">
        <v>99</v>
      </c>
      <c r="B1138" s="143">
        <v>2021</v>
      </c>
      <c r="C1138" s="143" t="s">
        <v>9</v>
      </c>
      <c r="D1138" s="143" t="s">
        <v>100</v>
      </c>
      <c r="E1138" s="143" t="s">
        <v>101</v>
      </c>
      <c r="F1138" s="143" t="s">
        <v>102</v>
      </c>
      <c r="G1138" s="143" t="s">
        <v>103</v>
      </c>
      <c r="H1138" s="143" t="s">
        <v>104</v>
      </c>
      <c r="I1138" s="143" t="s">
        <v>105</v>
      </c>
      <c r="J1138" s="143">
        <v>254</v>
      </c>
      <c r="K1138" s="144">
        <v>363.22</v>
      </c>
    </row>
    <row r="1139" spans="1:11" x14ac:dyDescent="0.25">
      <c r="A1139" s="142" t="s">
        <v>108</v>
      </c>
      <c r="B1139" s="143">
        <v>2021</v>
      </c>
      <c r="C1139" s="143" t="s">
        <v>9</v>
      </c>
      <c r="D1139" s="143" t="s">
        <v>100</v>
      </c>
      <c r="E1139" s="143" t="s">
        <v>101</v>
      </c>
      <c r="F1139" s="143" t="s">
        <v>102</v>
      </c>
      <c r="G1139" s="143" t="s">
        <v>103</v>
      </c>
      <c r="H1139" s="143" t="s">
        <v>104</v>
      </c>
      <c r="I1139" s="143" t="s">
        <v>105</v>
      </c>
      <c r="J1139" s="143">
        <v>280</v>
      </c>
      <c r="K1139" s="144">
        <v>526.24</v>
      </c>
    </row>
    <row r="1140" spans="1:11" x14ac:dyDescent="0.25">
      <c r="A1140" s="142" t="s">
        <v>106</v>
      </c>
      <c r="B1140" s="143">
        <v>2021</v>
      </c>
      <c r="C1140" s="143" t="s">
        <v>9</v>
      </c>
      <c r="D1140" s="143" t="s">
        <v>100</v>
      </c>
      <c r="E1140" s="143" t="s">
        <v>101</v>
      </c>
      <c r="F1140" s="143" t="s">
        <v>102</v>
      </c>
      <c r="G1140" s="143" t="s">
        <v>103</v>
      </c>
      <c r="H1140" s="143" t="s">
        <v>104</v>
      </c>
      <c r="I1140" s="143" t="s">
        <v>105</v>
      </c>
      <c r="J1140" s="143">
        <v>328</v>
      </c>
      <c r="K1140" s="144">
        <v>526.24</v>
      </c>
    </row>
    <row r="1141" spans="1:11" x14ac:dyDescent="0.25">
      <c r="A1141" s="142" t="s">
        <v>108</v>
      </c>
      <c r="B1141" s="143">
        <v>2021</v>
      </c>
      <c r="C1141" s="143" t="s">
        <v>9</v>
      </c>
      <c r="D1141" s="143" t="s">
        <v>100</v>
      </c>
      <c r="E1141" s="143" t="s">
        <v>101</v>
      </c>
      <c r="F1141" s="143" t="s">
        <v>102</v>
      </c>
      <c r="G1141" s="143" t="s">
        <v>103</v>
      </c>
      <c r="H1141" s="143" t="s">
        <v>104</v>
      </c>
      <c r="I1141" s="143" t="s">
        <v>105</v>
      </c>
      <c r="J1141" s="143">
        <v>256</v>
      </c>
      <c r="K1141" s="144">
        <v>526.24</v>
      </c>
    </row>
    <row r="1142" spans="1:11" x14ac:dyDescent="0.25">
      <c r="A1142" s="142" t="s">
        <v>108</v>
      </c>
      <c r="B1142" s="143">
        <v>2021</v>
      </c>
      <c r="C1142" s="143" t="s">
        <v>9</v>
      </c>
      <c r="D1142" s="143" t="s">
        <v>100</v>
      </c>
      <c r="E1142" s="143" t="s">
        <v>101</v>
      </c>
      <c r="F1142" s="143" t="s">
        <v>102</v>
      </c>
      <c r="G1142" s="143" t="s">
        <v>103</v>
      </c>
      <c r="H1142" s="143" t="s">
        <v>104</v>
      </c>
      <c r="I1142" s="143" t="s">
        <v>105</v>
      </c>
      <c r="J1142" s="143">
        <v>997</v>
      </c>
      <c r="K1142" s="144">
        <v>1425.71</v>
      </c>
    </row>
    <row r="1143" spans="1:11" x14ac:dyDescent="0.25">
      <c r="A1143" s="142" t="s">
        <v>109</v>
      </c>
      <c r="B1143" s="143">
        <v>2021</v>
      </c>
      <c r="C1143" s="143" t="s">
        <v>9</v>
      </c>
      <c r="D1143" s="143" t="s">
        <v>100</v>
      </c>
      <c r="E1143" s="143" t="s">
        <v>101</v>
      </c>
      <c r="F1143" s="143" t="s">
        <v>102</v>
      </c>
      <c r="G1143" s="143" t="s">
        <v>103</v>
      </c>
      <c r="H1143" s="143" t="s">
        <v>104</v>
      </c>
      <c r="I1143" s="143" t="s">
        <v>105</v>
      </c>
      <c r="J1143" s="143">
        <v>1030</v>
      </c>
      <c r="K1143" s="144">
        <v>1472.9</v>
      </c>
    </row>
    <row r="1144" spans="1:11" x14ac:dyDescent="0.25">
      <c r="A1144" s="142" t="s">
        <v>109</v>
      </c>
      <c r="B1144" s="143">
        <v>2021</v>
      </c>
      <c r="C1144" s="143" t="s">
        <v>9</v>
      </c>
      <c r="D1144" s="143" t="s">
        <v>100</v>
      </c>
      <c r="E1144" s="143" t="s">
        <v>101</v>
      </c>
      <c r="F1144" s="143" t="s">
        <v>102</v>
      </c>
      <c r="G1144" s="143" t="s">
        <v>103</v>
      </c>
      <c r="H1144" s="143" t="s">
        <v>104</v>
      </c>
      <c r="I1144" s="143" t="s">
        <v>105</v>
      </c>
      <c r="J1144" s="143">
        <v>252</v>
      </c>
      <c r="K1144" s="144">
        <v>360.36</v>
      </c>
    </row>
    <row r="1145" spans="1:11" x14ac:dyDescent="0.25">
      <c r="A1145" s="142" t="s">
        <v>109</v>
      </c>
      <c r="B1145" s="143">
        <v>2021</v>
      </c>
      <c r="C1145" s="143" t="s">
        <v>9</v>
      </c>
      <c r="D1145" s="143" t="s">
        <v>100</v>
      </c>
      <c r="E1145" s="143" t="s">
        <v>101</v>
      </c>
      <c r="F1145" s="143" t="s">
        <v>102</v>
      </c>
      <c r="G1145" s="143" t="s">
        <v>103</v>
      </c>
      <c r="H1145" s="143" t="s">
        <v>104</v>
      </c>
      <c r="I1145" s="143" t="s">
        <v>105</v>
      </c>
      <c r="J1145" s="143">
        <v>279</v>
      </c>
      <c r="K1145" s="144">
        <v>398.97</v>
      </c>
    </row>
    <row r="1146" spans="1:11" x14ac:dyDescent="0.25">
      <c r="A1146" s="142" t="s">
        <v>106</v>
      </c>
      <c r="B1146" s="143">
        <v>2021</v>
      </c>
      <c r="C1146" s="143" t="s">
        <v>9</v>
      </c>
      <c r="D1146" s="143" t="s">
        <v>100</v>
      </c>
      <c r="E1146" s="143" t="s">
        <v>101</v>
      </c>
      <c r="F1146" s="143" t="s">
        <v>102</v>
      </c>
      <c r="G1146" s="143" t="s">
        <v>103</v>
      </c>
      <c r="H1146" s="143" t="s">
        <v>104</v>
      </c>
      <c r="I1146" s="143" t="s">
        <v>105</v>
      </c>
      <c r="J1146" s="143">
        <v>327</v>
      </c>
      <c r="K1146" s="144">
        <v>467.61</v>
      </c>
    </row>
    <row r="1147" spans="1:11" x14ac:dyDescent="0.25">
      <c r="A1147" s="142" t="s">
        <v>108</v>
      </c>
      <c r="B1147" s="143">
        <v>2021</v>
      </c>
      <c r="C1147" s="143" t="s">
        <v>9</v>
      </c>
      <c r="D1147" s="143" t="s">
        <v>100</v>
      </c>
      <c r="E1147" s="143" t="s">
        <v>101</v>
      </c>
      <c r="F1147" s="143" t="s">
        <v>102</v>
      </c>
      <c r="G1147" s="143" t="s">
        <v>103</v>
      </c>
      <c r="H1147" s="143" t="s">
        <v>104</v>
      </c>
      <c r="I1147" s="143" t="s">
        <v>105</v>
      </c>
      <c r="J1147" s="143">
        <v>255</v>
      </c>
      <c r="K1147" s="144">
        <v>364.65</v>
      </c>
    </row>
    <row r="1148" spans="1:11" x14ac:dyDescent="0.25">
      <c r="A1148" s="142" t="s">
        <v>108</v>
      </c>
      <c r="B1148" s="143">
        <v>2021</v>
      </c>
      <c r="C1148" s="143" t="s">
        <v>9</v>
      </c>
      <c r="D1148" s="143" t="s">
        <v>100</v>
      </c>
      <c r="E1148" s="143" t="s">
        <v>101</v>
      </c>
      <c r="F1148" s="143" t="s">
        <v>102</v>
      </c>
      <c r="G1148" s="143" t="s">
        <v>103</v>
      </c>
      <c r="H1148" s="143" t="s">
        <v>104</v>
      </c>
      <c r="I1148" s="143" t="s">
        <v>105</v>
      </c>
      <c r="J1148" s="143">
        <v>778</v>
      </c>
      <c r="K1148" s="144">
        <v>1112.54</v>
      </c>
    </row>
    <row r="1149" spans="1:11" x14ac:dyDescent="0.25">
      <c r="A1149" s="142" t="s">
        <v>108</v>
      </c>
      <c r="B1149" s="143">
        <v>2021</v>
      </c>
      <c r="C1149" s="143" t="s">
        <v>9</v>
      </c>
      <c r="D1149" s="143" t="s">
        <v>100</v>
      </c>
      <c r="E1149" s="143" t="s">
        <v>101</v>
      </c>
      <c r="F1149" s="143" t="s">
        <v>102</v>
      </c>
      <c r="G1149" s="143" t="s">
        <v>103</v>
      </c>
      <c r="H1149" s="143" t="s">
        <v>104</v>
      </c>
      <c r="I1149" s="143" t="s">
        <v>105</v>
      </c>
      <c r="J1149" s="143">
        <v>865</v>
      </c>
      <c r="K1149" s="144">
        <v>1236.95</v>
      </c>
    </row>
    <row r="1150" spans="1:11" x14ac:dyDescent="0.25">
      <c r="A1150" s="142" t="s">
        <v>99</v>
      </c>
      <c r="B1150" s="143">
        <v>2021</v>
      </c>
      <c r="C1150" s="143" t="s">
        <v>9</v>
      </c>
      <c r="D1150" s="143" t="s">
        <v>100</v>
      </c>
      <c r="E1150" s="143" t="s">
        <v>101</v>
      </c>
      <c r="F1150" s="143" t="s">
        <v>102</v>
      </c>
      <c r="G1150" s="143" t="s">
        <v>103</v>
      </c>
      <c r="H1150" s="143" t="s">
        <v>104</v>
      </c>
      <c r="I1150" s="143" t="s">
        <v>105</v>
      </c>
      <c r="J1150" s="143">
        <v>281</v>
      </c>
      <c r="K1150" s="144">
        <v>401.83</v>
      </c>
    </row>
    <row r="1151" spans="1:11" x14ac:dyDescent="0.25">
      <c r="A1151" s="142" t="s">
        <v>108</v>
      </c>
      <c r="B1151" s="143">
        <v>2021</v>
      </c>
      <c r="C1151" s="143" t="s">
        <v>9</v>
      </c>
      <c r="D1151" s="143" t="s">
        <v>100</v>
      </c>
      <c r="E1151" s="143" t="s">
        <v>101</v>
      </c>
      <c r="F1151" s="143" t="s">
        <v>102</v>
      </c>
      <c r="G1151" s="143" t="s">
        <v>103</v>
      </c>
      <c r="H1151" s="143" t="s">
        <v>104</v>
      </c>
      <c r="I1151" s="143" t="s">
        <v>105</v>
      </c>
      <c r="J1151" s="143">
        <v>329</v>
      </c>
      <c r="K1151" s="144">
        <v>470.47</v>
      </c>
    </row>
    <row r="1152" spans="1:11" x14ac:dyDescent="0.25">
      <c r="A1152" s="142" t="s">
        <v>99</v>
      </c>
      <c r="B1152" s="143">
        <v>2021</v>
      </c>
      <c r="C1152" s="143" t="s">
        <v>37</v>
      </c>
      <c r="D1152" s="143" t="s">
        <v>100</v>
      </c>
      <c r="E1152" s="143" t="s">
        <v>101</v>
      </c>
      <c r="F1152" s="143" t="s">
        <v>102</v>
      </c>
      <c r="G1152" s="143" t="s">
        <v>103</v>
      </c>
      <c r="H1152" s="143" t="s">
        <v>104</v>
      </c>
      <c r="I1152" s="143" t="s">
        <v>105</v>
      </c>
      <c r="J1152" s="143">
        <v>248</v>
      </c>
      <c r="K1152" s="144">
        <v>354.64</v>
      </c>
    </row>
    <row r="1153" spans="1:11" x14ac:dyDescent="0.25">
      <c r="A1153" s="142" t="s">
        <v>99</v>
      </c>
      <c r="B1153" s="143">
        <v>2021</v>
      </c>
      <c r="C1153" s="143" t="s">
        <v>37</v>
      </c>
      <c r="D1153" s="143" t="s">
        <v>100</v>
      </c>
      <c r="E1153" s="143" t="s">
        <v>101</v>
      </c>
      <c r="F1153" s="143" t="s">
        <v>102</v>
      </c>
      <c r="G1153" s="143" t="s">
        <v>103</v>
      </c>
      <c r="H1153" s="143" t="s">
        <v>104</v>
      </c>
      <c r="I1153" s="143" t="s">
        <v>105</v>
      </c>
      <c r="J1153" s="143">
        <v>296</v>
      </c>
      <c r="K1153" s="144">
        <v>423.28</v>
      </c>
    </row>
    <row r="1154" spans="1:11" x14ac:dyDescent="0.25">
      <c r="A1154" s="142" t="s">
        <v>99</v>
      </c>
      <c r="B1154" s="143">
        <v>2021</v>
      </c>
      <c r="C1154" s="143" t="s">
        <v>37</v>
      </c>
      <c r="D1154" s="143" t="s">
        <v>100</v>
      </c>
      <c r="E1154" s="143" t="s">
        <v>101</v>
      </c>
      <c r="F1154" s="143" t="s">
        <v>102</v>
      </c>
      <c r="G1154" s="143" t="s">
        <v>103</v>
      </c>
      <c r="H1154" s="143" t="s">
        <v>104</v>
      </c>
      <c r="I1154" s="143" t="s">
        <v>105</v>
      </c>
      <c r="J1154" s="143">
        <v>224</v>
      </c>
      <c r="K1154" s="144">
        <v>320.32</v>
      </c>
    </row>
    <row r="1155" spans="1:11" x14ac:dyDescent="0.25">
      <c r="A1155" s="142" t="s">
        <v>99</v>
      </c>
      <c r="B1155" s="143">
        <v>2021</v>
      </c>
      <c r="C1155" s="143" t="s">
        <v>37</v>
      </c>
      <c r="D1155" s="143" t="s">
        <v>100</v>
      </c>
      <c r="E1155" s="143" t="s">
        <v>101</v>
      </c>
      <c r="F1155" s="143" t="s">
        <v>102</v>
      </c>
      <c r="G1155" s="143" t="s">
        <v>103</v>
      </c>
      <c r="H1155" s="143" t="s">
        <v>104</v>
      </c>
      <c r="I1155" s="143" t="s">
        <v>105</v>
      </c>
      <c r="J1155" s="143">
        <v>250</v>
      </c>
      <c r="K1155" s="144">
        <v>526.24</v>
      </c>
    </row>
    <row r="1156" spans="1:11" x14ac:dyDescent="0.25">
      <c r="A1156" s="142" t="s">
        <v>99</v>
      </c>
      <c r="B1156" s="143">
        <v>2021</v>
      </c>
      <c r="C1156" s="143" t="s">
        <v>37</v>
      </c>
      <c r="D1156" s="143" t="s">
        <v>100</v>
      </c>
      <c r="E1156" s="143" t="s">
        <v>101</v>
      </c>
      <c r="F1156" s="143" t="s">
        <v>102</v>
      </c>
      <c r="G1156" s="143" t="s">
        <v>103</v>
      </c>
      <c r="H1156" s="143" t="s">
        <v>104</v>
      </c>
      <c r="I1156" s="143" t="s">
        <v>105</v>
      </c>
      <c r="J1156" s="143">
        <v>298</v>
      </c>
      <c r="K1156" s="144">
        <v>526.24</v>
      </c>
    </row>
    <row r="1157" spans="1:11" x14ac:dyDescent="0.25">
      <c r="A1157" s="142" t="s">
        <v>106</v>
      </c>
      <c r="B1157" s="143">
        <v>2021</v>
      </c>
      <c r="C1157" s="143" t="s">
        <v>37</v>
      </c>
      <c r="D1157" s="143" t="s">
        <v>100</v>
      </c>
      <c r="E1157" s="143" t="s">
        <v>101</v>
      </c>
      <c r="F1157" s="143" t="s">
        <v>102</v>
      </c>
      <c r="G1157" s="143" t="s">
        <v>103</v>
      </c>
      <c r="H1157" s="143" t="s">
        <v>104</v>
      </c>
      <c r="I1157" s="143" t="s">
        <v>105</v>
      </c>
      <c r="J1157" s="143">
        <v>220</v>
      </c>
      <c r="K1157" s="144">
        <v>526.24</v>
      </c>
    </row>
    <row r="1158" spans="1:11" x14ac:dyDescent="0.25">
      <c r="A1158" s="142" t="s">
        <v>110</v>
      </c>
      <c r="B1158" s="143">
        <v>2021</v>
      </c>
      <c r="C1158" s="143" t="s">
        <v>37</v>
      </c>
      <c r="D1158" s="143" t="s">
        <v>100</v>
      </c>
      <c r="E1158" s="143" t="s">
        <v>101</v>
      </c>
      <c r="F1158" s="143" t="s">
        <v>102</v>
      </c>
      <c r="G1158" s="143" t="s">
        <v>103</v>
      </c>
      <c r="H1158" s="143" t="s">
        <v>104</v>
      </c>
      <c r="I1158" s="143" t="s">
        <v>105</v>
      </c>
      <c r="J1158" s="143">
        <v>1036</v>
      </c>
      <c r="K1158" s="144">
        <v>1481.48</v>
      </c>
    </row>
    <row r="1159" spans="1:11" x14ac:dyDescent="0.25">
      <c r="A1159" s="142" t="s">
        <v>109</v>
      </c>
      <c r="B1159" s="143">
        <v>2021</v>
      </c>
      <c r="C1159" s="143" t="s">
        <v>37</v>
      </c>
      <c r="D1159" s="143" t="s">
        <v>100</v>
      </c>
      <c r="E1159" s="143" t="s">
        <v>101</v>
      </c>
      <c r="F1159" s="143" t="s">
        <v>102</v>
      </c>
      <c r="G1159" s="143" t="s">
        <v>103</v>
      </c>
      <c r="H1159" s="143" t="s">
        <v>104</v>
      </c>
      <c r="I1159" s="143" t="s">
        <v>105</v>
      </c>
      <c r="J1159" s="143">
        <v>222</v>
      </c>
      <c r="K1159" s="144">
        <v>317.45999999999998</v>
      </c>
    </row>
    <row r="1160" spans="1:11" x14ac:dyDescent="0.25">
      <c r="A1160" s="142" t="s">
        <v>109</v>
      </c>
      <c r="B1160" s="143">
        <v>2021</v>
      </c>
      <c r="C1160" s="143" t="s">
        <v>37</v>
      </c>
      <c r="D1160" s="143" t="s">
        <v>100</v>
      </c>
      <c r="E1160" s="143" t="s">
        <v>101</v>
      </c>
      <c r="F1160" s="143" t="s">
        <v>102</v>
      </c>
      <c r="G1160" s="143" t="s">
        <v>103</v>
      </c>
      <c r="H1160" s="143" t="s">
        <v>104</v>
      </c>
      <c r="I1160" s="143" t="s">
        <v>105</v>
      </c>
      <c r="J1160" s="143">
        <v>249</v>
      </c>
      <c r="K1160" s="144">
        <v>356.07</v>
      </c>
    </row>
    <row r="1161" spans="1:11" x14ac:dyDescent="0.25">
      <c r="A1161" s="142" t="s">
        <v>99</v>
      </c>
      <c r="B1161" s="143">
        <v>2021</v>
      </c>
      <c r="C1161" s="143" t="s">
        <v>37</v>
      </c>
      <c r="D1161" s="143" t="s">
        <v>100</v>
      </c>
      <c r="E1161" s="143" t="s">
        <v>101</v>
      </c>
      <c r="F1161" s="143" t="s">
        <v>102</v>
      </c>
      <c r="G1161" s="143" t="s">
        <v>103</v>
      </c>
      <c r="H1161" s="143" t="s">
        <v>104</v>
      </c>
      <c r="I1161" s="143" t="s">
        <v>105</v>
      </c>
      <c r="J1161" s="143">
        <v>297</v>
      </c>
      <c r="K1161" s="144">
        <v>424.71</v>
      </c>
    </row>
    <row r="1162" spans="1:11" x14ac:dyDescent="0.25">
      <c r="A1162" s="142" t="s">
        <v>106</v>
      </c>
      <c r="B1162" s="143">
        <v>2021</v>
      </c>
      <c r="C1162" s="143" t="s">
        <v>37</v>
      </c>
      <c r="D1162" s="143" t="s">
        <v>100</v>
      </c>
      <c r="E1162" s="143" t="s">
        <v>101</v>
      </c>
      <c r="F1162" s="143" t="s">
        <v>102</v>
      </c>
      <c r="G1162" s="143" t="s">
        <v>103</v>
      </c>
      <c r="H1162" s="143" t="s">
        <v>104</v>
      </c>
      <c r="I1162" s="143" t="s">
        <v>105</v>
      </c>
      <c r="J1162" s="143">
        <v>784</v>
      </c>
      <c r="K1162" s="144">
        <v>1121.1199999999999</v>
      </c>
    </row>
    <row r="1163" spans="1:11" x14ac:dyDescent="0.25">
      <c r="A1163" s="142" t="s">
        <v>99</v>
      </c>
      <c r="B1163" s="143">
        <v>2021</v>
      </c>
      <c r="C1163" s="143" t="s">
        <v>37</v>
      </c>
      <c r="D1163" s="143" t="s">
        <v>100</v>
      </c>
      <c r="E1163" s="143" t="s">
        <v>101</v>
      </c>
      <c r="F1163" s="143" t="s">
        <v>102</v>
      </c>
      <c r="G1163" s="143" t="s">
        <v>103</v>
      </c>
      <c r="H1163" s="143" t="s">
        <v>104</v>
      </c>
      <c r="I1163" s="143" t="s">
        <v>105</v>
      </c>
      <c r="J1163" s="143">
        <v>817</v>
      </c>
      <c r="K1163" s="144">
        <v>1168.31</v>
      </c>
    </row>
    <row r="1164" spans="1:11" x14ac:dyDescent="0.25">
      <c r="A1164" s="142" t="s">
        <v>99</v>
      </c>
      <c r="B1164" s="143">
        <v>2021</v>
      </c>
      <c r="C1164" s="143" t="s">
        <v>37</v>
      </c>
      <c r="D1164" s="143" t="s">
        <v>100</v>
      </c>
      <c r="E1164" s="143" t="s">
        <v>101</v>
      </c>
      <c r="F1164" s="143" t="s">
        <v>102</v>
      </c>
      <c r="G1164" s="143" t="s">
        <v>103</v>
      </c>
      <c r="H1164" s="143" t="s">
        <v>104</v>
      </c>
      <c r="I1164" s="143" t="s">
        <v>105</v>
      </c>
      <c r="J1164" s="143">
        <v>870</v>
      </c>
      <c r="K1164" s="144">
        <v>1244.0999999999999</v>
      </c>
    </row>
    <row r="1165" spans="1:11" x14ac:dyDescent="0.25">
      <c r="A1165" s="142" t="s">
        <v>99</v>
      </c>
      <c r="B1165" s="143">
        <v>2021</v>
      </c>
      <c r="C1165" s="143" t="s">
        <v>37</v>
      </c>
      <c r="D1165" s="143" t="s">
        <v>100</v>
      </c>
      <c r="E1165" s="143" t="s">
        <v>101</v>
      </c>
      <c r="F1165" s="143" t="s">
        <v>102</v>
      </c>
      <c r="G1165" s="143" t="s">
        <v>103</v>
      </c>
      <c r="H1165" s="143" t="s">
        <v>104</v>
      </c>
      <c r="I1165" s="143" t="s">
        <v>105</v>
      </c>
      <c r="J1165" s="143">
        <v>251</v>
      </c>
      <c r="K1165" s="144">
        <v>358.93</v>
      </c>
    </row>
    <row r="1166" spans="1:11" x14ac:dyDescent="0.25">
      <c r="A1166" s="142" t="s">
        <v>99</v>
      </c>
      <c r="B1166" s="143">
        <v>2021</v>
      </c>
      <c r="C1166" s="143" t="s">
        <v>37</v>
      </c>
      <c r="D1166" s="143" t="s">
        <v>100</v>
      </c>
      <c r="E1166" s="143" t="s">
        <v>101</v>
      </c>
      <c r="F1166" s="143" t="s">
        <v>102</v>
      </c>
      <c r="G1166" s="143" t="s">
        <v>103</v>
      </c>
      <c r="H1166" s="143" t="s">
        <v>104</v>
      </c>
      <c r="I1166" s="143" t="s">
        <v>105</v>
      </c>
      <c r="J1166" s="143">
        <v>221</v>
      </c>
      <c r="K1166" s="144">
        <v>316.02999999999997</v>
      </c>
    </row>
    <row r="1167" spans="1:11" x14ac:dyDescent="0.25">
      <c r="A1167" s="142" t="s">
        <v>106</v>
      </c>
      <c r="B1167" s="143">
        <v>2021</v>
      </c>
      <c r="C1167" s="143" t="s">
        <v>36</v>
      </c>
      <c r="D1167" s="143" t="s">
        <v>100</v>
      </c>
      <c r="E1167" s="143" t="s">
        <v>101</v>
      </c>
      <c r="F1167" s="143" t="s">
        <v>102</v>
      </c>
      <c r="G1167" s="143" t="s">
        <v>103</v>
      </c>
      <c r="H1167" s="143" t="s">
        <v>104</v>
      </c>
      <c r="I1167" s="143" t="s">
        <v>105</v>
      </c>
      <c r="J1167" s="143">
        <v>254</v>
      </c>
      <c r="K1167" s="144">
        <v>363.22</v>
      </c>
    </row>
    <row r="1168" spans="1:11" x14ac:dyDescent="0.25">
      <c r="A1168" s="142" t="s">
        <v>99</v>
      </c>
      <c r="B1168" s="143">
        <v>2021</v>
      </c>
      <c r="C1168" s="143" t="s">
        <v>36</v>
      </c>
      <c r="D1168" s="143" t="s">
        <v>100</v>
      </c>
      <c r="E1168" s="143" t="s">
        <v>101</v>
      </c>
      <c r="F1168" s="143" t="s">
        <v>102</v>
      </c>
      <c r="G1168" s="143" t="s">
        <v>103</v>
      </c>
      <c r="H1168" s="143" t="s">
        <v>104</v>
      </c>
      <c r="I1168" s="143" t="s">
        <v>105</v>
      </c>
      <c r="J1168" s="143">
        <v>302</v>
      </c>
      <c r="K1168" s="144">
        <v>431.86</v>
      </c>
    </row>
    <row r="1169" spans="1:11" x14ac:dyDescent="0.25">
      <c r="A1169" s="142" t="s">
        <v>110</v>
      </c>
      <c r="B1169" s="143">
        <v>2021</v>
      </c>
      <c r="C1169" s="143" t="s">
        <v>36</v>
      </c>
      <c r="D1169" s="143" t="s">
        <v>100</v>
      </c>
      <c r="E1169" s="143" t="s">
        <v>101</v>
      </c>
      <c r="F1169" s="143" t="s">
        <v>102</v>
      </c>
      <c r="G1169" s="143" t="s">
        <v>103</v>
      </c>
      <c r="H1169" s="143" t="s">
        <v>104</v>
      </c>
      <c r="I1169" s="143" t="s">
        <v>105</v>
      </c>
      <c r="J1169" s="143">
        <v>230</v>
      </c>
      <c r="K1169" s="144">
        <v>328.9</v>
      </c>
    </row>
    <row r="1170" spans="1:11" x14ac:dyDescent="0.25">
      <c r="A1170" s="142" t="s">
        <v>106</v>
      </c>
      <c r="B1170" s="143">
        <v>2021</v>
      </c>
      <c r="C1170" s="143" t="s">
        <v>36</v>
      </c>
      <c r="D1170" s="143" t="s">
        <v>100</v>
      </c>
      <c r="E1170" s="143" t="s">
        <v>101</v>
      </c>
      <c r="F1170" s="143" t="s">
        <v>102</v>
      </c>
      <c r="G1170" s="143" t="s">
        <v>103</v>
      </c>
      <c r="H1170" s="143" t="s">
        <v>104</v>
      </c>
      <c r="I1170" s="143" t="s">
        <v>105</v>
      </c>
      <c r="J1170" s="143">
        <v>256</v>
      </c>
      <c r="K1170" s="144">
        <v>526.24</v>
      </c>
    </row>
    <row r="1171" spans="1:11" x14ac:dyDescent="0.25">
      <c r="A1171" s="142" t="s">
        <v>99</v>
      </c>
      <c r="B1171" s="143">
        <v>2021</v>
      </c>
      <c r="C1171" s="143" t="s">
        <v>36</v>
      </c>
      <c r="D1171" s="143" t="s">
        <v>100</v>
      </c>
      <c r="E1171" s="143" t="s">
        <v>101</v>
      </c>
      <c r="F1171" s="143" t="s">
        <v>102</v>
      </c>
      <c r="G1171" s="143" t="s">
        <v>103</v>
      </c>
      <c r="H1171" s="143" t="s">
        <v>104</v>
      </c>
      <c r="I1171" s="143" t="s">
        <v>105</v>
      </c>
      <c r="J1171" s="143">
        <v>226</v>
      </c>
      <c r="K1171" s="144">
        <v>526.24</v>
      </c>
    </row>
    <row r="1172" spans="1:11" x14ac:dyDescent="0.25">
      <c r="A1172" s="142" t="s">
        <v>99</v>
      </c>
      <c r="B1172" s="143">
        <v>2021</v>
      </c>
      <c r="C1172" s="143" t="s">
        <v>36</v>
      </c>
      <c r="D1172" s="143" t="s">
        <v>100</v>
      </c>
      <c r="E1172" s="143" t="s">
        <v>101</v>
      </c>
      <c r="F1172" s="143" t="s">
        <v>102</v>
      </c>
      <c r="G1172" s="143" t="s">
        <v>103</v>
      </c>
      <c r="H1172" s="143" t="s">
        <v>104</v>
      </c>
      <c r="I1172" s="143" t="s">
        <v>105</v>
      </c>
      <c r="J1172" s="143">
        <v>1002</v>
      </c>
      <c r="K1172" s="144">
        <v>1432.8600000000001</v>
      </c>
    </row>
    <row r="1173" spans="1:11" x14ac:dyDescent="0.25">
      <c r="A1173" s="142" t="s">
        <v>108</v>
      </c>
      <c r="B1173" s="143">
        <v>2021</v>
      </c>
      <c r="C1173" s="143" t="s">
        <v>36</v>
      </c>
      <c r="D1173" s="143" t="s">
        <v>100</v>
      </c>
      <c r="E1173" s="143" t="s">
        <v>101</v>
      </c>
      <c r="F1173" s="143" t="s">
        <v>102</v>
      </c>
      <c r="G1173" s="143" t="s">
        <v>103</v>
      </c>
      <c r="H1173" s="143" t="s">
        <v>104</v>
      </c>
      <c r="I1173" s="143" t="s">
        <v>105</v>
      </c>
      <c r="J1173" s="143">
        <v>1035</v>
      </c>
      <c r="K1173" s="144">
        <v>1480.05</v>
      </c>
    </row>
    <row r="1174" spans="1:11" x14ac:dyDescent="0.25">
      <c r="A1174" s="142" t="s">
        <v>99</v>
      </c>
      <c r="B1174" s="143">
        <v>2021</v>
      </c>
      <c r="C1174" s="143" t="s">
        <v>36</v>
      </c>
      <c r="D1174" s="143" t="s">
        <v>100</v>
      </c>
      <c r="E1174" s="143" t="s">
        <v>101</v>
      </c>
      <c r="F1174" s="143" t="s">
        <v>102</v>
      </c>
      <c r="G1174" s="143" t="s">
        <v>103</v>
      </c>
      <c r="H1174" s="143" t="s">
        <v>104</v>
      </c>
      <c r="I1174" s="143" t="s">
        <v>105</v>
      </c>
      <c r="J1174" s="143">
        <v>228</v>
      </c>
      <c r="K1174" s="144">
        <v>326.03999999999996</v>
      </c>
    </row>
    <row r="1175" spans="1:11" x14ac:dyDescent="0.25">
      <c r="A1175" s="142" t="s">
        <v>99</v>
      </c>
      <c r="B1175" s="143">
        <v>2021</v>
      </c>
      <c r="C1175" s="143" t="s">
        <v>36</v>
      </c>
      <c r="D1175" s="143" t="s">
        <v>100</v>
      </c>
      <c r="E1175" s="143" t="s">
        <v>101</v>
      </c>
      <c r="F1175" s="143" t="s">
        <v>102</v>
      </c>
      <c r="G1175" s="143" t="s">
        <v>103</v>
      </c>
      <c r="H1175" s="143" t="s">
        <v>104</v>
      </c>
      <c r="I1175" s="143" t="s">
        <v>105</v>
      </c>
      <c r="J1175" s="143">
        <v>255</v>
      </c>
      <c r="K1175" s="144">
        <v>364.65</v>
      </c>
    </row>
    <row r="1176" spans="1:11" x14ac:dyDescent="0.25">
      <c r="A1176" s="142" t="s">
        <v>106</v>
      </c>
      <c r="B1176" s="143">
        <v>2021</v>
      </c>
      <c r="C1176" s="143" t="s">
        <v>36</v>
      </c>
      <c r="D1176" s="143" t="s">
        <v>100</v>
      </c>
      <c r="E1176" s="143" t="s">
        <v>101</v>
      </c>
      <c r="F1176" s="143" t="s">
        <v>102</v>
      </c>
      <c r="G1176" s="143" t="s">
        <v>103</v>
      </c>
      <c r="H1176" s="143" t="s">
        <v>104</v>
      </c>
      <c r="I1176" s="143" t="s">
        <v>105</v>
      </c>
      <c r="J1176" s="143">
        <v>303</v>
      </c>
      <c r="K1176" s="144">
        <v>433.28999999999996</v>
      </c>
    </row>
    <row r="1177" spans="1:11" x14ac:dyDescent="0.25">
      <c r="A1177" s="142" t="s">
        <v>99</v>
      </c>
      <c r="B1177" s="143">
        <v>2021</v>
      </c>
      <c r="C1177" s="143" t="s">
        <v>36</v>
      </c>
      <c r="D1177" s="143" t="s">
        <v>100</v>
      </c>
      <c r="E1177" s="143" t="s">
        <v>101</v>
      </c>
      <c r="F1177" s="143" t="s">
        <v>102</v>
      </c>
      <c r="G1177" s="143" t="s">
        <v>103</v>
      </c>
      <c r="H1177" s="143" t="s">
        <v>104</v>
      </c>
      <c r="I1177" s="143" t="s">
        <v>105</v>
      </c>
      <c r="J1177" s="143">
        <v>225</v>
      </c>
      <c r="K1177" s="144">
        <v>321.75</v>
      </c>
    </row>
    <row r="1178" spans="1:11" x14ac:dyDescent="0.25">
      <c r="A1178" s="142" t="s">
        <v>99</v>
      </c>
      <c r="B1178" s="143">
        <v>2021</v>
      </c>
      <c r="C1178" s="143" t="s">
        <v>36</v>
      </c>
      <c r="D1178" s="143" t="s">
        <v>100</v>
      </c>
      <c r="E1178" s="143" t="s">
        <v>101</v>
      </c>
      <c r="F1178" s="143" t="s">
        <v>102</v>
      </c>
      <c r="G1178" s="143" t="s">
        <v>103</v>
      </c>
      <c r="H1178" s="143" t="s">
        <v>104</v>
      </c>
      <c r="I1178" s="143" t="s">
        <v>105</v>
      </c>
      <c r="J1178" s="143">
        <v>783</v>
      </c>
      <c r="K1178" s="144">
        <v>1119.69</v>
      </c>
    </row>
    <row r="1179" spans="1:11" x14ac:dyDescent="0.25">
      <c r="A1179" s="142" t="s">
        <v>108</v>
      </c>
      <c r="B1179" s="143">
        <v>2021</v>
      </c>
      <c r="C1179" s="143" t="s">
        <v>36</v>
      </c>
      <c r="D1179" s="143" t="s">
        <v>100</v>
      </c>
      <c r="E1179" s="143" t="s">
        <v>101</v>
      </c>
      <c r="F1179" s="143" t="s">
        <v>102</v>
      </c>
      <c r="G1179" s="143" t="s">
        <v>103</v>
      </c>
      <c r="H1179" s="143" t="s">
        <v>104</v>
      </c>
      <c r="I1179" s="143" t="s">
        <v>105</v>
      </c>
      <c r="J1179" s="143">
        <v>816</v>
      </c>
      <c r="K1179" s="144">
        <v>1166.8800000000001</v>
      </c>
    </row>
    <row r="1180" spans="1:11" x14ac:dyDescent="0.25">
      <c r="A1180" s="142" t="s">
        <v>106</v>
      </c>
      <c r="B1180" s="143">
        <v>2021</v>
      </c>
      <c r="C1180" s="143" t="s">
        <v>36</v>
      </c>
      <c r="D1180" s="143" t="s">
        <v>100</v>
      </c>
      <c r="E1180" s="143" t="s">
        <v>101</v>
      </c>
      <c r="F1180" s="143" t="s">
        <v>102</v>
      </c>
      <c r="G1180" s="143" t="s">
        <v>103</v>
      </c>
      <c r="H1180" s="143" t="s">
        <v>104</v>
      </c>
      <c r="I1180" s="143" t="s">
        <v>105</v>
      </c>
      <c r="J1180" s="143">
        <v>869</v>
      </c>
      <c r="K1180" s="144">
        <v>1242.67</v>
      </c>
    </row>
    <row r="1181" spans="1:11" x14ac:dyDescent="0.25">
      <c r="A1181" s="142" t="s">
        <v>110</v>
      </c>
      <c r="B1181" s="143">
        <v>2021</v>
      </c>
      <c r="C1181" s="143" t="s">
        <v>36</v>
      </c>
      <c r="D1181" s="143" t="s">
        <v>100</v>
      </c>
      <c r="E1181" s="143" t="s">
        <v>101</v>
      </c>
      <c r="F1181" s="143" t="s">
        <v>102</v>
      </c>
      <c r="G1181" s="143" t="s">
        <v>103</v>
      </c>
      <c r="H1181" s="143" t="s">
        <v>104</v>
      </c>
      <c r="I1181" s="143" t="s">
        <v>105</v>
      </c>
      <c r="J1181" s="143">
        <v>257</v>
      </c>
      <c r="K1181" s="144">
        <v>367.51</v>
      </c>
    </row>
    <row r="1182" spans="1:11" x14ac:dyDescent="0.25">
      <c r="A1182" s="142" t="s">
        <v>106</v>
      </c>
      <c r="B1182" s="143">
        <v>2021</v>
      </c>
      <c r="C1182" s="143" t="s">
        <v>36</v>
      </c>
      <c r="D1182" s="143" t="s">
        <v>100</v>
      </c>
      <c r="E1182" s="143" t="s">
        <v>101</v>
      </c>
      <c r="F1182" s="143" t="s">
        <v>102</v>
      </c>
      <c r="G1182" s="143" t="s">
        <v>103</v>
      </c>
      <c r="H1182" s="143" t="s">
        <v>104</v>
      </c>
      <c r="I1182" s="143" t="s">
        <v>105</v>
      </c>
      <c r="J1182" s="143">
        <v>299</v>
      </c>
      <c r="K1182" s="144">
        <v>427.57</v>
      </c>
    </row>
    <row r="1183" spans="1:11" x14ac:dyDescent="0.25">
      <c r="A1183" s="142" t="s">
        <v>106</v>
      </c>
      <c r="B1183" s="143">
        <v>2021</v>
      </c>
      <c r="C1183" s="143" t="s">
        <v>36</v>
      </c>
      <c r="D1183" s="143" t="s">
        <v>100</v>
      </c>
      <c r="E1183" s="143" t="s">
        <v>101</v>
      </c>
      <c r="F1183" s="143" t="s">
        <v>102</v>
      </c>
      <c r="G1183" s="143" t="s">
        <v>103</v>
      </c>
      <c r="H1183" s="143" t="s">
        <v>104</v>
      </c>
      <c r="I1183" s="143" t="s">
        <v>105</v>
      </c>
      <c r="J1183" s="143">
        <v>227</v>
      </c>
      <c r="K1183" s="144">
        <v>324.61</v>
      </c>
    </row>
    <row r="1184" spans="1:11" x14ac:dyDescent="0.25">
      <c r="A1184" s="142" t="s">
        <v>99</v>
      </c>
      <c r="B1184" s="143">
        <v>2021</v>
      </c>
      <c r="C1184" s="143" t="s">
        <v>32</v>
      </c>
      <c r="D1184" s="143" t="s">
        <v>100</v>
      </c>
      <c r="E1184" s="143" t="s">
        <v>101</v>
      </c>
      <c r="F1184" s="143" t="s">
        <v>102</v>
      </c>
      <c r="G1184" s="143" t="s">
        <v>103</v>
      </c>
      <c r="H1184" s="143" t="s">
        <v>104</v>
      </c>
      <c r="I1184" s="143" t="s">
        <v>105</v>
      </c>
      <c r="J1184" s="143">
        <v>272</v>
      </c>
      <c r="K1184" s="144">
        <v>388.96</v>
      </c>
    </row>
    <row r="1185" spans="1:11" x14ac:dyDescent="0.25">
      <c r="A1185" s="142" t="s">
        <v>106</v>
      </c>
      <c r="B1185" s="143">
        <v>2021</v>
      </c>
      <c r="C1185" s="143" t="s">
        <v>32</v>
      </c>
      <c r="D1185" s="143" t="s">
        <v>100</v>
      </c>
      <c r="E1185" s="143" t="s">
        <v>101</v>
      </c>
      <c r="F1185" s="143" t="s">
        <v>102</v>
      </c>
      <c r="G1185" s="143" t="s">
        <v>103</v>
      </c>
      <c r="H1185" s="143" t="s">
        <v>104</v>
      </c>
      <c r="I1185" s="143" t="s">
        <v>105</v>
      </c>
      <c r="J1185" s="143">
        <v>242</v>
      </c>
      <c r="K1185" s="144">
        <v>346.06</v>
      </c>
    </row>
    <row r="1186" spans="1:11" x14ac:dyDescent="0.25">
      <c r="A1186" s="142" t="s">
        <v>106</v>
      </c>
      <c r="B1186" s="143">
        <v>2021</v>
      </c>
      <c r="C1186" s="143" t="s">
        <v>32</v>
      </c>
      <c r="D1186" s="143" t="s">
        <v>100</v>
      </c>
      <c r="E1186" s="143" t="s">
        <v>101</v>
      </c>
      <c r="F1186" s="143" t="s">
        <v>102</v>
      </c>
      <c r="G1186" s="143" t="s">
        <v>103</v>
      </c>
      <c r="H1186" s="143" t="s">
        <v>104</v>
      </c>
      <c r="I1186" s="143" t="s">
        <v>105</v>
      </c>
      <c r="J1186" s="143">
        <v>268</v>
      </c>
      <c r="K1186" s="144">
        <v>526.24</v>
      </c>
    </row>
    <row r="1187" spans="1:11" x14ac:dyDescent="0.25">
      <c r="A1187" s="142" t="s">
        <v>106</v>
      </c>
      <c r="B1187" s="143">
        <v>2021</v>
      </c>
      <c r="C1187" s="143" t="s">
        <v>32</v>
      </c>
      <c r="D1187" s="143" t="s">
        <v>100</v>
      </c>
      <c r="E1187" s="143" t="s">
        <v>101</v>
      </c>
      <c r="F1187" s="143" t="s">
        <v>102</v>
      </c>
      <c r="G1187" s="143" t="s">
        <v>103</v>
      </c>
      <c r="H1187" s="143" t="s">
        <v>104</v>
      </c>
      <c r="I1187" s="143" t="s">
        <v>105</v>
      </c>
      <c r="J1187" s="143">
        <v>316</v>
      </c>
      <c r="K1187" s="144">
        <v>526.24</v>
      </c>
    </row>
    <row r="1188" spans="1:11" x14ac:dyDescent="0.25">
      <c r="A1188" s="142" t="s">
        <v>99</v>
      </c>
      <c r="B1188" s="143">
        <v>2021</v>
      </c>
      <c r="C1188" s="143" t="s">
        <v>32</v>
      </c>
      <c r="D1188" s="143" t="s">
        <v>100</v>
      </c>
      <c r="E1188" s="143" t="s">
        <v>101</v>
      </c>
      <c r="F1188" s="143" t="s">
        <v>102</v>
      </c>
      <c r="G1188" s="143" t="s">
        <v>103</v>
      </c>
      <c r="H1188" s="143" t="s">
        <v>104</v>
      </c>
      <c r="I1188" s="143" t="s">
        <v>105</v>
      </c>
      <c r="J1188" s="143">
        <v>244</v>
      </c>
      <c r="K1188" s="144">
        <v>526.24</v>
      </c>
    </row>
    <row r="1189" spans="1:11" x14ac:dyDescent="0.25">
      <c r="A1189" s="142" t="s">
        <v>106</v>
      </c>
      <c r="B1189" s="143">
        <v>2021</v>
      </c>
      <c r="C1189" s="143" t="s">
        <v>32</v>
      </c>
      <c r="D1189" s="143" t="s">
        <v>100</v>
      </c>
      <c r="E1189" s="143" t="s">
        <v>101</v>
      </c>
      <c r="F1189" s="143" t="s">
        <v>102</v>
      </c>
      <c r="G1189" s="143" t="s">
        <v>103</v>
      </c>
      <c r="H1189" s="143" t="s">
        <v>104</v>
      </c>
      <c r="I1189" s="143" t="s">
        <v>105</v>
      </c>
      <c r="J1189" s="143">
        <v>999</v>
      </c>
      <c r="K1189" s="144">
        <v>1428.57</v>
      </c>
    </row>
    <row r="1190" spans="1:11" x14ac:dyDescent="0.25">
      <c r="A1190" s="142" t="s">
        <v>108</v>
      </c>
      <c r="B1190" s="143">
        <v>2021</v>
      </c>
      <c r="C1190" s="143" t="s">
        <v>32</v>
      </c>
      <c r="D1190" s="143" t="s">
        <v>100</v>
      </c>
      <c r="E1190" s="143" t="s">
        <v>101</v>
      </c>
      <c r="F1190" s="143" t="s">
        <v>102</v>
      </c>
      <c r="G1190" s="143" t="s">
        <v>103</v>
      </c>
      <c r="H1190" s="143" t="s">
        <v>104</v>
      </c>
      <c r="I1190" s="143" t="s">
        <v>105</v>
      </c>
      <c r="J1190" s="143">
        <v>1032</v>
      </c>
      <c r="K1190" s="144">
        <v>1475.76</v>
      </c>
    </row>
    <row r="1191" spans="1:11" x14ac:dyDescent="0.25">
      <c r="A1191" s="142" t="s">
        <v>106</v>
      </c>
      <c r="B1191" s="143">
        <v>2021</v>
      </c>
      <c r="C1191" s="143" t="s">
        <v>32</v>
      </c>
      <c r="D1191" s="143" t="s">
        <v>100</v>
      </c>
      <c r="E1191" s="143" t="s">
        <v>101</v>
      </c>
      <c r="F1191" s="143" t="s">
        <v>102</v>
      </c>
      <c r="G1191" s="143" t="s">
        <v>103</v>
      </c>
      <c r="H1191" s="143" t="s">
        <v>104</v>
      </c>
      <c r="I1191" s="143" t="s">
        <v>105</v>
      </c>
      <c r="J1191" s="143">
        <v>246</v>
      </c>
      <c r="K1191" s="144">
        <v>351.78</v>
      </c>
    </row>
    <row r="1192" spans="1:11" x14ac:dyDescent="0.25">
      <c r="A1192" s="142" t="s">
        <v>106</v>
      </c>
      <c r="B1192" s="143">
        <v>2021</v>
      </c>
      <c r="C1192" s="143" t="s">
        <v>32</v>
      </c>
      <c r="D1192" s="143" t="s">
        <v>100</v>
      </c>
      <c r="E1192" s="143" t="s">
        <v>101</v>
      </c>
      <c r="F1192" s="143" t="s">
        <v>102</v>
      </c>
      <c r="G1192" s="143" t="s">
        <v>103</v>
      </c>
      <c r="H1192" s="143" t="s">
        <v>104</v>
      </c>
      <c r="I1192" s="143" t="s">
        <v>105</v>
      </c>
      <c r="J1192" s="143">
        <v>273</v>
      </c>
      <c r="K1192" s="144">
        <v>390.39</v>
      </c>
    </row>
    <row r="1193" spans="1:11" x14ac:dyDescent="0.25">
      <c r="A1193" s="142" t="s">
        <v>108</v>
      </c>
      <c r="B1193" s="143">
        <v>2021</v>
      </c>
      <c r="C1193" s="143" t="s">
        <v>32</v>
      </c>
      <c r="D1193" s="143" t="s">
        <v>100</v>
      </c>
      <c r="E1193" s="143" t="s">
        <v>101</v>
      </c>
      <c r="F1193" s="143" t="s">
        <v>102</v>
      </c>
      <c r="G1193" s="143" t="s">
        <v>103</v>
      </c>
      <c r="H1193" s="143" t="s">
        <v>104</v>
      </c>
      <c r="I1193" s="143" t="s">
        <v>105</v>
      </c>
      <c r="J1193" s="143">
        <v>315</v>
      </c>
      <c r="K1193" s="144">
        <v>450.45</v>
      </c>
    </row>
    <row r="1194" spans="1:11" x14ac:dyDescent="0.25">
      <c r="A1194" s="142" t="s">
        <v>106</v>
      </c>
      <c r="B1194" s="143">
        <v>2021</v>
      </c>
      <c r="C1194" s="143" t="s">
        <v>32</v>
      </c>
      <c r="D1194" s="143" t="s">
        <v>100</v>
      </c>
      <c r="E1194" s="143" t="s">
        <v>101</v>
      </c>
      <c r="F1194" s="143" t="s">
        <v>102</v>
      </c>
      <c r="G1194" s="143" t="s">
        <v>103</v>
      </c>
      <c r="H1194" s="143" t="s">
        <v>104</v>
      </c>
      <c r="I1194" s="143" t="s">
        <v>105</v>
      </c>
      <c r="J1194" s="143">
        <v>243</v>
      </c>
      <c r="K1194" s="144">
        <v>347.49</v>
      </c>
    </row>
    <row r="1195" spans="1:11" x14ac:dyDescent="0.25">
      <c r="A1195" s="142" t="s">
        <v>99</v>
      </c>
      <c r="B1195" s="143">
        <v>2021</v>
      </c>
      <c r="C1195" s="143" t="s">
        <v>32</v>
      </c>
      <c r="D1195" s="143" t="s">
        <v>100</v>
      </c>
      <c r="E1195" s="143" t="s">
        <v>101</v>
      </c>
      <c r="F1195" s="143" t="s">
        <v>102</v>
      </c>
      <c r="G1195" s="143" t="s">
        <v>103</v>
      </c>
      <c r="H1195" s="143" t="s">
        <v>104</v>
      </c>
      <c r="I1195" s="143" t="s">
        <v>105</v>
      </c>
      <c r="J1195" s="143">
        <v>780</v>
      </c>
      <c r="K1195" s="144">
        <v>1115.4000000000001</v>
      </c>
    </row>
    <row r="1196" spans="1:11" x14ac:dyDescent="0.25">
      <c r="A1196" s="142" t="s">
        <v>108</v>
      </c>
      <c r="B1196" s="143">
        <v>2021</v>
      </c>
      <c r="C1196" s="143" t="s">
        <v>32</v>
      </c>
      <c r="D1196" s="143" t="s">
        <v>100</v>
      </c>
      <c r="E1196" s="143" t="s">
        <v>101</v>
      </c>
      <c r="F1196" s="143" t="s">
        <v>102</v>
      </c>
      <c r="G1196" s="143" t="s">
        <v>103</v>
      </c>
      <c r="H1196" s="143" t="s">
        <v>104</v>
      </c>
      <c r="I1196" s="143" t="s">
        <v>105</v>
      </c>
      <c r="J1196" s="143">
        <v>813</v>
      </c>
      <c r="K1196" s="144">
        <v>1162.5899999999999</v>
      </c>
    </row>
    <row r="1197" spans="1:11" x14ac:dyDescent="0.25">
      <c r="A1197" s="142" t="s">
        <v>106</v>
      </c>
      <c r="B1197" s="143">
        <v>2021</v>
      </c>
      <c r="C1197" s="143" t="s">
        <v>32</v>
      </c>
      <c r="D1197" s="143" t="s">
        <v>100</v>
      </c>
      <c r="E1197" s="143" t="s">
        <v>101</v>
      </c>
      <c r="F1197" s="143" t="s">
        <v>102</v>
      </c>
      <c r="G1197" s="143" t="s">
        <v>103</v>
      </c>
      <c r="H1197" s="143" t="s">
        <v>104</v>
      </c>
      <c r="I1197" s="143" t="s">
        <v>105</v>
      </c>
      <c r="J1197" s="143">
        <v>867</v>
      </c>
      <c r="K1197" s="144">
        <v>1239.81</v>
      </c>
    </row>
    <row r="1198" spans="1:11" x14ac:dyDescent="0.25">
      <c r="A1198" s="142" t="s">
        <v>106</v>
      </c>
      <c r="B1198" s="143">
        <v>2021</v>
      </c>
      <c r="C1198" s="143" t="s">
        <v>32</v>
      </c>
      <c r="D1198" s="143" t="s">
        <v>100</v>
      </c>
      <c r="E1198" s="143" t="s">
        <v>101</v>
      </c>
      <c r="F1198" s="143" t="s">
        <v>102</v>
      </c>
      <c r="G1198" s="143" t="s">
        <v>103</v>
      </c>
      <c r="H1198" s="143" t="s">
        <v>104</v>
      </c>
      <c r="I1198" s="143" t="s">
        <v>105</v>
      </c>
      <c r="J1198" s="143">
        <v>269</v>
      </c>
      <c r="K1198" s="144">
        <v>384.67</v>
      </c>
    </row>
    <row r="1199" spans="1:11" x14ac:dyDescent="0.25">
      <c r="A1199" s="142" t="s">
        <v>99</v>
      </c>
      <c r="B1199" s="143">
        <v>2021</v>
      </c>
      <c r="C1199" s="143" t="s">
        <v>32</v>
      </c>
      <c r="D1199" s="143" t="s">
        <v>100</v>
      </c>
      <c r="E1199" s="143" t="s">
        <v>101</v>
      </c>
      <c r="F1199" s="143" t="s">
        <v>102</v>
      </c>
      <c r="G1199" s="143" t="s">
        <v>103</v>
      </c>
      <c r="H1199" s="143" t="s">
        <v>104</v>
      </c>
      <c r="I1199" s="143" t="s">
        <v>105</v>
      </c>
      <c r="J1199" s="143">
        <v>317</v>
      </c>
      <c r="K1199" s="144">
        <v>453.31</v>
      </c>
    </row>
    <row r="1200" spans="1:11" x14ac:dyDescent="0.25">
      <c r="A1200" s="142" t="s">
        <v>99</v>
      </c>
      <c r="B1200" s="143">
        <v>2021</v>
      </c>
      <c r="C1200" s="143" t="s">
        <v>32</v>
      </c>
      <c r="D1200" s="143" t="s">
        <v>100</v>
      </c>
      <c r="E1200" s="143" t="s">
        <v>101</v>
      </c>
      <c r="F1200" s="143" t="s">
        <v>102</v>
      </c>
      <c r="G1200" s="143" t="s">
        <v>103</v>
      </c>
      <c r="H1200" s="143" t="s">
        <v>104</v>
      </c>
      <c r="I1200" s="143" t="s">
        <v>105</v>
      </c>
      <c r="J1200" s="143">
        <v>245</v>
      </c>
      <c r="K1200" s="144">
        <v>350.35</v>
      </c>
    </row>
    <row r="1201" spans="1:11" x14ac:dyDescent="0.25">
      <c r="A1201" s="142" t="s">
        <v>99</v>
      </c>
      <c r="B1201" s="143">
        <v>2021</v>
      </c>
      <c r="C1201" s="143" t="s">
        <v>35</v>
      </c>
      <c r="D1201" s="143" t="s">
        <v>100</v>
      </c>
      <c r="E1201" s="143" t="s">
        <v>101</v>
      </c>
      <c r="F1201" s="143" t="s">
        <v>102</v>
      </c>
      <c r="G1201" s="143" t="s">
        <v>103</v>
      </c>
      <c r="H1201" s="143" t="s">
        <v>104</v>
      </c>
      <c r="I1201" s="143" t="s">
        <v>105</v>
      </c>
      <c r="J1201" s="143">
        <v>260</v>
      </c>
      <c r="K1201" s="144">
        <v>371.8</v>
      </c>
    </row>
    <row r="1202" spans="1:11" x14ac:dyDescent="0.25">
      <c r="A1202" s="142" t="s">
        <v>99</v>
      </c>
      <c r="B1202" s="143">
        <v>2021</v>
      </c>
      <c r="C1202" s="143" t="s">
        <v>35</v>
      </c>
      <c r="D1202" s="143" t="s">
        <v>100</v>
      </c>
      <c r="E1202" s="143" t="s">
        <v>101</v>
      </c>
      <c r="F1202" s="143" t="s">
        <v>102</v>
      </c>
      <c r="G1202" s="143" t="s">
        <v>103</v>
      </c>
      <c r="H1202" s="143" t="s">
        <v>104</v>
      </c>
      <c r="I1202" s="143" t="s">
        <v>105</v>
      </c>
      <c r="J1202" s="143">
        <v>308</v>
      </c>
      <c r="K1202" s="144">
        <v>440.44</v>
      </c>
    </row>
    <row r="1203" spans="1:11" x14ac:dyDescent="0.25">
      <c r="A1203" s="142" t="s">
        <v>108</v>
      </c>
      <c r="B1203" s="143">
        <v>2021</v>
      </c>
      <c r="C1203" s="143" t="s">
        <v>35</v>
      </c>
      <c r="D1203" s="143" t="s">
        <v>100</v>
      </c>
      <c r="E1203" s="143" t="s">
        <v>101</v>
      </c>
      <c r="F1203" s="143" t="s">
        <v>102</v>
      </c>
      <c r="G1203" s="143" t="s">
        <v>103</v>
      </c>
      <c r="H1203" s="143" t="s">
        <v>104</v>
      </c>
      <c r="I1203" s="143" t="s">
        <v>105</v>
      </c>
      <c r="J1203" s="143">
        <v>262</v>
      </c>
      <c r="K1203" s="144">
        <v>526.24</v>
      </c>
    </row>
    <row r="1204" spans="1:11" x14ac:dyDescent="0.25">
      <c r="A1204" s="142" t="s">
        <v>109</v>
      </c>
      <c r="B1204" s="143">
        <v>2021</v>
      </c>
      <c r="C1204" s="143" t="s">
        <v>35</v>
      </c>
      <c r="D1204" s="143" t="s">
        <v>100</v>
      </c>
      <c r="E1204" s="143" t="s">
        <v>101</v>
      </c>
      <c r="F1204" s="143" t="s">
        <v>102</v>
      </c>
      <c r="G1204" s="143" t="s">
        <v>103</v>
      </c>
      <c r="H1204" s="143" t="s">
        <v>104</v>
      </c>
      <c r="I1204" s="143" t="s">
        <v>105</v>
      </c>
      <c r="J1204" s="143">
        <v>304</v>
      </c>
      <c r="K1204" s="144">
        <v>526.24</v>
      </c>
    </row>
    <row r="1205" spans="1:11" x14ac:dyDescent="0.25">
      <c r="A1205" s="142" t="s">
        <v>106</v>
      </c>
      <c r="B1205" s="143">
        <v>2021</v>
      </c>
      <c r="C1205" s="143" t="s">
        <v>35</v>
      </c>
      <c r="D1205" s="143" t="s">
        <v>100</v>
      </c>
      <c r="E1205" s="143" t="s">
        <v>101</v>
      </c>
      <c r="F1205" s="143" t="s">
        <v>102</v>
      </c>
      <c r="G1205" s="143" t="s">
        <v>103</v>
      </c>
      <c r="H1205" s="143" t="s">
        <v>104</v>
      </c>
      <c r="I1205" s="143" t="s">
        <v>105</v>
      </c>
      <c r="J1205" s="143">
        <v>232</v>
      </c>
      <c r="K1205" s="144">
        <v>526.24</v>
      </c>
    </row>
    <row r="1206" spans="1:11" x14ac:dyDescent="0.25">
      <c r="A1206" s="142" t="s">
        <v>106</v>
      </c>
      <c r="B1206" s="143">
        <v>2021</v>
      </c>
      <c r="C1206" s="143" t="s">
        <v>35</v>
      </c>
      <c r="D1206" s="143" t="s">
        <v>100</v>
      </c>
      <c r="E1206" s="143" t="s">
        <v>101</v>
      </c>
      <c r="F1206" s="143" t="s">
        <v>102</v>
      </c>
      <c r="G1206" s="143" t="s">
        <v>103</v>
      </c>
      <c r="H1206" s="143" t="s">
        <v>104</v>
      </c>
      <c r="I1206" s="143" t="s">
        <v>105</v>
      </c>
      <c r="J1206" s="143">
        <v>1001</v>
      </c>
      <c r="K1206" s="144">
        <v>1431.43</v>
      </c>
    </row>
    <row r="1207" spans="1:11" x14ac:dyDescent="0.25">
      <c r="A1207" s="142" t="s">
        <v>106</v>
      </c>
      <c r="B1207" s="143">
        <v>2021</v>
      </c>
      <c r="C1207" s="143" t="s">
        <v>35</v>
      </c>
      <c r="D1207" s="143" t="s">
        <v>100</v>
      </c>
      <c r="E1207" s="143" t="s">
        <v>101</v>
      </c>
      <c r="F1207" s="143" t="s">
        <v>102</v>
      </c>
      <c r="G1207" s="143" t="s">
        <v>103</v>
      </c>
      <c r="H1207" s="143" t="s">
        <v>104</v>
      </c>
      <c r="I1207" s="143" t="s">
        <v>105</v>
      </c>
      <c r="J1207" s="143">
        <v>1034</v>
      </c>
      <c r="K1207" s="144">
        <v>1478.62</v>
      </c>
    </row>
    <row r="1208" spans="1:11" x14ac:dyDescent="0.25">
      <c r="A1208" s="142" t="s">
        <v>99</v>
      </c>
      <c r="B1208" s="143">
        <v>2021</v>
      </c>
      <c r="C1208" s="143" t="s">
        <v>35</v>
      </c>
      <c r="D1208" s="143" t="s">
        <v>100</v>
      </c>
      <c r="E1208" s="143" t="s">
        <v>101</v>
      </c>
      <c r="F1208" s="143" t="s">
        <v>102</v>
      </c>
      <c r="G1208" s="143" t="s">
        <v>103</v>
      </c>
      <c r="H1208" s="143" t="s">
        <v>104</v>
      </c>
      <c r="I1208" s="143" t="s">
        <v>105</v>
      </c>
      <c r="J1208" s="143">
        <v>234</v>
      </c>
      <c r="K1208" s="144">
        <v>334.62</v>
      </c>
    </row>
    <row r="1209" spans="1:11" x14ac:dyDescent="0.25">
      <c r="A1209" s="142" t="s">
        <v>99</v>
      </c>
      <c r="B1209" s="143">
        <v>2021</v>
      </c>
      <c r="C1209" s="143" t="s">
        <v>35</v>
      </c>
      <c r="D1209" s="143" t="s">
        <v>100</v>
      </c>
      <c r="E1209" s="143" t="s">
        <v>101</v>
      </c>
      <c r="F1209" s="143" t="s">
        <v>102</v>
      </c>
      <c r="G1209" s="143" t="s">
        <v>103</v>
      </c>
      <c r="H1209" s="143" t="s">
        <v>104</v>
      </c>
      <c r="I1209" s="143" t="s">
        <v>105</v>
      </c>
      <c r="J1209" s="143">
        <v>261</v>
      </c>
      <c r="K1209" s="144">
        <v>373.23</v>
      </c>
    </row>
    <row r="1210" spans="1:11" x14ac:dyDescent="0.25">
      <c r="A1210" s="142" t="s">
        <v>108</v>
      </c>
      <c r="B1210" s="143">
        <v>2021</v>
      </c>
      <c r="C1210" s="143" t="s">
        <v>35</v>
      </c>
      <c r="D1210" s="143" t="s">
        <v>100</v>
      </c>
      <c r="E1210" s="143" t="s">
        <v>101</v>
      </c>
      <c r="F1210" s="143" t="s">
        <v>102</v>
      </c>
      <c r="G1210" s="143" t="s">
        <v>103</v>
      </c>
      <c r="H1210" s="143" t="s">
        <v>104</v>
      </c>
      <c r="I1210" s="143" t="s">
        <v>105</v>
      </c>
      <c r="J1210" s="143">
        <v>309</v>
      </c>
      <c r="K1210" s="144">
        <v>441.87</v>
      </c>
    </row>
    <row r="1211" spans="1:11" x14ac:dyDescent="0.25">
      <c r="A1211" s="142" t="s">
        <v>106</v>
      </c>
      <c r="B1211" s="143">
        <v>2021</v>
      </c>
      <c r="C1211" s="143" t="s">
        <v>35</v>
      </c>
      <c r="D1211" s="143" t="s">
        <v>100</v>
      </c>
      <c r="E1211" s="143" t="s">
        <v>101</v>
      </c>
      <c r="F1211" s="143" t="s">
        <v>102</v>
      </c>
      <c r="G1211" s="143" t="s">
        <v>103</v>
      </c>
      <c r="H1211" s="143" t="s">
        <v>104</v>
      </c>
      <c r="I1211" s="143" t="s">
        <v>105</v>
      </c>
      <c r="J1211" s="143">
        <v>231</v>
      </c>
      <c r="K1211" s="144">
        <v>330.33</v>
      </c>
    </row>
    <row r="1212" spans="1:11" x14ac:dyDescent="0.25">
      <c r="A1212" s="142" t="s">
        <v>106</v>
      </c>
      <c r="B1212" s="143">
        <v>2021</v>
      </c>
      <c r="C1212" s="143" t="s">
        <v>35</v>
      </c>
      <c r="D1212" s="143" t="s">
        <v>100</v>
      </c>
      <c r="E1212" s="143" t="s">
        <v>101</v>
      </c>
      <c r="F1212" s="143" t="s">
        <v>102</v>
      </c>
      <c r="G1212" s="143" t="s">
        <v>103</v>
      </c>
      <c r="H1212" s="143" t="s">
        <v>104</v>
      </c>
      <c r="I1212" s="143" t="s">
        <v>105</v>
      </c>
      <c r="J1212" s="143">
        <v>782</v>
      </c>
      <c r="K1212" s="144">
        <v>1118.26</v>
      </c>
    </row>
    <row r="1213" spans="1:11" x14ac:dyDescent="0.25">
      <c r="A1213" s="142" t="s">
        <v>99</v>
      </c>
      <c r="B1213" s="143">
        <v>2021</v>
      </c>
      <c r="C1213" s="143" t="s">
        <v>35</v>
      </c>
      <c r="D1213" s="143" t="s">
        <v>100</v>
      </c>
      <c r="E1213" s="143" t="s">
        <v>101</v>
      </c>
      <c r="F1213" s="143" t="s">
        <v>102</v>
      </c>
      <c r="G1213" s="143" t="s">
        <v>103</v>
      </c>
      <c r="H1213" s="143" t="s">
        <v>104</v>
      </c>
      <c r="I1213" s="143" t="s">
        <v>105</v>
      </c>
      <c r="J1213" s="143">
        <v>815</v>
      </c>
      <c r="K1213" s="144">
        <v>1165.45</v>
      </c>
    </row>
    <row r="1214" spans="1:11" x14ac:dyDescent="0.25">
      <c r="A1214" s="142" t="s">
        <v>108</v>
      </c>
      <c r="B1214" s="143">
        <v>2021</v>
      </c>
      <c r="C1214" s="143" t="s">
        <v>35</v>
      </c>
      <c r="D1214" s="143" t="s">
        <v>100</v>
      </c>
      <c r="E1214" s="143" t="s">
        <v>101</v>
      </c>
      <c r="F1214" s="143" t="s">
        <v>102</v>
      </c>
      <c r="G1214" s="143" t="s">
        <v>103</v>
      </c>
      <c r="H1214" s="143" t="s">
        <v>104</v>
      </c>
      <c r="I1214" s="143" t="s">
        <v>105</v>
      </c>
      <c r="J1214" s="143">
        <v>868</v>
      </c>
      <c r="K1214" s="144">
        <v>1241.24</v>
      </c>
    </row>
    <row r="1215" spans="1:11" x14ac:dyDescent="0.25">
      <c r="A1215" s="142" t="s">
        <v>99</v>
      </c>
      <c r="B1215" s="143">
        <v>2021</v>
      </c>
      <c r="C1215" s="143" t="s">
        <v>35</v>
      </c>
      <c r="D1215" s="143" t="s">
        <v>100</v>
      </c>
      <c r="E1215" s="143" t="s">
        <v>101</v>
      </c>
      <c r="F1215" s="143" t="s">
        <v>102</v>
      </c>
      <c r="G1215" s="143" t="s">
        <v>103</v>
      </c>
      <c r="H1215" s="143" t="s">
        <v>104</v>
      </c>
      <c r="I1215" s="143" t="s">
        <v>105</v>
      </c>
      <c r="J1215" s="143">
        <v>305</v>
      </c>
      <c r="K1215" s="144">
        <v>436.15</v>
      </c>
    </row>
    <row r="1216" spans="1:11" x14ac:dyDescent="0.25">
      <c r="A1216" s="142" t="s">
        <v>99</v>
      </c>
      <c r="B1216" s="143">
        <v>2021</v>
      </c>
      <c r="C1216" s="143" t="s">
        <v>35</v>
      </c>
      <c r="D1216" s="143" t="s">
        <v>100</v>
      </c>
      <c r="E1216" s="143" t="s">
        <v>101</v>
      </c>
      <c r="F1216" s="143" t="s">
        <v>102</v>
      </c>
      <c r="G1216" s="143" t="s">
        <v>103</v>
      </c>
      <c r="H1216" s="143" t="s">
        <v>104</v>
      </c>
      <c r="I1216" s="143" t="s">
        <v>105</v>
      </c>
      <c r="J1216" s="143">
        <v>233</v>
      </c>
      <c r="K1216" s="144">
        <v>333.19</v>
      </c>
    </row>
    <row r="1217" spans="1:11" x14ac:dyDescent="0.25">
      <c r="A1217" s="142" t="s">
        <v>106</v>
      </c>
      <c r="B1217" s="143">
        <v>2021</v>
      </c>
      <c r="C1217" s="143" t="s">
        <v>41</v>
      </c>
      <c r="D1217" s="143" t="s">
        <v>112</v>
      </c>
      <c r="E1217" s="143" t="s">
        <v>101</v>
      </c>
      <c r="F1217" s="143" t="s">
        <v>102</v>
      </c>
      <c r="G1217" s="143" t="s">
        <v>103</v>
      </c>
      <c r="H1217" s="143" t="s">
        <v>104</v>
      </c>
      <c r="I1217" s="143" t="s">
        <v>107</v>
      </c>
      <c r="J1217" s="143">
        <v>266</v>
      </c>
      <c r="K1217" s="144">
        <v>380.38</v>
      </c>
    </row>
    <row r="1218" spans="1:11" x14ac:dyDescent="0.25">
      <c r="A1218" s="142" t="s">
        <v>106</v>
      </c>
      <c r="B1218" s="143">
        <v>2021</v>
      </c>
      <c r="C1218" s="143" t="s">
        <v>41</v>
      </c>
      <c r="D1218" s="143" t="s">
        <v>112</v>
      </c>
      <c r="E1218" s="143" t="s">
        <v>101</v>
      </c>
      <c r="F1218" s="143" t="s">
        <v>102</v>
      </c>
      <c r="G1218" s="143" t="s">
        <v>103</v>
      </c>
      <c r="H1218" s="143" t="s">
        <v>104</v>
      </c>
      <c r="I1218" s="143" t="s">
        <v>107</v>
      </c>
      <c r="J1218" s="143">
        <v>260</v>
      </c>
      <c r="K1218" s="144">
        <v>371.8</v>
      </c>
    </row>
    <row r="1219" spans="1:11" x14ac:dyDescent="0.25">
      <c r="A1219" s="142" t="s">
        <v>99</v>
      </c>
      <c r="B1219" s="143">
        <v>2021</v>
      </c>
      <c r="C1219" s="143" t="s">
        <v>41</v>
      </c>
      <c r="D1219" s="143" t="s">
        <v>112</v>
      </c>
      <c r="E1219" s="143" t="s">
        <v>101</v>
      </c>
      <c r="F1219" s="143" t="s">
        <v>102</v>
      </c>
      <c r="G1219" s="143" t="s">
        <v>103</v>
      </c>
      <c r="H1219" s="143" t="s">
        <v>104</v>
      </c>
      <c r="I1219" s="143" t="s">
        <v>107</v>
      </c>
      <c r="J1219" s="143">
        <v>254</v>
      </c>
      <c r="K1219" s="144">
        <v>363.22</v>
      </c>
    </row>
    <row r="1220" spans="1:11" x14ac:dyDescent="0.25">
      <c r="A1220" s="142" t="s">
        <v>99</v>
      </c>
      <c r="B1220" s="143">
        <v>2021</v>
      </c>
      <c r="C1220" s="143" t="s">
        <v>41</v>
      </c>
      <c r="D1220" s="143" t="s">
        <v>112</v>
      </c>
      <c r="E1220" s="143" t="s">
        <v>101</v>
      </c>
      <c r="F1220" s="143" t="s">
        <v>102</v>
      </c>
      <c r="G1220" s="143" t="s">
        <v>103</v>
      </c>
      <c r="H1220" s="143" t="s">
        <v>104</v>
      </c>
      <c r="I1220" s="143" t="s">
        <v>105</v>
      </c>
      <c r="J1220" s="143">
        <v>230</v>
      </c>
      <c r="K1220" s="144">
        <v>328.9</v>
      </c>
    </row>
    <row r="1221" spans="1:11" x14ac:dyDescent="0.25">
      <c r="A1221" s="142" t="s">
        <v>99</v>
      </c>
      <c r="B1221" s="143">
        <v>2021</v>
      </c>
      <c r="C1221" s="143" t="s">
        <v>41</v>
      </c>
      <c r="D1221" s="143" t="s">
        <v>112</v>
      </c>
      <c r="E1221" s="143" t="s">
        <v>101</v>
      </c>
      <c r="F1221" s="143" t="s">
        <v>102</v>
      </c>
      <c r="G1221" s="143" t="s">
        <v>103</v>
      </c>
      <c r="H1221" s="143" t="s">
        <v>104</v>
      </c>
      <c r="I1221" s="143" t="s">
        <v>105</v>
      </c>
      <c r="J1221" s="143">
        <v>272</v>
      </c>
      <c r="K1221" s="144">
        <v>388.96</v>
      </c>
    </row>
    <row r="1222" spans="1:11" x14ac:dyDescent="0.25">
      <c r="A1222" s="142" t="s">
        <v>108</v>
      </c>
      <c r="B1222" s="143">
        <v>2021</v>
      </c>
      <c r="C1222" s="143" t="s">
        <v>41</v>
      </c>
      <c r="D1222" s="143" t="s">
        <v>112</v>
      </c>
      <c r="E1222" s="143" t="s">
        <v>101</v>
      </c>
      <c r="F1222" s="143" t="s">
        <v>102</v>
      </c>
      <c r="G1222" s="143" t="s">
        <v>103</v>
      </c>
      <c r="H1222" s="143" t="s">
        <v>104</v>
      </c>
      <c r="I1222" s="143" t="s">
        <v>105</v>
      </c>
      <c r="J1222" s="143">
        <v>262</v>
      </c>
      <c r="K1222" s="144">
        <v>374.65999999999997</v>
      </c>
    </row>
    <row r="1223" spans="1:11" x14ac:dyDescent="0.25">
      <c r="A1223" s="142" t="s">
        <v>106</v>
      </c>
      <c r="B1223" s="143">
        <v>2021</v>
      </c>
      <c r="C1223" s="143" t="s">
        <v>41</v>
      </c>
      <c r="D1223" s="143" t="s">
        <v>112</v>
      </c>
      <c r="E1223" s="143" t="s">
        <v>101</v>
      </c>
      <c r="F1223" s="143" t="s">
        <v>102</v>
      </c>
      <c r="G1223" s="143" t="s">
        <v>103</v>
      </c>
      <c r="H1223" s="143" t="s">
        <v>104</v>
      </c>
      <c r="I1223" s="143" t="s">
        <v>105</v>
      </c>
      <c r="J1223" s="143">
        <v>256</v>
      </c>
      <c r="K1223" s="144">
        <v>366.08</v>
      </c>
    </row>
    <row r="1224" spans="1:11" x14ac:dyDescent="0.25">
      <c r="A1224" s="142" t="s">
        <v>108</v>
      </c>
      <c r="B1224" s="143">
        <v>2021</v>
      </c>
      <c r="C1224" s="143" t="s">
        <v>41</v>
      </c>
      <c r="D1224" s="143" t="s">
        <v>112</v>
      </c>
      <c r="E1224" s="143" t="s">
        <v>101</v>
      </c>
      <c r="F1224" s="143" t="s">
        <v>102</v>
      </c>
      <c r="G1224" s="143" t="s">
        <v>103</v>
      </c>
      <c r="H1224" s="143" t="s">
        <v>104</v>
      </c>
      <c r="I1224" s="143" t="s">
        <v>105</v>
      </c>
      <c r="J1224" s="143">
        <v>226</v>
      </c>
      <c r="K1224" s="144">
        <v>526.24</v>
      </c>
    </row>
    <row r="1225" spans="1:11" x14ac:dyDescent="0.25">
      <c r="A1225" s="142" t="s">
        <v>108</v>
      </c>
      <c r="B1225" s="143">
        <v>2021</v>
      </c>
      <c r="C1225" s="143" t="s">
        <v>41</v>
      </c>
      <c r="D1225" s="143" t="s">
        <v>112</v>
      </c>
      <c r="E1225" s="143" t="s">
        <v>101</v>
      </c>
      <c r="F1225" s="143" t="s">
        <v>102</v>
      </c>
      <c r="G1225" s="143" t="s">
        <v>103</v>
      </c>
      <c r="H1225" s="143" t="s">
        <v>104</v>
      </c>
      <c r="I1225" s="143" t="s">
        <v>105</v>
      </c>
      <c r="J1225" s="143">
        <v>274</v>
      </c>
      <c r="K1225" s="144">
        <v>526.24</v>
      </c>
    </row>
    <row r="1226" spans="1:11" x14ac:dyDescent="0.25">
      <c r="A1226" s="142" t="s">
        <v>110</v>
      </c>
      <c r="B1226" s="143">
        <v>2021</v>
      </c>
      <c r="C1226" s="143" t="s">
        <v>41</v>
      </c>
      <c r="D1226" s="143" t="s">
        <v>112</v>
      </c>
      <c r="E1226" s="143" t="s">
        <v>101</v>
      </c>
      <c r="F1226" s="143" t="s">
        <v>102</v>
      </c>
      <c r="G1226" s="143" t="s">
        <v>103</v>
      </c>
      <c r="H1226" s="143" t="s">
        <v>104</v>
      </c>
      <c r="I1226" s="143" t="s">
        <v>105</v>
      </c>
      <c r="J1226" s="143">
        <v>1006</v>
      </c>
      <c r="K1226" s="144">
        <v>1438.58</v>
      </c>
    </row>
    <row r="1227" spans="1:11" x14ac:dyDescent="0.25">
      <c r="A1227" s="142" t="s">
        <v>109</v>
      </c>
      <c r="B1227" s="143">
        <v>2021</v>
      </c>
      <c r="C1227" s="143" t="s">
        <v>41</v>
      </c>
      <c r="D1227" s="143" t="s">
        <v>112</v>
      </c>
      <c r="E1227" s="143" t="s">
        <v>101</v>
      </c>
      <c r="F1227" s="143" t="s">
        <v>102</v>
      </c>
      <c r="G1227" s="143" t="s">
        <v>103</v>
      </c>
      <c r="H1227" s="143" t="s">
        <v>104</v>
      </c>
      <c r="I1227" s="143" t="s">
        <v>105</v>
      </c>
      <c r="J1227" s="143">
        <v>1039</v>
      </c>
      <c r="K1227" s="144">
        <v>1485.77</v>
      </c>
    </row>
    <row r="1228" spans="1:11" x14ac:dyDescent="0.25">
      <c r="A1228" s="142" t="s">
        <v>109</v>
      </c>
      <c r="B1228" s="143">
        <v>2021</v>
      </c>
      <c r="C1228" s="143" t="s">
        <v>41</v>
      </c>
      <c r="D1228" s="143" t="s">
        <v>112</v>
      </c>
      <c r="E1228" s="143" t="s">
        <v>101</v>
      </c>
      <c r="F1228" s="143" t="s">
        <v>102</v>
      </c>
      <c r="G1228" s="143" t="s">
        <v>103</v>
      </c>
      <c r="H1228" s="143" t="s">
        <v>104</v>
      </c>
      <c r="I1228" s="143" t="s">
        <v>105</v>
      </c>
      <c r="J1228" s="143">
        <v>273</v>
      </c>
      <c r="K1228" s="144">
        <v>390.39</v>
      </c>
    </row>
    <row r="1229" spans="1:11" x14ac:dyDescent="0.25">
      <c r="A1229" s="142" t="s">
        <v>99</v>
      </c>
      <c r="B1229" s="143">
        <v>2021</v>
      </c>
      <c r="C1229" s="143" t="s">
        <v>41</v>
      </c>
      <c r="D1229" s="143" t="s">
        <v>112</v>
      </c>
      <c r="E1229" s="143" t="s">
        <v>101</v>
      </c>
      <c r="F1229" s="143" t="s">
        <v>102</v>
      </c>
      <c r="G1229" s="143" t="s">
        <v>103</v>
      </c>
      <c r="H1229" s="143" t="s">
        <v>104</v>
      </c>
      <c r="I1229" s="143" t="s">
        <v>105</v>
      </c>
      <c r="J1229" s="143">
        <v>265</v>
      </c>
      <c r="K1229" s="144">
        <v>378.95</v>
      </c>
    </row>
    <row r="1230" spans="1:11" x14ac:dyDescent="0.25">
      <c r="A1230" s="142" t="s">
        <v>110</v>
      </c>
      <c r="B1230" s="143">
        <v>2021</v>
      </c>
      <c r="C1230" s="143" t="s">
        <v>41</v>
      </c>
      <c r="D1230" s="143" t="s">
        <v>112</v>
      </c>
      <c r="E1230" s="143" t="s">
        <v>101</v>
      </c>
      <c r="F1230" s="143" t="s">
        <v>102</v>
      </c>
      <c r="G1230" s="143" t="s">
        <v>103</v>
      </c>
      <c r="H1230" s="143" t="s">
        <v>104</v>
      </c>
      <c r="I1230" s="143" t="s">
        <v>105</v>
      </c>
      <c r="J1230" s="143">
        <v>259</v>
      </c>
      <c r="K1230" s="144">
        <v>370.37</v>
      </c>
    </row>
    <row r="1231" spans="1:11" x14ac:dyDescent="0.25">
      <c r="A1231" s="142" t="s">
        <v>108</v>
      </c>
      <c r="B1231" s="143">
        <v>2021</v>
      </c>
      <c r="C1231" s="143" t="s">
        <v>41</v>
      </c>
      <c r="D1231" s="143" t="s">
        <v>112</v>
      </c>
      <c r="E1231" s="143" t="s">
        <v>101</v>
      </c>
      <c r="F1231" s="143" t="s">
        <v>102</v>
      </c>
      <c r="G1231" s="143" t="s">
        <v>103</v>
      </c>
      <c r="H1231" s="143" t="s">
        <v>104</v>
      </c>
      <c r="I1231" s="143" t="s">
        <v>105</v>
      </c>
      <c r="J1231" s="143">
        <v>253</v>
      </c>
      <c r="K1231" s="144">
        <v>361.78999999999996</v>
      </c>
    </row>
    <row r="1232" spans="1:11" x14ac:dyDescent="0.25">
      <c r="A1232" s="142" t="s">
        <v>108</v>
      </c>
      <c r="B1232" s="143">
        <v>2021</v>
      </c>
      <c r="C1232" s="143" t="s">
        <v>41</v>
      </c>
      <c r="D1232" s="143" t="s">
        <v>112</v>
      </c>
      <c r="E1232" s="143" t="s">
        <v>101</v>
      </c>
      <c r="F1232" s="143" t="s">
        <v>102</v>
      </c>
      <c r="G1232" s="143" t="s">
        <v>103</v>
      </c>
      <c r="H1232" s="143" t="s">
        <v>104</v>
      </c>
      <c r="I1232" s="143" t="s">
        <v>105</v>
      </c>
      <c r="J1232" s="143">
        <v>787</v>
      </c>
      <c r="K1232" s="144">
        <v>1125.4099999999999</v>
      </c>
    </row>
    <row r="1233" spans="1:11" x14ac:dyDescent="0.25">
      <c r="A1233" s="142" t="s">
        <v>108</v>
      </c>
      <c r="B1233" s="143">
        <v>2021</v>
      </c>
      <c r="C1233" s="143" t="s">
        <v>41</v>
      </c>
      <c r="D1233" s="143" t="s">
        <v>112</v>
      </c>
      <c r="E1233" s="143" t="s">
        <v>101</v>
      </c>
      <c r="F1233" s="143" t="s">
        <v>102</v>
      </c>
      <c r="G1233" s="143" t="s">
        <v>103</v>
      </c>
      <c r="H1233" s="143" t="s">
        <v>104</v>
      </c>
      <c r="I1233" s="143" t="s">
        <v>105</v>
      </c>
      <c r="J1233" s="143">
        <v>820</v>
      </c>
      <c r="K1233" s="144">
        <v>1172.5999999999999</v>
      </c>
    </row>
    <row r="1234" spans="1:11" x14ac:dyDescent="0.25">
      <c r="A1234" s="142" t="s">
        <v>99</v>
      </c>
      <c r="B1234" s="143">
        <v>2021</v>
      </c>
      <c r="C1234" s="143" t="s">
        <v>41</v>
      </c>
      <c r="D1234" s="143" t="s">
        <v>112</v>
      </c>
      <c r="E1234" s="143" t="s">
        <v>101</v>
      </c>
      <c r="F1234" s="143" t="s">
        <v>102</v>
      </c>
      <c r="G1234" s="143" t="s">
        <v>103</v>
      </c>
      <c r="H1234" s="143" t="s">
        <v>104</v>
      </c>
      <c r="I1234" s="143" t="s">
        <v>107</v>
      </c>
      <c r="J1234" s="143">
        <v>263</v>
      </c>
      <c r="K1234" s="144">
        <v>376.09000000000003</v>
      </c>
    </row>
    <row r="1235" spans="1:11" x14ac:dyDescent="0.25">
      <c r="A1235" s="142" t="s">
        <v>106</v>
      </c>
      <c r="B1235" s="143">
        <v>2021</v>
      </c>
      <c r="C1235" s="143" t="s">
        <v>41</v>
      </c>
      <c r="D1235" s="143" t="s">
        <v>112</v>
      </c>
      <c r="E1235" s="143" t="s">
        <v>101</v>
      </c>
      <c r="F1235" s="143" t="s">
        <v>102</v>
      </c>
      <c r="G1235" s="143" t="s">
        <v>103</v>
      </c>
      <c r="H1235" s="143" t="s">
        <v>104</v>
      </c>
      <c r="I1235" s="143" t="s">
        <v>107</v>
      </c>
      <c r="J1235" s="143">
        <v>257</v>
      </c>
      <c r="K1235" s="144">
        <v>367.51</v>
      </c>
    </row>
    <row r="1236" spans="1:11" x14ac:dyDescent="0.25">
      <c r="A1236" s="142" t="s">
        <v>99</v>
      </c>
      <c r="B1236" s="143">
        <v>2021</v>
      </c>
      <c r="C1236" s="143" t="s">
        <v>41</v>
      </c>
      <c r="D1236" s="143" t="s">
        <v>112</v>
      </c>
      <c r="E1236" s="143" t="s">
        <v>101</v>
      </c>
      <c r="F1236" s="143" t="s">
        <v>102</v>
      </c>
      <c r="G1236" s="143" t="s">
        <v>103</v>
      </c>
      <c r="H1236" s="143" t="s">
        <v>104</v>
      </c>
      <c r="I1236" s="143" t="s">
        <v>107</v>
      </c>
      <c r="J1236" s="143">
        <v>251</v>
      </c>
      <c r="K1236" s="144">
        <v>358.93</v>
      </c>
    </row>
    <row r="1237" spans="1:11" x14ac:dyDescent="0.25">
      <c r="A1237" s="142" t="s">
        <v>106</v>
      </c>
      <c r="B1237" s="143">
        <v>2021</v>
      </c>
      <c r="C1237" s="143" t="s">
        <v>41</v>
      </c>
      <c r="D1237" s="143" t="s">
        <v>112</v>
      </c>
      <c r="E1237" s="143" t="s">
        <v>101</v>
      </c>
      <c r="F1237" s="143" t="s">
        <v>102</v>
      </c>
      <c r="G1237" s="143" t="s">
        <v>103</v>
      </c>
      <c r="H1237" s="143" t="s">
        <v>104</v>
      </c>
      <c r="I1237" s="143" t="s">
        <v>105</v>
      </c>
      <c r="J1237" s="143">
        <v>227</v>
      </c>
      <c r="K1237" s="144">
        <v>324.61</v>
      </c>
    </row>
    <row r="1238" spans="1:11" x14ac:dyDescent="0.25">
      <c r="A1238" s="142" t="s">
        <v>106</v>
      </c>
      <c r="B1238" s="143">
        <v>2021</v>
      </c>
      <c r="C1238" s="143" t="s">
        <v>41</v>
      </c>
      <c r="D1238" s="143" t="s">
        <v>112</v>
      </c>
      <c r="E1238" s="143" t="s">
        <v>101</v>
      </c>
      <c r="F1238" s="143" t="s">
        <v>102</v>
      </c>
      <c r="G1238" s="143" t="s">
        <v>103</v>
      </c>
      <c r="H1238" s="143" t="s">
        <v>104</v>
      </c>
      <c r="I1238" s="143" t="s">
        <v>105</v>
      </c>
      <c r="J1238" s="143">
        <v>275</v>
      </c>
      <c r="K1238" s="144">
        <v>393.25</v>
      </c>
    </row>
    <row r="1239" spans="1:11" x14ac:dyDescent="0.25">
      <c r="A1239" s="142" t="s">
        <v>108</v>
      </c>
      <c r="B1239" s="143">
        <v>2021</v>
      </c>
      <c r="C1239" s="143" t="s">
        <v>40</v>
      </c>
      <c r="D1239" s="143" t="s">
        <v>112</v>
      </c>
      <c r="E1239" s="143" t="s">
        <v>101</v>
      </c>
      <c r="F1239" s="143" t="s">
        <v>102</v>
      </c>
      <c r="G1239" s="143" t="s">
        <v>103</v>
      </c>
      <c r="H1239" s="143" t="s">
        <v>104</v>
      </c>
      <c r="I1239" s="143" t="s">
        <v>107</v>
      </c>
      <c r="J1239" s="143">
        <v>278</v>
      </c>
      <c r="K1239" s="144">
        <v>397.53999999999996</v>
      </c>
    </row>
    <row r="1240" spans="1:11" x14ac:dyDescent="0.25">
      <c r="A1240" s="142" t="s">
        <v>106</v>
      </c>
      <c r="B1240" s="143">
        <v>2021</v>
      </c>
      <c r="C1240" s="143" t="s">
        <v>40</v>
      </c>
      <c r="D1240" s="143" t="s">
        <v>112</v>
      </c>
      <c r="E1240" s="143" t="s">
        <v>101</v>
      </c>
      <c r="F1240" s="143" t="s">
        <v>102</v>
      </c>
      <c r="G1240" s="143" t="s">
        <v>103</v>
      </c>
      <c r="H1240" s="143" t="s">
        <v>104</v>
      </c>
      <c r="I1240" s="143" t="s">
        <v>107</v>
      </c>
      <c r="J1240" s="143">
        <v>272</v>
      </c>
      <c r="K1240" s="144">
        <v>388.96</v>
      </c>
    </row>
    <row r="1241" spans="1:11" x14ac:dyDescent="0.25">
      <c r="A1241" s="142" t="s">
        <v>99</v>
      </c>
      <c r="B1241" s="143">
        <v>2021</v>
      </c>
      <c r="C1241" s="143" t="s">
        <v>40</v>
      </c>
      <c r="D1241" s="143" t="s">
        <v>112</v>
      </c>
      <c r="E1241" s="143" t="s">
        <v>101</v>
      </c>
      <c r="F1241" s="143" t="s">
        <v>102</v>
      </c>
      <c r="G1241" s="143" t="s">
        <v>103</v>
      </c>
      <c r="H1241" s="143" t="s">
        <v>104</v>
      </c>
      <c r="I1241" s="143" t="s">
        <v>105</v>
      </c>
      <c r="J1241" s="143">
        <v>278</v>
      </c>
      <c r="K1241" s="144">
        <v>397.53999999999996</v>
      </c>
    </row>
    <row r="1242" spans="1:11" x14ac:dyDescent="0.25">
      <c r="A1242" s="142" t="s">
        <v>106</v>
      </c>
      <c r="B1242" s="143">
        <v>2021</v>
      </c>
      <c r="C1242" s="143" t="s">
        <v>40</v>
      </c>
      <c r="D1242" s="143" t="s">
        <v>112</v>
      </c>
      <c r="E1242" s="143" t="s">
        <v>101</v>
      </c>
      <c r="F1242" s="143" t="s">
        <v>102</v>
      </c>
      <c r="G1242" s="143" t="s">
        <v>103</v>
      </c>
      <c r="H1242" s="143" t="s">
        <v>104</v>
      </c>
      <c r="I1242" s="143" t="s">
        <v>105</v>
      </c>
      <c r="J1242" s="143">
        <v>280</v>
      </c>
      <c r="K1242" s="144">
        <v>400.4</v>
      </c>
    </row>
    <row r="1243" spans="1:11" x14ac:dyDescent="0.25">
      <c r="A1243" s="142" t="s">
        <v>106</v>
      </c>
      <c r="B1243" s="143">
        <v>2021</v>
      </c>
      <c r="C1243" s="143" t="s">
        <v>40</v>
      </c>
      <c r="D1243" s="143" t="s">
        <v>112</v>
      </c>
      <c r="E1243" s="143" t="s">
        <v>101</v>
      </c>
      <c r="F1243" s="143" t="s">
        <v>102</v>
      </c>
      <c r="G1243" s="143" t="s">
        <v>103</v>
      </c>
      <c r="H1243" s="143" t="s">
        <v>104</v>
      </c>
      <c r="I1243" s="143" t="s">
        <v>105</v>
      </c>
      <c r="J1243" s="143">
        <v>274</v>
      </c>
      <c r="K1243" s="144">
        <v>391.82</v>
      </c>
    </row>
    <row r="1244" spans="1:11" x14ac:dyDescent="0.25">
      <c r="A1244" s="142" t="s">
        <v>99</v>
      </c>
      <c r="B1244" s="143">
        <v>2021</v>
      </c>
      <c r="C1244" s="143" t="s">
        <v>40</v>
      </c>
      <c r="D1244" s="143" t="s">
        <v>112</v>
      </c>
      <c r="E1244" s="143" t="s">
        <v>101</v>
      </c>
      <c r="F1244" s="143" t="s">
        <v>102</v>
      </c>
      <c r="G1244" s="143" t="s">
        <v>103</v>
      </c>
      <c r="H1244" s="143" t="s">
        <v>104</v>
      </c>
      <c r="I1244" s="143" t="s">
        <v>105</v>
      </c>
      <c r="J1244" s="143">
        <v>268</v>
      </c>
      <c r="K1244" s="144">
        <v>383.24</v>
      </c>
    </row>
    <row r="1245" spans="1:11" x14ac:dyDescent="0.25">
      <c r="A1245" s="142" t="s">
        <v>108</v>
      </c>
      <c r="B1245" s="143">
        <v>2021</v>
      </c>
      <c r="C1245" s="143" t="s">
        <v>40</v>
      </c>
      <c r="D1245" s="143" t="s">
        <v>112</v>
      </c>
      <c r="E1245" s="143" t="s">
        <v>101</v>
      </c>
      <c r="F1245" s="143" t="s">
        <v>102</v>
      </c>
      <c r="G1245" s="143" t="s">
        <v>103</v>
      </c>
      <c r="H1245" s="143" t="s">
        <v>104</v>
      </c>
      <c r="I1245" s="143" t="s">
        <v>105</v>
      </c>
      <c r="J1245" s="143">
        <v>232</v>
      </c>
      <c r="K1245" s="144">
        <v>526.24</v>
      </c>
    </row>
    <row r="1246" spans="1:11" x14ac:dyDescent="0.25">
      <c r="A1246" s="142" t="s">
        <v>99</v>
      </c>
      <c r="B1246" s="143">
        <v>2021</v>
      </c>
      <c r="C1246" s="143" t="s">
        <v>40</v>
      </c>
      <c r="D1246" s="143" t="s">
        <v>112</v>
      </c>
      <c r="E1246" s="143" t="s">
        <v>101</v>
      </c>
      <c r="F1246" s="143" t="s">
        <v>102</v>
      </c>
      <c r="G1246" s="143" t="s">
        <v>103</v>
      </c>
      <c r="H1246" s="143" t="s">
        <v>104</v>
      </c>
      <c r="I1246" s="143" t="s">
        <v>105</v>
      </c>
      <c r="J1246" s="143">
        <v>280</v>
      </c>
      <c r="K1246" s="144">
        <v>526.24</v>
      </c>
    </row>
    <row r="1247" spans="1:11" x14ac:dyDescent="0.25">
      <c r="A1247" s="142" t="s">
        <v>109</v>
      </c>
      <c r="B1247" s="143">
        <v>2021</v>
      </c>
      <c r="C1247" s="143" t="s">
        <v>40</v>
      </c>
      <c r="D1247" s="143" t="s">
        <v>112</v>
      </c>
      <c r="E1247" s="143" t="s">
        <v>101</v>
      </c>
      <c r="F1247" s="143" t="s">
        <v>102</v>
      </c>
      <c r="G1247" s="143" t="s">
        <v>103</v>
      </c>
      <c r="H1247" s="143" t="s">
        <v>104</v>
      </c>
      <c r="I1247" s="143" t="s">
        <v>105</v>
      </c>
      <c r="J1247" s="143">
        <v>1005</v>
      </c>
      <c r="K1247" s="144">
        <v>1437.15</v>
      </c>
    </row>
    <row r="1248" spans="1:11" x14ac:dyDescent="0.25">
      <c r="A1248" s="142" t="s">
        <v>106</v>
      </c>
      <c r="B1248" s="143">
        <v>2021</v>
      </c>
      <c r="C1248" s="143" t="s">
        <v>40</v>
      </c>
      <c r="D1248" s="143" t="s">
        <v>112</v>
      </c>
      <c r="E1248" s="143" t="s">
        <v>101</v>
      </c>
      <c r="F1248" s="143" t="s">
        <v>102</v>
      </c>
      <c r="G1248" s="143" t="s">
        <v>103</v>
      </c>
      <c r="H1248" s="143" t="s">
        <v>104</v>
      </c>
      <c r="I1248" s="143" t="s">
        <v>105</v>
      </c>
      <c r="J1248" s="143">
        <v>1038</v>
      </c>
      <c r="K1248" s="144">
        <v>1484.34</v>
      </c>
    </row>
    <row r="1249" spans="1:11" x14ac:dyDescent="0.25">
      <c r="A1249" s="142" t="s">
        <v>99</v>
      </c>
      <c r="B1249" s="143">
        <v>2021</v>
      </c>
      <c r="C1249" s="143" t="s">
        <v>40</v>
      </c>
      <c r="D1249" s="143" t="s">
        <v>112</v>
      </c>
      <c r="E1249" s="143" t="s">
        <v>101</v>
      </c>
      <c r="F1249" s="143" t="s">
        <v>102</v>
      </c>
      <c r="G1249" s="143" t="s">
        <v>103</v>
      </c>
      <c r="H1249" s="143" t="s">
        <v>104</v>
      </c>
      <c r="I1249" s="143" t="s">
        <v>105</v>
      </c>
      <c r="J1249" s="143">
        <v>231</v>
      </c>
      <c r="K1249" s="144">
        <v>330.33</v>
      </c>
    </row>
    <row r="1250" spans="1:11" x14ac:dyDescent="0.25">
      <c r="A1250" s="142" t="s">
        <v>106</v>
      </c>
      <c r="B1250" s="143">
        <v>2021</v>
      </c>
      <c r="C1250" s="143" t="s">
        <v>40</v>
      </c>
      <c r="D1250" s="143" t="s">
        <v>112</v>
      </c>
      <c r="E1250" s="143" t="s">
        <v>101</v>
      </c>
      <c r="F1250" s="143" t="s">
        <v>102</v>
      </c>
      <c r="G1250" s="143" t="s">
        <v>103</v>
      </c>
      <c r="H1250" s="143" t="s">
        <v>104</v>
      </c>
      <c r="I1250" s="143" t="s">
        <v>105</v>
      </c>
      <c r="J1250" s="143">
        <v>279</v>
      </c>
      <c r="K1250" s="144">
        <v>398.97</v>
      </c>
    </row>
    <row r="1251" spans="1:11" x14ac:dyDescent="0.25">
      <c r="A1251" s="142" t="s">
        <v>109</v>
      </c>
      <c r="B1251" s="143">
        <v>2021</v>
      </c>
      <c r="C1251" s="143" t="s">
        <v>40</v>
      </c>
      <c r="D1251" s="143" t="s">
        <v>112</v>
      </c>
      <c r="E1251" s="143" t="s">
        <v>101</v>
      </c>
      <c r="F1251" s="143" t="s">
        <v>102</v>
      </c>
      <c r="G1251" s="143" t="s">
        <v>103</v>
      </c>
      <c r="H1251" s="143" t="s">
        <v>104</v>
      </c>
      <c r="I1251" s="143" t="s">
        <v>105</v>
      </c>
      <c r="J1251" s="143">
        <v>277</v>
      </c>
      <c r="K1251" s="144">
        <v>396.11</v>
      </c>
    </row>
    <row r="1252" spans="1:11" x14ac:dyDescent="0.25">
      <c r="A1252" s="142" t="s">
        <v>108</v>
      </c>
      <c r="B1252" s="143">
        <v>2021</v>
      </c>
      <c r="C1252" s="143" t="s">
        <v>40</v>
      </c>
      <c r="D1252" s="143" t="s">
        <v>112</v>
      </c>
      <c r="E1252" s="143" t="s">
        <v>101</v>
      </c>
      <c r="F1252" s="143" t="s">
        <v>102</v>
      </c>
      <c r="G1252" s="143" t="s">
        <v>103</v>
      </c>
      <c r="H1252" s="143" t="s">
        <v>104</v>
      </c>
      <c r="I1252" s="143" t="s">
        <v>105</v>
      </c>
      <c r="J1252" s="143">
        <v>271</v>
      </c>
      <c r="K1252" s="144">
        <v>387.53</v>
      </c>
    </row>
    <row r="1253" spans="1:11" x14ac:dyDescent="0.25">
      <c r="A1253" s="142" t="s">
        <v>106</v>
      </c>
      <c r="B1253" s="143">
        <v>2021</v>
      </c>
      <c r="C1253" s="143" t="s">
        <v>40</v>
      </c>
      <c r="D1253" s="143" t="s">
        <v>112</v>
      </c>
      <c r="E1253" s="143" t="s">
        <v>101</v>
      </c>
      <c r="F1253" s="143" t="s">
        <v>102</v>
      </c>
      <c r="G1253" s="143" t="s">
        <v>103</v>
      </c>
      <c r="H1253" s="143" t="s">
        <v>104</v>
      </c>
      <c r="I1253" s="143" t="s">
        <v>105</v>
      </c>
      <c r="J1253" s="143">
        <v>786</v>
      </c>
      <c r="K1253" s="144">
        <v>1123.98</v>
      </c>
    </row>
    <row r="1254" spans="1:11" x14ac:dyDescent="0.25">
      <c r="A1254" s="142" t="s">
        <v>106</v>
      </c>
      <c r="B1254" s="143">
        <v>2021</v>
      </c>
      <c r="C1254" s="143" t="s">
        <v>40</v>
      </c>
      <c r="D1254" s="143" t="s">
        <v>112</v>
      </c>
      <c r="E1254" s="143" t="s">
        <v>101</v>
      </c>
      <c r="F1254" s="143" t="s">
        <v>102</v>
      </c>
      <c r="G1254" s="143" t="s">
        <v>103</v>
      </c>
      <c r="H1254" s="143" t="s">
        <v>104</v>
      </c>
      <c r="I1254" s="143" t="s">
        <v>107</v>
      </c>
      <c r="J1254" s="143">
        <v>281</v>
      </c>
      <c r="K1254" s="144">
        <v>401.83</v>
      </c>
    </row>
    <row r="1255" spans="1:11" x14ac:dyDescent="0.25">
      <c r="A1255" s="142" t="s">
        <v>106</v>
      </c>
      <c r="B1255" s="143">
        <v>2021</v>
      </c>
      <c r="C1255" s="143" t="s">
        <v>40</v>
      </c>
      <c r="D1255" s="143" t="s">
        <v>112</v>
      </c>
      <c r="E1255" s="143" t="s">
        <v>101</v>
      </c>
      <c r="F1255" s="143" t="s">
        <v>102</v>
      </c>
      <c r="G1255" s="143" t="s">
        <v>103</v>
      </c>
      <c r="H1255" s="143" t="s">
        <v>104</v>
      </c>
      <c r="I1255" s="143" t="s">
        <v>107</v>
      </c>
      <c r="J1255" s="143">
        <v>275</v>
      </c>
      <c r="K1255" s="144">
        <v>393.25</v>
      </c>
    </row>
    <row r="1256" spans="1:11" x14ac:dyDescent="0.25">
      <c r="A1256" s="142" t="s">
        <v>110</v>
      </c>
      <c r="B1256" s="143">
        <v>2021</v>
      </c>
      <c r="C1256" s="143" t="s">
        <v>40</v>
      </c>
      <c r="D1256" s="143" t="s">
        <v>112</v>
      </c>
      <c r="E1256" s="143" t="s">
        <v>101</v>
      </c>
      <c r="F1256" s="143" t="s">
        <v>102</v>
      </c>
      <c r="G1256" s="143" t="s">
        <v>103</v>
      </c>
      <c r="H1256" s="143" t="s">
        <v>104</v>
      </c>
      <c r="I1256" s="143" t="s">
        <v>107</v>
      </c>
      <c r="J1256" s="143">
        <v>269</v>
      </c>
      <c r="K1256" s="144">
        <v>384.67</v>
      </c>
    </row>
    <row r="1257" spans="1:11" x14ac:dyDescent="0.25">
      <c r="A1257" s="142" t="s">
        <v>106</v>
      </c>
      <c r="B1257" s="143">
        <v>2021</v>
      </c>
      <c r="C1257" s="143" t="s">
        <v>40</v>
      </c>
      <c r="D1257" s="143" t="s">
        <v>112</v>
      </c>
      <c r="E1257" s="143" t="s">
        <v>101</v>
      </c>
      <c r="F1257" s="143" t="s">
        <v>102</v>
      </c>
      <c r="G1257" s="143" t="s">
        <v>103</v>
      </c>
      <c r="H1257" s="143" t="s">
        <v>104</v>
      </c>
      <c r="I1257" s="143" t="s">
        <v>105</v>
      </c>
      <c r="J1257" s="143">
        <v>233</v>
      </c>
      <c r="K1257" s="144">
        <v>333.19</v>
      </c>
    </row>
    <row r="1258" spans="1:11" x14ac:dyDescent="0.25">
      <c r="A1258" s="142" t="s">
        <v>108</v>
      </c>
      <c r="B1258" s="143">
        <v>2021</v>
      </c>
      <c r="C1258" s="143" t="s">
        <v>40</v>
      </c>
      <c r="D1258" s="143" t="s">
        <v>112</v>
      </c>
      <c r="E1258" s="143" t="s">
        <v>101</v>
      </c>
      <c r="F1258" s="143" t="s">
        <v>102</v>
      </c>
      <c r="G1258" s="143" t="s">
        <v>103</v>
      </c>
      <c r="H1258" s="143" t="s">
        <v>104</v>
      </c>
      <c r="I1258" s="143" t="s">
        <v>105</v>
      </c>
      <c r="J1258" s="143">
        <v>281</v>
      </c>
      <c r="K1258" s="144">
        <v>401.83</v>
      </c>
    </row>
    <row r="1259" spans="1:11" x14ac:dyDescent="0.25">
      <c r="A1259" s="142" t="s">
        <v>108</v>
      </c>
      <c r="B1259" s="143">
        <v>2021</v>
      </c>
      <c r="C1259" s="143" t="s">
        <v>39</v>
      </c>
      <c r="D1259" s="143" t="s">
        <v>112</v>
      </c>
      <c r="E1259" s="143" t="s">
        <v>101</v>
      </c>
      <c r="F1259" s="143" t="s">
        <v>102</v>
      </c>
      <c r="G1259" s="143" t="s">
        <v>103</v>
      </c>
      <c r="H1259" s="143" t="s">
        <v>104</v>
      </c>
      <c r="I1259" s="143" t="s">
        <v>107</v>
      </c>
      <c r="J1259" s="143">
        <v>284</v>
      </c>
      <c r="K1259" s="144">
        <v>406.12</v>
      </c>
    </row>
    <row r="1260" spans="1:11" x14ac:dyDescent="0.25">
      <c r="A1260" s="142" t="s">
        <v>99</v>
      </c>
      <c r="B1260" s="143">
        <v>2021</v>
      </c>
      <c r="C1260" s="143" t="s">
        <v>39</v>
      </c>
      <c r="D1260" s="143" t="s">
        <v>112</v>
      </c>
      <c r="E1260" s="143" t="s">
        <v>101</v>
      </c>
      <c r="F1260" s="143" t="s">
        <v>102</v>
      </c>
      <c r="G1260" s="143" t="s">
        <v>103</v>
      </c>
      <c r="H1260" s="143" t="s">
        <v>104</v>
      </c>
      <c r="I1260" s="143" t="s">
        <v>105</v>
      </c>
      <c r="J1260" s="143">
        <v>236</v>
      </c>
      <c r="K1260" s="144">
        <v>337.48</v>
      </c>
    </row>
    <row r="1261" spans="1:11" x14ac:dyDescent="0.25">
      <c r="A1261" s="142" t="s">
        <v>99</v>
      </c>
      <c r="B1261" s="143">
        <v>2021</v>
      </c>
      <c r="C1261" s="143" t="s">
        <v>39</v>
      </c>
      <c r="D1261" s="143" t="s">
        <v>112</v>
      </c>
      <c r="E1261" s="143" t="s">
        <v>101</v>
      </c>
      <c r="F1261" s="143" t="s">
        <v>102</v>
      </c>
      <c r="G1261" s="143" t="s">
        <v>103</v>
      </c>
      <c r="H1261" s="143" t="s">
        <v>104</v>
      </c>
      <c r="I1261" s="143" t="s">
        <v>105</v>
      </c>
      <c r="J1261" s="143">
        <v>284</v>
      </c>
      <c r="K1261" s="144">
        <v>406.12</v>
      </c>
    </row>
    <row r="1262" spans="1:11" x14ac:dyDescent="0.25">
      <c r="A1262" s="142" t="s">
        <v>106</v>
      </c>
      <c r="B1262" s="143">
        <v>2021</v>
      </c>
      <c r="C1262" s="143" t="s">
        <v>39</v>
      </c>
      <c r="D1262" s="143" t="s">
        <v>112</v>
      </c>
      <c r="E1262" s="143" t="s">
        <v>101</v>
      </c>
      <c r="F1262" s="143" t="s">
        <v>102</v>
      </c>
      <c r="G1262" s="143" t="s">
        <v>103</v>
      </c>
      <c r="H1262" s="143" t="s">
        <v>104</v>
      </c>
      <c r="I1262" s="143" t="s">
        <v>105</v>
      </c>
      <c r="J1262" s="143">
        <v>212</v>
      </c>
      <c r="K1262" s="144">
        <v>303.15999999999997</v>
      </c>
    </row>
    <row r="1263" spans="1:11" x14ac:dyDescent="0.25">
      <c r="A1263" s="142" t="s">
        <v>108</v>
      </c>
      <c r="B1263" s="143">
        <v>2021</v>
      </c>
      <c r="C1263" s="143" t="s">
        <v>39</v>
      </c>
      <c r="D1263" s="143" t="s">
        <v>112</v>
      </c>
      <c r="E1263" s="143" t="s">
        <v>101</v>
      </c>
      <c r="F1263" s="143" t="s">
        <v>102</v>
      </c>
      <c r="G1263" s="143" t="s">
        <v>103</v>
      </c>
      <c r="H1263" s="143" t="s">
        <v>104</v>
      </c>
      <c r="I1263" s="143" t="s">
        <v>105</v>
      </c>
      <c r="J1263" s="143">
        <v>286</v>
      </c>
      <c r="K1263" s="144">
        <v>408.98</v>
      </c>
    </row>
    <row r="1264" spans="1:11" x14ac:dyDescent="0.25">
      <c r="A1264" s="142" t="s">
        <v>108</v>
      </c>
      <c r="B1264" s="143">
        <v>2021</v>
      </c>
      <c r="C1264" s="143" t="s">
        <v>39</v>
      </c>
      <c r="D1264" s="143" t="s">
        <v>112</v>
      </c>
      <c r="E1264" s="143" t="s">
        <v>101</v>
      </c>
      <c r="F1264" s="143" t="s">
        <v>102</v>
      </c>
      <c r="G1264" s="143" t="s">
        <v>103</v>
      </c>
      <c r="H1264" s="143" t="s">
        <v>104</v>
      </c>
      <c r="I1264" s="143" t="s">
        <v>105</v>
      </c>
      <c r="J1264" s="143">
        <v>238</v>
      </c>
      <c r="K1264" s="144">
        <v>526.24</v>
      </c>
    </row>
    <row r="1265" spans="1:11" x14ac:dyDescent="0.25">
      <c r="A1265" s="142" t="s">
        <v>108</v>
      </c>
      <c r="B1265" s="143">
        <v>2021</v>
      </c>
      <c r="C1265" s="143" t="s">
        <v>39</v>
      </c>
      <c r="D1265" s="143" t="s">
        <v>112</v>
      </c>
      <c r="E1265" s="143" t="s">
        <v>101</v>
      </c>
      <c r="F1265" s="143" t="s">
        <v>102</v>
      </c>
      <c r="G1265" s="143" t="s">
        <v>103</v>
      </c>
      <c r="H1265" s="143" t="s">
        <v>104</v>
      </c>
      <c r="I1265" s="143" t="s">
        <v>105</v>
      </c>
      <c r="J1265" s="143">
        <v>286</v>
      </c>
      <c r="K1265" s="144">
        <v>526.24</v>
      </c>
    </row>
    <row r="1266" spans="1:11" x14ac:dyDescent="0.25">
      <c r="A1266" s="142" t="s">
        <v>99</v>
      </c>
      <c r="B1266" s="143">
        <v>2021</v>
      </c>
      <c r="C1266" s="143" t="s">
        <v>39</v>
      </c>
      <c r="D1266" s="143" t="s">
        <v>112</v>
      </c>
      <c r="E1266" s="143" t="s">
        <v>101</v>
      </c>
      <c r="F1266" s="143" t="s">
        <v>102</v>
      </c>
      <c r="G1266" s="143" t="s">
        <v>103</v>
      </c>
      <c r="H1266" s="143" t="s">
        <v>104</v>
      </c>
      <c r="I1266" s="143" t="s">
        <v>105</v>
      </c>
      <c r="J1266" s="143">
        <v>214</v>
      </c>
      <c r="K1266" s="144">
        <v>526.24</v>
      </c>
    </row>
    <row r="1267" spans="1:11" x14ac:dyDescent="0.25">
      <c r="A1267" s="142" t="s">
        <v>99</v>
      </c>
      <c r="B1267" s="143">
        <v>2021</v>
      </c>
      <c r="C1267" s="143" t="s">
        <v>39</v>
      </c>
      <c r="D1267" s="143" t="s">
        <v>112</v>
      </c>
      <c r="E1267" s="143" t="s">
        <v>101</v>
      </c>
      <c r="F1267" s="143" t="s">
        <v>102</v>
      </c>
      <c r="G1267" s="143" t="s">
        <v>103</v>
      </c>
      <c r="H1267" s="143" t="s">
        <v>104</v>
      </c>
      <c r="I1267" s="143" t="s">
        <v>105</v>
      </c>
      <c r="J1267" s="143">
        <v>1004</v>
      </c>
      <c r="K1267" s="144">
        <v>1435.72</v>
      </c>
    </row>
    <row r="1268" spans="1:11" x14ac:dyDescent="0.25">
      <c r="A1268" s="142" t="s">
        <v>108</v>
      </c>
      <c r="B1268" s="143">
        <v>2021</v>
      </c>
      <c r="C1268" s="143" t="s">
        <v>39</v>
      </c>
      <c r="D1268" s="143" t="s">
        <v>112</v>
      </c>
      <c r="E1268" s="143" t="s">
        <v>101</v>
      </c>
      <c r="F1268" s="143" t="s">
        <v>102</v>
      </c>
      <c r="G1268" s="143" t="s">
        <v>103</v>
      </c>
      <c r="H1268" s="143" t="s">
        <v>104</v>
      </c>
      <c r="I1268" s="143" t="s">
        <v>105</v>
      </c>
      <c r="J1268" s="143">
        <v>237</v>
      </c>
      <c r="K1268" s="144">
        <v>338.90999999999997</v>
      </c>
    </row>
    <row r="1269" spans="1:11" x14ac:dyDescent="0.25">
      <c r="A1269" s="142" t="s">
        <v>108</v>
      </c>
      <c r="B1269" s="143">
        <v>2021</v>
      </c>
      <c r="C1269" s="143" t="s">
        <v>39</v>
      </c>
      <c r="D1269" s="143" t="s">
        <v>112</v>
      </c>
      <c r="E1269" s="143" t="s">
        <v>101</v>
      </c>
      <c r="F1269" s="143" t="s">
        <v>102</v>
      </c>
      <c r="G1269" s="143" t="s">
        <v>103</v>
      </c>
      <c r="H1269" s="143" t="s">
        <v>113</v>
      </c>
      <c r="I1269" s="143" t="s">
        <v>105</v>
      </c>
      <c r="J1269" s="143">
        <v>285</v>
      </c>
      <c r="K1269" s="144">
        <v>407.55</v>
      </c>
    </row>
    <row r="1270" spans="1:11" x14ac:dyDescent="0.25">
      <c r="A1270" s="142" t="s">
        <v>99</v>
      </c>
      <c r="B1270" s="143">
        <v>2021</v>
      </c>
      <c r="C1270" s="143" t="s">
        <v>39</v>
      </c>
      <c r="D1270" s="143" t="s">
        <v>112</v>
      </c>
      <c r="E1270" s="143" t="s">
        <v>101</v>
      </c>
      <c r="F1270" s="143" t="s">
        <v>102</v>
      </c>
      <c r="G1270" s="143" t="s">
        <v>103</v>
      </c>
      <c r="H1270" s="143" t="s">
        <v>113</v>
      </c>
      <c r="I1270" s="143" t="s">
        <v>105</v>
      </c>
      <c r="J1270" s="143">
        <v>213</v>
      </c>
      <c r="K1270" s="144">
        <v>304.59000000000003</v>
      </c>
    </row>
    <row r="1271" spans="1:11" x14ac:dyDescent="0.25">
      <c r="A1271" s="142" t="s">
        <v>99</v>
      </c>
      <c r="B1271" s="143">
        <v>2021</v>
      </c>
      <c r="C1271" s="143" t="s">
        <v>39</v>
      </c>
      <c r="D1271" s="143" t="s">
        <v>112</v>
      </c>
      <c r="E1271" s="143" t="s">
        <v>101</v>
      </c>
      <c r="F1271" s="143" t="s">
        <v>102</v>
      </c>
      <c r="G1271" s="143" t="s">
        <v>103</v>
      </c>
      <c r="H1271" s="143" t="s">
        <v>113</v>
      </c>
      <c r="I1271" s="143" t="s">
        <v>105</v>
      </c>
      <c r="J1271" s="143">
        <v>283</v>
      </c>
      <c r="K1271" s="144">
        <v>404.69</v>
      </c>
    </row>
    <row r="1272" spans="1:11" x14ac:dyDescent="0.25">
      <c r="A1272" s="142" t="s">
        <v>99</v>
      </c>
      <c r="B1272" s="143">
        <v>2021</v>
      </c>
      <c r="C1272" s="143" t="s">
        <v>39</v>
      </c>
      <c r="D1272" s="143" t="s">
        <v>112</v>
      </c>
      <c r="E1272" s="143" t="s">
        <v>101</v>
      </c>
      <c r="F1272" s="143" t="s">
        <v>102</v>
      </c>
      <c r="G1272" s="143" t="s">
        <v>103</v>
      </c>
      <c r="H1272" s="143" t="s">
        <v>113</v>
      </c>
      <c r="I1272" s="143" t="s">
        <v>105</v>
      </c>
      <c r="J1272" s="143">
        <v>785</v>
      </c>
      <c r="K1272" s="144">
        <v>1122.55</v>
      </c>
    </row>
    <row r="1273" spans="1:11" x14ac:dyDescent="0.25">
      <c r="A1273" s="142" t="s">
        <v>99</v>
      </c>
      <c r="B1273" s="143">
        <v>2021</v>
      </c>
      <c r="C1273" s="143" t="s">
        <v>39</v>
      </c>
      <c r="D1273" s="143" t="s">
        <v>112</v>
      </c>
      <c r="E1273" s="143" t="s">
        <v>101</v>
      </c>
      <c r="F1273" s="143" t="s">
        <v>102</v>
      </c>
      <c r="G1273" s="143" t="s">
        <v>103</v>
      </c>
      <c r="H1273" s="143" t="s">
        <v>113</v>
      </c>
      <c r="I1273" s="143" t="s">
        <v>105</v>
      </c>
      <c r="J1273" s="143">
        <v>819</v>
      </c>
      <c r="K1273" s="144">
        <v>1171.17</v>
      </c>
    </row>
    <row r="1274" spans="1:11" x14ac:dyDescent="0.25">
      <c r="A1274" s="142" t="s">
        <v>108</v>
      </c>
      <c r="B1274" s="143">
        <v>2021</v>
      </c>
      <c r="C1274" s="143" t="s">
        <v>39</v>
      </c>
      <c r="D1274" s="143" t="s">
        <v>112</v>
      </c>
      <c r="E1274" s="143" t="s">
        <v>101</v>
      </c>
      <c r="F1274" s="143" t="s">
        <v>102</v>
      </c>
      <c r="G1274" s="143" t="s">
        <v>103</v>
      </c>
      <c r="H1274" s="143" t="s">
        <v>113</v>
      </c>
      <c r="I1274" s="143" t="s">
        <v>105</v>
      </c>
      <c r="J1274" s="143">
        <v>872</v>
      </c>
      <c r="K1274" s="144">
        <v>1246.96</v>
      </c>
    </row>
    <row r="1275" spans="1:11" x14ac:dyDescent="0.25">
      <c r="A1275" s="142" t="s">
        <v>106</v>
      </c>
      <c r="B1275" s="143">
        <v>2021</v>
      </c>
      <c r="C1275" s="143" t="s">
        <v>39</v>
      </c>
      <c r="D1275" s="143" t="s">
        <v>112</v>
      </c>
      <c r="E1275" s="143" t="s">
        <v>101</v>
      </c>
      <c r="F1275" s="143" t="s">
        <v>102</v>
      </c>
      <c r="G1275" s="143" t="s">
        <v>103</v>
      </c>
      <c r="H1275" s="143" t="s">
        <v>113</v>
      </c>
      <c r="I1275" s="143" t="s">
        <v>107</v>
      </c>
      <c r="J1275" s="143">
        <v>287</v>
      </c>
      <c r="K1275" s="144">
        <v>410.40999999999997</v>
      </c>
    </row>
    <row r="1276" spans="1:11" x14ac:dyDescent="0.25">
      <c r="A1276" s="142" t="s">
        <v>106</v>
      </c>
      <c r="B1276" s="143">
        <v>2021</v>
      </c>
      <c r="C1276" s="143" t="s">
        <v>39</v>
      </c>
      <c r="D1276" s="143" t="s">
        <v>112</v>
      </c>
      <c r="E1276" s="143" t="s">
        <v>101</v>
      </c>
      <c r="F1276" s="143" t="s">
        <v>102</v>
      </c>
      <c r="G1276" s="143" t="s">
        <v>103</v>
      </c>
      <c r="H1276" s="143" t="s">
        <v>113</v>
      </c>
      <c r="I1276" s="143" t="s">
        <v>105</v>
      </c>
      <c r="J1276" s="143">
        <v>239</v>
      </c>
      <c r="K1276" s="144">
        <v>341.77</v>
      </c>
    </row>
    <row r="1277" spans="1:11" x14ac:dyDescent="0.25">
      <c r="A1277" s="142" t="s">
        <v>99</v>
      </c>
      <c r="B1277" s="143">
        <v>2021</v>
      </c>
      <c r="C1277" s="143" t="s">
        <v>39</v>
      </c>
      <c r="D1277" s="143" t="s">
        <v>112</v>
      </c>
      <c r="E1277" s="143" t="s">
        <v>101</v>
      </c>
      <c r="F1277" s="143" t="s">
        <v>102</v>
      </c>
      <c r="G1277" s="143" t="s">
        <v>103</v>
      </c>
      <c r="H1277" s="143" t="s">
        <v>113</v>
      </c>
      <c r="I1277" s="143" t="s">
        <v>105</v>
      </c>
      <c r="J1277" s="143">
        <v>287</v>
      </c>
      <c r="K1277" s="144">
        <v>410.40999999999997</v>
      </c>
    </row>
    <row r="1278" spans="1:11" x14ac:dyDescent="0.25">
      <c r="A1278" s="142" t="s">
        <v>106</v>
      </c>
      <c r="B1278" s="143">
        <v>2021</v>
      </c>
      <c r="C1278" s="143" t="s">
        <v>34</v>
      </c>
      <c r="D1278" s="143" t="s">
        <v>100</v>
      </c>
      <c r="E1278" s="143" t="s">
        <v>114</v>
      </c>
      <c r="F1278" s="143" t="s">
        <v>115</v>
      </c>
      <c r="G1278" s="143" t="s">
        <v>111</v>
      </c>
      <c r="H1278" s="143" t="s">
        <v>113</v>
      </c>
      <c r="I1278" s="143" t="s">
        <v>116</v>
      </c>
      <c r="J1278" s="143">
        <v>160</v>
      </c>
      <c r="K1278" s="144">
        <v>228.8</v>
      </c>
    </row>
    <row r="1279" spans="1:11" x14ac:dyDescent="0.25">
      <c r="A1279" s="142" t="s">
        <v>99</v>
      </c>
      <c r="B1279" s="143">
        <v>2021</v>
      </c>
      <c r="C1279" s="143" t="s">
        <v>34</v>
      </c>
      <c r="D1279" s="143" t="s">
        <v>100</v>
      </c>
      <c r="E1279" s="143" t="s">
        <v>114</v>
      </c>
      <c r="F1279" s="143" t="s">
        <v>115</v>
      </c>
      <c r="G1279" s="143" t="s">
        <v>111</v>
      </c>
      <c r="H1279" s="143" t="s">
        <v>113</v>
      </c>
      <c r="I1279" s="143" t="s">
        <v>116</v>
      </c>
      <c r="J1279" s="143">
        <v>154</v>
      </c>
      <c r="K1279" s="144">
        <v>220.22</v>
      </c>
    </row>
    <row r="1280" spans="1:11" x14ac:dyDescent="0.25">
      <c r="A1280" s="142" t="s">
        <v>106</v>
      </c>
      <c r="B1280" s="143">
        <v>2021</v>
      </c>
      <c r="C1280" s="143" t="s">
        <v>34</v>
      </c>
      <c r="D1280" s="143" t="s">
        <v>100</v>
      </c>
      <c r="E1280" s="143" t="s">
        <v>114</v>
      </c>
      <c r="F1280" s="143" t="s">
        <v>115</v>
      </c>
      <c r="G1280" s="143" t="s">
        <v>111</v>
      </c>
      <c r="H1280" s="143" t="s">
        <v>113</v>
      </c>
      <c r="I1280" s="143" t="s">
        <v>116</v>
      </c>
      <c r="J1280" s="143">
        <v>148</v>
      </c>
      <c r="K1280" s="144">
        <v>211.64</v>
      </c>
    </row>
    <row r="1281" spans="1:11" x14ac:dyDescent="0.25">
      <c r="A1281" s="142" t="s">
        <v>106</v>
      </c>
      <c r="B1281" s="143">
        <v>2021</v>
      </c>
      <c r="C1281" s="143" t="s">
        <v>34</v>
      </c>
      <c r="D1281" s="143" t="s">
        <v>100</v>
      </c>
      <c r="E1281" s="143" t="s">
        <v>114</v>
      </c>
      <c r="F1281" s="143" t="s">
        <v>115</v>
      </c>
      <c r="G1281" s="143" t="s">
        <v>111</v>
      </c>
      <c r="H1281" s="143" t="s">
        <v>113</v>
      </c>
      <c r="I1281" s="143" t="s">
        <v>116</v>
      </c>
      <c r="J1281" s="143">
        <v>157</v>
      </c>
      <c r="K1281" s="144">
        <v>224.51</v>
      </c>
    </row>
    <row r="1282" spans="1:11" x14ac:dyDescent="0.25">
      <c r="A1282" s="142" t="s">
        <v>106</v>
      </c>
      <c r="B1282" s="143">
        <v>2021</v>
      </c>
      <c r="C1282" s="143" t="s">
        <v>34</v>
      </c>
      <c r="D1282" s="143" t="s">
        <v>100</v>
      </c>
      <c r="E1282" s="143" t="s">
        <v>114</v>
      </c>
      <c r="F1282" s="143" t="s">
        <v>115</v>
      </c>
      <c r="G1282" s="143" t="s">
        <v>111</v>
      </c>
      <c r="H1282" s="143" t="s">
        <v>113</v>
      </c>
      <c r="I1282" s="143" t="s">
        <v>116</v>
      </c>
      <c r="J1282" s="143">
        <v>151</v>
      </c>
      <c r="K1282" s="144">
        <v>215.93</v>
      </c>
    </row>
    <row r="1283" spans="1:11" x14ac:dyDescent="0.25">
      <c r="A1283" s="142" t="s">
        <v>106</v>
      </c>
      <c r="B1283" s="143">
        <v>2021</v>
      </c>
      <c r="C1283" s="143" t="s">
        <v>38</v>
      </c>
      <c r="D1283" s="143" t="s">
        <v>100</v>
      </c>
      <c r="E1283" s="143" t="s">
        <v>114</v>
      </c>
      <c r="F1283" s="143" t="s">
        <v>115</v>
      </c>
      <c r="G1283" s="143" t="s">
        <v>111</v>
      </c>
      <c r="H1283" s="143" t="s">
        <v>113</v>
      </c>
      <c r="I1283" s="143" t="s">
        <v>116</v>
      </c>
      <c r="J1283" s="143">
        <v>343</v>
      </c>
      <c r="K1283" s="144">
        <v>490.49</v>
      </c>
    </row>
    <row r="1284" spans="1:11" x14ac:dyDescent="0.25">
      <c r="A1284" s="142" t="s">
        <v>108</v>
      </c>
      <c r="B1284" s="143">
        <v>2021</v>
      </c>
      <c r="C1284" s="143" t="s">
        <v>42</v>
      </c>
      <c r="D1284" s="143" t="s">
        <v>100</v>
      </c>
      <c r="E1284" s="143" t="s">
        <v>114</v>
      </c>
      <c r="F1284" s="143" t="s">
        <v>115</v>
      </c>
      <c r="G1284" s="143" t="s">
        <v>111</v>
      </c>
      <c r="H1284" s="143" t="s">
        <v>113</v>
      </c>
      <c r="I1284" s="143" t="s">
        <v>105</v>
      </c>
      <c r="J1284" s="143">
        <v>280</v>
      </c>
      <c r="K1284" s="144">
        <v>400.4</v>
      </c>
    </row>
    <row r="1285" spans="1:11" x14ac:dyDescent="0.25">
      <c r="A1285" s="142" t="s">
        <v>106</v>
      </c>
      <c r="B1285" s="143">
        <v>2021</v>
      </c>
      <c r="C1285" s="143" t="s">
        <v>42</v>
      </c>
      <c r="D1285" s="143" t="s">
        <v>100</v>
      </c>
      <c r="E1285" s="143" t="s">
        <v>114</v>
      </c>
      <c r="F1285" s="143" t="s">
        <v>115</v>
      </c>
      <c r="G1285" s="143" t="s">
        <v>111</v>
      </c>
      <c r="H1285" s="143" t="s">
        <v>113</v>
      </c>
      <c r="I1285" s="143" t="s">
        <v>105</v>
      </c>
      <c r="J1285" s="143">
        <v>274</v>
      </c>
      <c r="K1285" s="144">
        <v>391.82</v>
      </c>
    </row>
    <row r="1286" spans="1:11" x14ac:dyDescent="0.25">
      <c r="A1286" s="142" t="s">
        <v>106</v>
      </c>
      <c r="B1286" s="143">
        <v>2021</v>
      </c>
      <c r="C1286" s="143" t="s">
        <v>42</v>
      </c>
      <c r="D1286" s="143" t="s">
        <v>100</v>
      </c>
      <c r="E1286" s="143" t="s">
        <v>114</v>
      </c>
      <c r="F1286" s="143" t="s">
        <v>115</v>
      </c>
      <c r="G1286" s="143" t="s">
        <v>111</v>
      </c>
      <c r="H1286" s="143" t="s">
        <v>113</v>
      </c>
      <c r="I1286" s="143" t="s">
        <v>105</v>
      </c>
      <c r="J1286" s="143">
        <v>268</v>
      </c>
      <c r="K1286" s="144">
        <v>383.24</v>
      </c>
    </row>
    <row r="1287" spans="1:11" x14ac:dyDescent="0.25">
      <c r="A1287" s="142" t="s">
        <v>106</v>
      </c>
      <c r="B1287" s="143">
        <v>2021</v>
      </c>
      <c r="C1287" s="143" t="s">
        <v>42</v>
      </c>
      <c r="D1287" s="143" t="s">
        <v>100</v>
      </c>
      <c r="E1287" s="143" t="s">
        <v>114</v>
      </c>
      <c r="F1287" s="143" t="s">
        <v>115</v>
      </c>
      <c r="G1287" s="143" t="s">
        <v>111</v>
      </c>
      <c r="H1287" s="143" t="s">
        <v>113</v>
      </c>
      <c r="I1287" s="143" t="s">
        <v>105</v>
      </c>
      <c r="J1287" s="143">
        <v>277</v>
      </c>
      <c r="K1287" s="144">
        <v>396.11</v>
      </c>
    </row>
    <row r="1288" spans="1:11" x14ac:dyDescent="0.25">
      <c r="A1288" s="142" t="s">
        <v>106</v>
      </c>
      <c r="B1288" s="143">
        <v>2021</v>
      </c>
      <c r="C1288" s="143" t="s">
        <v>42</v>
      </c>
      <c r="D1288" s="143" t="s">
        <v>100</v>
      </c>
      <c r="E1288" s="143" t="s">
        <v>114</v>
      </c>
      <c r="F1288" s="143" t="s">
        <v>115</v>
      </c>
      <c r="G1288" s="143" t="s">
        <v>111</v>
      </c>
      <c r="H1288" s="143" t="s">
        <v>113</v>
      </c>
      <c r="I1288" s="143" t="s">
        <v>105</v>
      </c>
      <c r="J1288" s="143">
        <v>271</v>
      </c>
      <c r="K1288" s="144">
        <v>387.53</v>
      </c>
    </row>
    <row r="1289" spans="1:11" x14ac:dyDescent="0.25">
      <c r="A1289" s="142" t="s">
        <v>99</v>
      </c>
      <c r="B1289" s="143">
        <v>2021</v>
      </c>
      <c r="C1289" s="143" t="s">
        <v>42</v>
      </c>
      <c r="D1289" s="143" t="s">
        <v>100</v>
      </c>
      <c r="E1289" s="143" t="s">
        <v>114</v>
      </c>
      <c r="F1289" s="143" t="s">
        <v>115</v>
      </c>
      <c r="G1289" s="143" t="s">
        <v>111</v>
      </c>
      <c r="H1289" s="143" t="s">
        <v>104</v>
      </c>
      <c r="I1289" s="143" t="s">
        <v>105</v>
      </c>
      <c r="J1289" s="143">
        <v>265</v>
      </c>
      <c r="K1289" s="144">
        <v>378.95</v>
      </c>
    </row>
    <row r="1290" spans="1:11" x14ac:dyDescent="0.25">
      <c r="A1290" s="142" t="s">
        <v>108</v>
      </c>
      <c r="B1290" s="143">
        <v>2021</v>
      </c>
      <c r="C1290" s="143" t="s">
        <v>31</v>
      </c>
      <c r="D1290" s="143" t="s">
        <v>100</v>
      </c>
      <c r="E1290" s="143" t="s">
        <v>114</v>
      </c>
      <c r="F1290" s="143" t="s">
        <v>115</v>
      </c>
      <c r="G1290" s="143" t="s">
        <v>111</v>
      </c>
      <c r="H1290" s="143" t="s">
        <v>104</v>
      </c>
      <c r="I1290" s="143" t="s">
        <v>105</v>
      </c>
      <c r="J1290" s="143">
        <v>190</v>
      </c>
      <c r="K1290" s="144">
        <v>271.7</v>
      </c>
    </row>
    <row r="1291" spans="1:11" x14ac:dyDescent="0.25">
      <c r="A1291" s="142" t="s">
        <v>99</v>
      </c>
      <c r="B1291" s="143">
        <v>2021</v>
      </c>
      <c r="C1291" s="143" t="s">
        <v>31</v>
      </c>
      <c r="D1291" s="143" t="s">
        <v>100</v>
      </c>
      <c r="E1291" s="143" t="s">
        <v>114</v>
      </c>
      <c r="F1291" s="143" t="s">
        <v>115</v>
      </c>
      <c r="G1291" s="143" t="s">
        <v>111</v>
      </c>
      <c r="H1291" s="143" t="s">
        <v>104</v>
      </c>
      <c r="I1291" s="143" t="s">
        <v>105</v>
      </c>
      <c r="J1291" s="143">
        <v>184</v>
      </c>
      <c r="K1291" s="144">
        <v>263.12</v>
      </c>
    </row>
    <row r="1292" spans="1:11" x14ac:dyDescent="0.25">
      <c r="A1292" s="142" t="s">
        <v>108</v>
      </c>
      <c r="B1292" s="143">
        <v>2021</v>
      </c>
      <c r="C1292" s="143" t="s">
        <v>31</v>
      </c>
      <c r="D1292" s="143" t="s">
        <v>100</v>
      </c>
      <c r="E1292" s="143" t="s">
        <v>114</v>
      </c>
      <c r="F1292" s="143" t="s">
        <v>115</v>
      </c>
      <c r="G1292" s="143" t="s">
        <v>111</v>
      </c>
      <c r="H1292" s="143" t="s">
        <v>104</v>
      </c>
      <c r="I1292" s="143" t="s">
        <v>105</v>
      </c>
      <c r="J1292" s="143">
        <v>193</v>
      </c>
      <c r="K1292" s="144">
        <v>275.99</v>
      </c>
    </row>
    <row r="1293" spans="1:11" x14ac:dyDescent="0.25">
      <c r="A1293" s="142" t="s">
        <v>108</v>
      </c>
      <c r="B1293" s="143">
        <v>2021</v>
      </c>
      <c r="C1293" s="143" t="s">
        <v>31</v>
      </c>
      <c r="D1293" s="143" t="s">
        <v>100</v>
      </c>
      <c r="E1293" s="143" t="s">
        <v>114</v>
      </c>
      <c r="F1293" s="143" t="s">
        <v>115</v>
      </c>
      <c r="G1293" s="143" t="s">
        <v>111</v>
      </c>
      <c r="H1293" s="143" t="s">
        <v>104</v>
      </c>
      <c r="I1293" s="143" t="s">
        <v>105</v>
      </c>
      <c r="J1293" s="143">
        <v>187</v>
      </c>
      <c r="K1293" s="144">
        <v>267.40999999999997</v>
      </c>
    </row>
    <row r="1294" spans="1:11" x14ac:dyDescent="0.25">
      <c r="A1294" s="142" t="s">
        <v>99</v>
      </c>
      <c r="B1294" s="143">
        <v>2021</v>
      </c>
      <c r="C1294" s="143" t="s">
        <v>31</v>
      </c>
      <c r="D1294" s="143" t="s">
        <v>100</v>
      </c>
      <c r="E1294" s="143" t="s">
        <v>114</v>
      </c>
      <c r="F1294" s="143" t="s">
        <v>115</v>
      </c>
      <c r="G1294" s="143" t="s">
        <v>111</v>
      </c>
      <c r="H1294" s="143" t="s">
        <v>104</v>
      </c>
      <c r="I1294" s="143" t="s">
        <v>105</v>
      </c>
      <c r="J1294" s="143">
        <v>181</v>
      </c>
      <c r="K1294" s="144">
        <v>258.83</v>
      </c>
    </row>
    <row r="1295" spans="1:11" x14ac:dyDescent="0.25">
      <c r="A1295" s="142" t="s">
        <v>106</v>
      </c>
      <c r="B1295" s="143">
        <v>2021</v>
      </c>
      <c r="C1295" s="143" t="s">
        <v>9</v>
      </c>
      <c r="D1295" s="143" t="s">
        <v>100</v>
      </c>
      <c r="E1295" s="143" t="s">
        <v>114</v>
      </c>
      <c r="F1295" s="143" t="s">
        <v>115</v>
      </c>
      <c r="G1295" s="143" t="s">
        <v>111</v>
      </c>
      <c r="H1295" s="143" t="s">
        <v>104</v>
      </c>
      <c r="I1295" s="143" t="s">
        <v>105</v>
      </c>
      <c r="J1295" s="143">
        <v>208</v>
      </c>
      <c r="K1295" s="144">
        <v>297.44</v>
      </c>
    </row>
    <row r="1296" spans="1:11" x14ac:dyDescent="0.25">
      <c r="A1296" s="142" t="s">
        <v>99</v>
      </c>
      <c r="B1296" s="143">
        <v>2021</v>
      </c>
      <c r="C1296" s="143" t="s">
        <v>9</v>
      </c>
      <c r="D1296" s="143" t="s">
        <v>100</v>
      </c>
      <c r="E1296" s="143" t="s">
        <v>114</v>
      </c>
      <c r="F1296" s="143" t="s">
        <v>115</v>
      </c>
      <c r="G1296" s="143" t="s">
        <v>111</v>
      </c>
      <c r="H1296" s="143" t="s">
        <v>104</v>
      </c>
      <c r="I1296" s="143" t="s">
        <v>105</v>
      </c>
      <c r="J1296" s="143">
        <v>202</v>
      </c>
      <c r="K1296" s="144">
        <v>288.86</v>
      </c>
    </row>
    <row r="1297" spans="1:11" x14ac:dyDescent="0.25">
      <c r="A1297" s="142" t="s">
        <v>108</v>
      </c>
      <c r="B1297" s="143">
        <v>2021</v>
      </c>
      <c r="C1297" s="143" t="s">
        <v>9</v>
      </c>
      <c r="D1297" s="143" t="s">
        <v>100</v>
      </c>
      <c r="E1297" s="143" t="s">
        <v>114</v>
      </c>
      <c r="F1297" s="143" t="s">
        <v>115</v>
      </c>
      <c r="G1297" s="143" t="s">
        <v>111</v>
      </c>
      <c r="H1297" s="143" t="s">
        <v>104</v>
      </c>
      <c r="I1297" s="143" t="s">
        <v>105</v>
      </c>
      <c r="J1297" s="143">
        <v>196</v>
      </c>
      <c r="K1297" s="144">
        <v>280.27999999999997</v>
      </c>
    </row>
    <row r="1298" spans="1:11" x14ac:dyDescent="0.25">
      <c r="A1298" s="142" t="s">
        <v>106</v>
      </c>
      <c r="B1298" s="143">
        <v>2021</v>
      </c>
      <c r="C1298" s="143" t="s">
        <v>9</v>
      </c>
      <c r="D1298" s="143" t="s">
        <v>100</v>
      </c>
      <c r="E1298" s="143" t="s">
        <v>114</v>
      </c>
      <c r="F1298" s="143" t="s">
        <v>115</v>
      </c>
      <c r="G1298" s="143" t="s">
        <v>111</v>
      </c>
      <c r="H1298" s="143" t="s">
        <v>104</v>
      </c>
      <c r="I1298" s="143" t="s">
        <v>105</v>
      </c>
      <c r="J1298" s="143">
        <v>205</v>
      </c>
      <c r="K1298" s="144">
        <v>293.14999999999998</v>
      </c>
    </row>
    <row r="1299" spans="1:11" x14ac:dyDescent="0.25">
      <c r="A1299" s="142" t="s">
        <v>99</v>
      </c>
      <c r="B1299" s="143">
        <v>2021</v>
      </c>
      <c r="C1299" s="143" t="s">
        <v>9</v>
      </c>
      <c r="D1299" s="143" t="s">
        <v>100</v>
      </c>
      <c r="E1299" s="143" t="s">
        <v>114</v>
      </c>
      <c r="F1299" s="143" t="s">
        <v>115</v>
      </c>
      <c r="G1299" s="143" t="s">
        <v>111</v>
      </c>
      <c r="H1299" s="143" t="s">
        <v>104</v>
      </c>
      <c r="I1299" s="143" t="s">
        <v>105</v>
      </c>
      <c r="J1299" s="143">
        <v>199</v>
      </c>
      <c r="K1299" s="144">
        <v>284.57</v>
      </c>
    </row>
    <row r="1300" spans="1:11" x14ac:dyDescent="0.25">
      <c r="A1300" s="142" t="s">
        <v>109</v>
      </c>
      <c r="B1300" s="143">
        <v>2021</v>
      </c>
      <c r="C1300" s="143" t="s">
        <v>37</v>
      </c>
      <c r="D1300" s="143" t="s">
        <v>100</v>
      </c>
      <c r="E1300" s="143" t="s">
        <v>114</v>
      </c>
      <c r="F1300" s="143" t="s">
        <v>115</v>
      </c>
      <c r="G1300" s="143" t="s">
        <v>111</v>
      </c>
      <c r="H1300" s="143" t="s">
        <v>104</v>
      </c>
      <c r="I1300" s="143" t="s">
        <v>116</v>
      </c>
      <c r="J1300" s="143">
        <v>358</v>
      </c>
      <c r="K1300" s="144">
        <v>511.94</v>
      </c>
    </row>
    <row r="1301" spans="1:11" x14ac:dyDescent="0.25">
      <c r="A1301" s="142" t="s">
        <v>99</v>
      </c>
      <c r="B1301" s="143">
        <v>2021</v>
      </c>
      <c r="C1301" s="143" t="s">
        <v>37</v>
      </c>
      <c r="D1301" s="143" t="s">
        <v>100</v>
      </c>
      <c r="E1301" s="143" t="s">
        <v>114</v>
      </c>
      <c r="F1301" s="143" t="s">
        <v>115</v>
      </c>
      <c r="G1301" s="143" t="s">
        <v>111</v>
      </c>
      <c r="H1301" s="143" t="s">
        <v>104</v>
      </c>
      <c r="I1301" s="143" t="s">
        <v>116</v>
      </c>
      <c r="J1301" s="143">
        <v>352</v>
      </c>
      <c r="K1301" s="144">
        <v>503.36</v>
      </c>
    </row>
    <row r="1302" spans="1:11" x14ac:dyDescent="0.25">
      <c r="A1302" s="142" t="s">
        <v>106</v>
      </c>
      <c r="B1302" s="143">
        <v>2021</v>
      </c>
      <c r="C1302" s="143" t="s">
        <v>37</v>
      </c>
      <c r="D1302" s="143" t="s">
        <v>100</v>
      </c>
      <c r="E1302" s="143" t="s">
        <v>114</v>
      </c>
      <c r="F1302" s="143" t="s">
        <v>115</v>
      </c>
      <c r="G1302" s="143" t="s">
        <v>111</v>
      </c>
      <c r="H1302" s="143" t="s">
        <v>104</v>
      </c>
      <c r="I1302" s="143" t="s">
        <v>116</v>
      </c>
      <c r="J1302" s="143">
        <v>346</v>
      </c>
      <c r="K1302" s="144">
        <v>494.78</v>
      </c>
    </row>
    <row r="1303" spans="1:11" x14ac:dyDescent="0.25">
      <c r="A1303" s="142" t="s">
        <v>106</v>
      </c>
      <c r="B1303" s="143">
        <v>2021</v>
      </c>
      <c r="C1303" s="143" t="s">
        <v>37</v>
      </c>
      <c r="D1303" s="143" t="s">
        <v>100</v>
      </c>
      <c r="E1303" s="143" t="s">
        <v>114</v>
      </c>
      <c r="F1303" s="143" t="s">
        <v>115</v>
      </c>
      <c r="G1303" s="143" t="s">
        <v>111</v>
      </c>
      <c r="H1303" s="143" t="s">
        <v>104</v>
      </c>
      <c r="I1303" s="143" t="s">
        <v>116</v>
      </c>
      <c r="J1303" s="143">
        <v>355</v>
      </c>
      <c r="K1303" s="144">
        <v>507.65</v>
      </c>
    </row>
    <row r="1304" spans="1:11" x14ac:dyDescent="0.25">
      <c r="A1304" s="142" t="s">
        <v>108</v>
      </c>
      <c r="B1304" s="143">
        <v>2021</v>
      </c>
      <c r="C1304" s="143" t="s">
        <v>37</v>
      </c>
      <c r="D1304" s="143" t="s">
        <v>100</v>
      </c>
      <c r="E1304" s="143" t="s">
        <v>114</v>
      </c>
      <c r="F1304" s="143" t="s">
        <v>115</v>
      </c>
      <c r="G1304" s="143" t="s">
        <v>111</v>
      </c>
      <c r="H1304" s="143" t="s">
        <v>104</v>
      </c>
      <c r="I1304" s="143" t="s">
        <v>116</v>
      </c>
      <c r="J1304" s="143">
        <v>349</v>
      </c>
      <c r="K1304" s="144">
        <v>499.07</v>
      </c>
    </row>
    <row r="1305" spans="1:11" x14ac:dyDescent="0.25">
      <c r="A1305" s="142" t="s">
        <v>106</v>
      </c>
      <c r="B1305" s="143">
        <v>2021</v>
      </c>
      <c r="C1305" s="143" t="s">
        <v>36</v>
      </c>
      <c r="D1305" s="143" t="s">
        <v>100</v>
      </c>
      <c r="E1305" s="143" t="s">
        <v>114</v>
      </c>
      <c r="F1305" s="143" t="s">
        <v>115</v>
      </c>
      <c r="G1305" s="143" t="s">
        <v>111</v>
      </c>
      <c r="H1305" s="143" t="s">
        <v>104</v>
      </c>
      <c r="I1305" s="143" t="s">
        <v>116</v>
      </c>
      <c r="J1305" s="143">
        <v>130</v>
      </c>
      <c r="K1305" s="144">
        <v>185.9</v>
      </c>
    </row>
    <row r="1306" spans="1:11" x14ac:dyDescent="0.25">
      <c r="A1306" s="142" t="s">
        <v>106</v>
      </c>
      <c r="B1306" s="143">
        <v>2021</v>
      </c>
      <c r="C1306" s="143" t="s">
        <v>36</v>
      </c>
      <c r="D1306" s="143" t="s">
        <v>100</v>
      </c>
      <c r="E1306" s="143" t="s">
        <v>114</v>
      </c>
      <c r="F1306" s="143" t="s">
        <v>115</v>
      </c>
      <c r="G1306" s="143" t="s">
        <v>111</v>
      </c>
      <c r="H1306" s="143" t="s">
        <v>104</v>
      </c>
      <c r="I1306" s="143" t="s">
        <v>116</v>
      </c>
      <c r="J1306" s="143">
        <v>370</v>
      </c>
      <c r="K1306" s="144">
        <v>529.1</v>
      </c>
    </row>
    <row r="1307" spans="1:11" x14ac:dyDescent="0.25">
      <c r="A1307" s="142" t="s">
        <v>99</v>
      </c>
      <c r="B1307" s="143">
        <v>2021</v>
      </c>
      <c r="C1307" s="143" t="s">
        <v>36</v>
      </c>
      <c r="D1307" s="143" t="s">
        <v>100</v>
      </c>
      <c r="E1307" s="143" t="s">
        <v>114</v>
      </c>
      <c r="F1307" s="143" t="s">
        <v>115</v>
      </c>
      <c r="G1307" s="143" t="s">
        <v>111</v>
      </c>
      <c r="H1307" s="143" t="s">
        <v>104</v>
      </c>
      <c r="I1307" s="143" t="s">
        <v>116</v>
      </c>
      <c r="J1307" s="143">
        <v>364</v>
      </c>
      <c r="K1307" s="144">
        <v>520.52</v>
      </c>
    </row>
    <row r="1308" spans="1:11" x14ac:dyDescent="0.25">
      <c r="A1308" s="142" t="s">
        <v>99</v>
      </c>
      <c r="B1308" s="143">
        <v>2021</v>
      </c>
      <c r="C1308" s="143" t="s">
        <v>36</v>
      </c>
      <c r="D1308" s="143" t="s">
        <v>100</v>
      </c>
      <c r="E1308" s="143" t="s">
        <v>114</v>
      </c>
      <c r="F1308" s="143" t="s">
        <v>115</v>
      </c>
      <c r="G1308" s="143" t="s">
        <v>111</v>
      </c>
      <c r="H1308" s="143" t="s">
        <v>104</v>
      </c>
      <c r="I1308" s="143" t="s">
        <v>116</v>
      </c>
      <c r="J1308" s="143">
        <v>127</v>
      </c>
      <c r="K1308" s="144">
        <v>181.61</v>
      </c>
    </row>
    <row r="1309" spans="1:11" x14ac:dyDescent="0.25">
      <c r="A1309" s="142" t="s">
        <v>106</v>
      </c>
      <c r="B1309" s="143">
        <v>2021</v>
      </c>
      <c r="C1309" s="143" t="s">
        <v>36</v>
      </c>
      <c r="D1309" s="143" t="s">
        <v>100</v>
      </c>
      <c r="E1309" s="143" t="s">
        <v>114</v>
      </c>
      <c r="F1309" s="143" t="s">
        <v>115</v>
      </c>
      <c r="G1309" s="143" t="s">
        <v>111</v>
      </c>
      <c r="H1309" s="143" t="s">
        <v>104</v>
      </c>
      <c r="I1309" s="143" t="s">
        <v>116</v>
      </c>
      <c r="J1309" s="143">
        <v>367</v>
      </c>
      <c r="K1309" s="144">
        <v>524.80999999999995</v>
      </c>
    </row>
    <row r="1310" spans="1:11" x14ac:dyDescent="0.25">
      <c r="A1310" s="142" t="s">
        <v>99</v>
      </c>
      <c r="B1310" s="143">
        <v>2021</v>
      </c>
      <c r="C1310" s="143" t="s">
        <v>36</v>
      </c>
      <c r="D1310" s="143" t="s">
        <v>100</v>
      </c>
      <c r="E1310" s="143" t="s">
        <v>114</v>
      </c>
      <c r="F1310" s="143" t="s">
        <v>115</v>
      </c>
      <c r="G1310" s="143" t="s">
        <v>111</v>
      </c>
      <c r="H1310" s="143" t="s">
        <v>104</v>
      </c>
      <c r="I1310" s="143" t="s">
        <v>116</v>
      </c>
      <c r="J1310" s="143">
        <v>361</v>
      </c>
      <c r="K1310" s="144">
        <v>516.23</v>
      </c>
    </row>
    <row r="1311" spans="1:11" x14ac:dyDescent="0.25">
      <c r="A1311" s="142" t="s">
        <v>106</v>
      </c>
      <c r="B1311" s="143">
        <v>2021</v>
      </c>
      <c r="C1311" s="143" t="s">
        <v>32</v>
      </c>
      <c r="D1311" s="143" t="s">
        <v>100</v>
      </c>
      <c r="E1311" s="143" t="s">
        <v>114</v>
      </c>
      <c r="F1311" s="143" t="s">
        <v>115</v>
      </c>
      <c r="G1311" s="143" t="s">
        <v>111</v>
      </c>
      <c r="H1311" s="143" t="s">
        <v>104</v>
      </c>
      <c r="I1311" s="143" t="s">
        <v>105</v>
      </c>
      <c r="J1311" s="143">
        <v>178</v>
      </c>
      <c r="K1311" s="144">
        <v>254.54</v>
      </c>
    </row>
    <row r="1312" spans="1:11" x14ac:dyDescent="0.25">
      <c r="A1312" s="142" t="s">
        <v>106</v>
      </c>
      <c r="B1312" s="143">
        <v>2021</v>
      </c>
      <c r="C1312" s="143" t="s">
        <v>32</v>
      </c>
      <c r="D1312" s="143" t="s">
        <v>100</v>
      </c>
      <c r="E1312" s="143" t="s">
        <v>114</v>
      </c>
      <c r="F1312" s="143" t="s">
        <v>115</v>
      </c>
      <c r="G1312" s="143" t="s">
        <v>111</v>
      </c>
      <c r="H1312" s="143" t="s">
        <v>104</v>
      </c>
      <c r="I1312" s="143" t="s">
        <v>105</v>
      </c>
      <c r="J1312" s="143">
        <v>172</v>
      </c>
      <c r="K1312" s="144">
        <v>245.95999999999998</v>
      </c>
    </row>
    <row r="1313" spans="1:11" x14ac:dyDescent="0.25">
      <c r="A1313" s="142" t="s">
        <v>109</v>
      </c>
      <c r="B1313" s="143">
        <v>2021</v>
      </c>
      <c r="C1313" s="143" t="s">
        <v>32</v>
      </c>
      <c r="D1313" s="143" t="s">
        <v>100</v>
      </c>
      <c r="E1313" s="143" t="s">
        <v>114</v>
      </c>
      <c r="F1313" s="143" t="s">
        <v>115</v>
      </c>
      <c r="G1313" s="143" t="s">
        <v>111</v>
      </c>
      <c r="H1313" s="143" t="s">
        <v>104</v>
      </c>
      <c r="I1313" s="143" t="s">
        <v>105</v>
      </c>
      <c r="J1313" s="143">
        <v>166</v>
      </c>
      <c r="K1313" s="144">
        <v>237.38</v>
      </c>
    </row>
    <row r="1314" spans="1:11" x14ac:dyDescent="0.25">
      <c r="A1314" s="142" t="s">
        <v>106</v>
      </c>
      <c r="B1314" s="143">
        <v>2021</v>
      </c>
      <c r="C1314" s="143" t="s">
        <v>32</v>
      </c>
      <c r="D1314" s="143" t="s">
        <v>100</v>
      </c>
      <c r="E1314" s="143" t="s">
        <v>114</v>
      </c>
      <c r="F1314" s="143" t="s">
        <v>115</v>
      </c>
      <c r="G1314" s="143" t="s">
        <v>111</v>
      </c>
      <c r="H1314" s="143" t="s">
        <v>104</v>
      </c>
      <c r="I1314" s="143" t="s">
        <v>105</v>
      </c>
      <c r="J1314" s="143">
        <v>175</v>
      </c>
      <c r="K1314" s="144">
        <v>250.25</v>
      </c>
    </row>
    <row r="1315" spans="1:11" x14ac:dyDescent="0.25">
      <c r="A1315" s="142" t="s">
        <v>99</v>
      </c>
      <c r="B1315" s="143">
        <v>2021</v>
      </c>
      <c r="C1315" s="143" t="s">
        <v>32</v>
      </c>
      <c r="D1315" s="143" t="s">
        <v>100</v>
      </c>
      <c r="E1315" s="143" t="s">
        <v>114</v>
      </c>
      <c r="F1315" s="143" t="s">
        <v>115</v>
      </c>
      <c r="G1315" s="143" t="s">
        <v>111</v>
      </c>
      <c r="H1315" s="143" t="s">
        <v>104</v>
      </c>
      <c r="I1315" s="143" t="s">
        <v>105</v>
      </c>
      <c r="J1315" s="143">
        <v>169</v>
      </c>
      <c r="K1315" s="144">
        <v>241.67000000000002</v>
      </c>
    </row>
    <row r="1316" spans="1:11" x14ac:dyDescent="0.25">
      <c r="A1316" s="142" t="s">
        <v>106</v>
      </c>
      <c r="B1316" s="143">
        <v>2021</v>
      </c>
      <c r="C1316" s="143" t="s">
        <v>32</v>
      </c>
      <c r="D1316" s="143" t="s">
        <v>100</v>
      </c>
      <c r="E1316" s="143" t="s">
        <v>114</v>
      </c>
      <c r="F1316" s="143" t="s">
        <v>115</v>
      </c>
      <c r="G1316" s="143" t="s">
        <v>111</v>
      </c>
      <c r="H1316" s="143" t="s">
        <v>104</v>
      </c>
      <c r="I1316" s="143" t="s">
        <v>116</v>
      </c>
      <c r="J1316" s="143">
        <v>163</v>
      </c>
      <c r="K1316" s="144">
        <v>233.09</v>
      </c>
    </row>
    <row r="1317" spans="1:11" x14ac:dyDescent="0.25">
      <c r="A1317" s="142" t="s">
        <v>109</v>
      </c>
      <c r="B1317" s="143">
        <v>2021</v>
      </c>
      <c r="C1317" s="143" t="s">
        <v>35</v>
      </c>
      <c r="D1317" s="143" t="s">
        <v>100</v>
      </c>
      <c r="E1317" s="143" t="s">
        <v>114</v>
      </c>
      <c r="F1317" s="143" t="s">
        <v>115</v>
      </c>
      <c r="G1317" s="143" t="s">
        <v>111</v>
      </c>
      <c r="H1317" s="143" t="s">
        <v>104</v>
      </c>
      <c r="I1317" s="143" t="s">
        <v>116</v>
      </c>
      <c r="J1317" s="143">
        <v>142</v>
      </c>
      <c r="K1317" s="144">
        <v>203.06</v>
      </c>
    </row>
    <row r="1318" spans="1:11" x14ac:dyDescent="0.25">
      <c r="A1318" s="142" t="s">
        <v>106</v>
      </c>
      <c r="B1318" s="143">
        <v>2021</v>
      </c>
      <c r="C1318" s="143" t="s">
        <v>35</v>
      </c>
      <c r="D1318" s="143" t="s">
        <v>100</v>
      </c>
      <c r="E1318" s="143" t="s">
        <v>114</v>
      </c>
      <c r="F1318" s="143" t="s">
        <v>115</v>
      </c>
      <c r="G1318" s="143" t="s">
        <v>111</v>
      </c>
      <c r="H1318" s="143" t="s">
        <v>104</v>
      </c>
      <c r="I1318" s="143" t="s">
        <v>116</v>
      </c>
      <c r="J1318" s="143">
        <v>136</v>
      </c>
      <c r="K1318" s="144">
        <v>194.48</v>
      </c>
    </row>
    <row r="1319" spans="1:11" x14ac:dyDescent="0.25">
      <c r="A1319" s="142" t="s">
        <v>99</v>
      </c>
      <c r="B1319" s="143">
        <v>2021</v>
      </c>
      <c r="C1319" s="143" t="s">
        <v>35</v>
      </c>
      <c r="D1319" s="143" t="s">
        <v>100</v>
      </c>
      <c r="E1319" s="143" t="s">
        <v>114</v>
      </c>
      <c r="F1319" s="143" t="s">
        <v>115</v>
      </c>
      <c r="G1319" s="143" t="s">
        <v>111</v>
      </c>
      <c r="H1319" s="143" t="s">
        <v>104</v>
      </c>
      <c r="I1319" s="143" t="s">
        <v>116</v>
      </c>
      <c r="J1319" s="143">
        <v>145</v>
      </c>
      <c r="K1319" s="144">
        <v>207.35</v>
      </c>
    </row>
    <row r="1320" spans="1:11" x14ac:dyDescent="0.25">
      <c r="A1320" s="142" t="s">
        <v>99</v>
      </c>
      <c r="B1320" s="143">
        <v>2021</v>
      </c>
      <c r="C1320" s="143" t="s">
        <v>35</v>
      </c>
      <c r="D1320" s="143" t="s">
        <v>100</v>
      </c>
      <c r="E1320" s="143" t="s">
        <v>114</v>
      </c>
      <c r="F1320" s="143" t="s">
        <v>115</v>
      </c>
      <c r="G1320" s="143" t="s">
        <v>111</v>
      </c>
      <c r="H1320" s="143" t="s">
        <v>104</v>
      </c>
      <c r="I1320" s="143" t="s">
        <v>116</v>
      </c>
      <c r="J1320" s="143">
        <v>139</v>
      </c>
      <c r="K1320" s="144">
        <v>198.76999999999998</v>
      </c>
    </row>
    <row r="1321" spans="1:11" x14ac:dyDescent="0.25">
      <c r="A1321" s="142" t="s">
        <v>99</v>
      </c>
      <c r="B1321" s="143">
        <v>2021</v>
      </c>
      <c r="C1321" s="143" t="s">
        <v>35</v>
      </c>
      <c r="D1321" s="143" t="s">
        <v>100</v>
      </c>
      <c r="E1321" s="143" t="s">
        <v>114</v>
      </c>
      <c r="F1321" s="143" t="s">
        <v>115</v>
      </c>
      <c r="G1321" s="143" t="s">
        <v>111</v>
      </c>
      <c r="H1321" s="143" t="s">
        <v>104</v>
      </c>
      <c r="I1321" s="143" t="s">
        <v>116</v>
      </c>
      <c r="J1321" s="143">
        <v>133</v>
      </c>
      <c r="K1321" s="144">
        <v>190.19</v>
      </c>
    </row>
    <row r="1322" spans="1:11" x14ac:dyDescent="0.25">
      <c r="A1322" s="142" t="s">
        <v>106</v>
      </c>
      <c r="B1322" s="143">
        <v>2021</v>
      </c>
      <c r="C1322" s="143" t="s">
        <v>41</v>
      </c>
      <c r="D1322" s="143" t="s">
        <v>100</v>
      </c>
      <c r="E1322" s="143" t="s">
        <v>114</v>
      </c>
      <c r="F1322" s="143" t="s">
        <v>115</v>
      </c>
      <c r="G1322" s="143" t="s">
        <v>111</v>
      </c>
      <c r="H1322" s="143" t="s">
        <v>104</v>
      </c>
      <c r="I1322" s="143" t="s">
        <v>105</v>
      </c>
      <c r="J1322" s="143">
        <v>292</v>
      </c>
      <c r="K1322" s="144">
        <v>417.56</v>
      </c>
    </row>
    <row r="1323" spans="1:11" x14ac:dyDescent="0.25">
      <c r="A1323" s="142" t="s">
        <v>106</v>
      </c>
      <c r="B1323" s="143">
        <v>2021</v>
      </c>
      <c r="C1323" s="143" t="s">
        <v>41</v>
      </c>
      <c r="D1323" s="143" t="s">
        <v>100</v>
      </c>
      <c r="E1323" s="143" t="s">
        <v>114</v>
      </c>
      <c r="F1323" s="143" t="s">
        <v>115</v>
      </c>
      <c r="G1323" s="143" t="s">
        <v>111</v>
      </c>
      <c r="H1323" s="143" t="s">
        <v>104</v>
      </c>
      <c r="I1323" s="143" t="s">
        <v>105</v>
      </c>
      <c r="J1323" s="143">
        <v>286</v>
      </c>
      <c r="K1323" s="144">
        <v>408.98</v>
      </c>
    </row>
    <row r="1324" spans="1:11" x14ac:dyDescent="0.25">
      <c r="A1324" s="142" t="s">
        <v>106</v>
      </c>
      <c r="B1324" s="143">
        <v>2021</v>
      </c>
      <c r="C1324" s="143" t="s">
        <v>41</v>
      </c>
      <c r="D1324" s="143" t="s">
        <v>100</v>
      </c>
      <c r="E1324" s="143" t="s">
        <v>114</v>
      </c>
      <c r="F1324" s="143" t="s">
        <v>115</v>
      </c>
      <c r="G1324" s="143" t="s">
        <v>111</v>
      </c>
      <c r="H1324" s="143" t="s">
        <v>104</v>
      </c>
      <c r="I1324" s="143" t="s">
        <v>105</v>
      </c>
      <c r="J1324" s="143">
        <v>295</v>
      </c>
      <c r="K1324" s="144">
        <v>421.85</v>
      </c>
    </row>
    <row r="1325" spans="1:11" x14ac:dyDescent="0.25">
      <c r="A1325" s="142" t="s">
        <v>99</v>
      </c>
      <c r="B1325" s="143">
        <v>2021</v>
      </c>
      <c r="C1325" s="143" t="s">
        <v>41</v>
      </c>
      <c r="D1325" s="143" t="s">
        <v>100</v>
      </c>
      <c r="E1325" s="143" t="s">
        <v>114</v>
      </c>
      <c r="F1325" s="143" t="s">
        <v>115</v>
      </c>
      <c r="G1325" s="143" t="s">
        <v>111</v>
      </c>
      <c r="H1325" s="143" t="s">
        <v>104</v>
      </c>
      <c r="I1325" s="143" t="s">
        <v>105</v>
      </c>
      <c r="J1325" s="143">
        <v>289</v>
      </c>
      <c r="K1325" s="144">
        <v>413.27</v>
      </c>
    </row>
    <row r="1326" spans="1:11" x14ac:dyDescent="0.25">
      <c r="A1326" s="142" t="s">
        <v>106</v>
      </c>
      <c r="B1326" s="143">
        <v>2021</v>
      </c>
      <c r="C1326" s="143" t="s">
        <v>41</v>
      </c>
      <c r="D1326" s="143" t="s">
        <v>100</v>
      </c>
      <c r="E1326" s="143" t="s">
        <v>114</v>
      </c>
      <c r="F1326" s="143" t="s">
        <v>115</v>
      </c>
      <c r="G1326" s="143" t="s">
        <v>111</v>
      </c>
      <c r="H1326" s="143" t="s">
        <v>104</v>
      </c>
      <c r="I1326" s="143" t="s">
        <v>105</v>
      </c>
      <c r="J1326" s="143">
        <v>283</v>
      </c>
      <c r="K1326" s="144">
        <v>404.69</v>
      </c>
    </row>
    <row r="1327" spans="1:11" x14ac:dyDescent="0.25">
      <c r="A1327" s="142" t="s">
        <v>106</v>
      </c>
      <c r="B1327" s="143">
        <v>2021</v>
      </c>
      <c r="C1327" s="143" t="s">
        <v>40</v>
      </c>
      <c r="D1327" s="143" t="s">
        <v>100</v>
      </c>
      <c r="E1327" s="143" t="s">
        <v>114</v>
      </c>
      <c r="F1327" s="143" t="s">
        <v>115</v>
      </c>
      <c r="G1327" s="143" t="s">
        <v>111</v>
      </c>
      <c r="H1327" s="143" t="s">
        <v>104</v>
      </c>
      <c r="I1327" s="143" t="s">
        <v>105</v>
      </c>
      <c r="J1327" s="143">
        <v>310</v>
      </c>
      <c r="K1327" s="144">
        <v>443.3</v>
      </c>
    </row>
    <row r="1328" spans="1:11" x14ac:dyDescent="0.25">
      <c r="A1328" s="142" t="s">
        <v>108</v>
      </c>
      <c r="B1328" s="143">
        <v>2021</v>
      </c>
      <c r="C1328" s="143" t="s">
        <v>40</v>
      </c>
      <c r="D1328" s="143" t="s">
        <v>100</v>
      </c>
      <c r="E1328" s="143" t="s">
        <v>114</v>
      </c>
      <c r="F1328" s="143" t="s">
        <v>115</v>
      </c>
      <c r="G1328" s="143" t="s">
        <v>111</v>
      </c>
      <c r="H1328" s="143" t="s">
        <v>104</v>
      </c>
      <c r="I1328" s="143" t="s">
        <v>105</v>
      </c>
      <c r="J1328" s="143">
        <v>304</v>
      </c>
      <c r="K1328" s="144">
        <v>434.72</v>
      </c>
    </row>
    <row r="1329" spans="1:11" x14ac:dyDescent="0.25">
      <c r="A1329" s="142" t="s">
        <v>99</v>
      </c>
      <c r="B1329" s="143">
        <v>2021</v>
      </c>
      <c r="C1329" s="143" t="s">
        <v>40</v>
      </c>
      <c r="D1329" s="143" t="s">
        <v>100</v>
      </c>
      <c r="E1329" s="143" t="s">
        <v>114</v>
      </c>
      <c r="F1329" s="143" t="s">
        <v>115</v>
      </c>
      <c r="G1329" s="143" t="s">
        <v>111</v>
      </c>
      <c r="H1329" s="143" t="s">
        <v>104</v>
      </c>
      <c r="I1329" s="143" t="s">
        <v>105</v>
      </c>
      <c r="J1329" s="143">
        <v>298</v>
      </c>
      <c r="K1329" s="144">
        <v>426.14</v>
      </c>
    </row>
    <row r="1330" spans="1:11" x14ac:dyDescent="0.25">
      <c r="A1330" s="142" t="s">
        <v>99</v>
      </c>
      <c r="B1330" s="143">
        <v>2021</v>
      </c>
      <c r="C1330" s="143" t="s">
        <v>40</v>
      </c>
      <c r="D1330" s="143" t="s">
        <v>100</v>
      </c>
      <c r="E1330" s="143" t="s">
        <v>114</v>
      </c>
      <c r="F1330" s="143" t="s">
        <v>115</v>
      </c>
      <c r="G1330" s="143" t="s">
        <v>111</v>
      </c>
      <c r="H1330" s="143" t="s">
        <v>104</v>
      </c>
      <c r="I1330" s="143" t="s">
        <v>105</v>
      </c>
      <c r="J1330" s="143">
        <v>307</v>
      </c>
      <c r="K1330" s="144">
        <v>439.01</v>
      </c>
    </row>
    <row r="1331" spans="1:11" x14ac:dyDescent="0.25">
      <c r="A1331" s="142" t="s">
        <v>110</v>
      </c>
      <c r="B1331" s="143">
        <v>2021</v>
      </c>
      <c r="C1331" s="143" t="s">
        <v>40</v>
      </c>
      <c r="D1331" s="143" t="s">
        <v>100</v>
      </c>
      <c r="E1331" s="143" t="s">
        <v>114</v>
      </c>
      <c r="F1331" s="143" t="s">
        <v>115</v>
      </c>
      <c r="G1331" s="143" t="s">
        <v>111</v>
      </c>
      <c r="H1331" s="143" t="s">
        <v>104</v>
      </c>
      <c r="I1331" s="143" t="s">
        <v>105</v>
      </c>
      <c r="J1331" s="143">
        <v>301</v>
      </c>
      <c r="K1331" s="144">
        <v>430.43</v>
      </c>
    </row>
    <row r="1332" spans="1:11" x14ac:dyDescent="0.25">
      <c r="A1332" s="142" t="s">
        <v>99</v>
      </c>
      <c r="B1332" s="143">
        <v>2021</v>
      </c>
      <c r="C1332" s="143" t="s">
        <v>34</v>
      </c>
      <c r="D1332" s="143" t="s">
        <v>112</v>
      </c>
      <c r="E1332" s="143" t="s">
        <v>114</v>
      </c>
      <c r="F1332" s="143" t="s">
        <v>115</v>
      </c>
      <c r="G1332" s="143" t="s">
        <v>111</v>
      </c>
      <c r="H1332" s="143" t="s">
        <v>104</v>
      </c>
      <c r="I1332" s="143" t="s">
        <v>116</v>
      </c>
      <c r="J1332" s="143">
        <v>344</v>
      </c>
      <c r="K1332" s="144">
        <v>491.91999999999996</v>
      </c>
    </row>
    <row r="1333" spans="1:11" x14ac:dyDescent="0.25">
      <c r="A1333" s="142" t="s">
        <v>106</v>
      </c>
      <c r="B1333" s="143">
        <v>2021</v>
      </c>
      <c r="C1333" s="143" t="s">
        <v>34</v>
      </c>
      <c r="D1333" s="143" t="s">
        <v>112</v>
      </c>
      <c r="E1333" s="143" t="s">
        <v>114</v>
      </c>
      <c r="F1333" s="143" t="s">
        <v>115</v>
      </c>
      <c r="G1333" s="143" t="s">
        <v>111</v>
      </c>
      <c r="H1333" s="143" t="s">
        <v>104</v>
      </c>
      <c r="I1333" s="143" t="s">
        <v>116</v>
      </c>
      <c r="J1333" s="143">
        <v>314</v>
      </c>
      <c r="K1333" s="144">
        <v>449.02</v>
      </c>
    </row>
    <row r="1334" spans="1:11" x14ac:dyDescent="0.25">
      <c r="A1334" s="142" t="s">
        <v>99</v>
      </c>
      <c r="B1334" s="143">
        <v>2021</v>
      </c>
      <c r="C1334" s="143" t="s">
        <v>34</v>
      </c>
      <c r="D1334" s="143" t="s">
        <v>112</v>
      </c>
      <c r="E1334" s="143" t="s">
        <v>114</v>
      </c>
      <c r="F1334" s="143" t="s">
        <v>115</v>
      </c>
      <c r="G1334" s="143" t="s">
        <v>111</v>
      </c>
      <c r="H1334" s="143" t="s">
        <v>104</v>
      </c>
      <c r="I1334" s="143" t="s">
        <v>116</v>
      </c>
      <c r="J1334" s="143">
        <v>340</v>
      </c>
      <c r="K1334" s="144">
        <v>486.2</v>
      </c>
    </row>
    <row r="1335" spans="1:11" x14ac:dyDescent="0.25">
      <c r="A1335" s="142" t="s">
        <v>106</v>
      </c>
      <c r="B1335" s="143">
        <v>2021</v>
      </c>
      <c r="C1335" s="143" t="s">
        <v>34</v>
      </c>
      <c r="D1335" s="143" t="s">
        <v>112</v>
      </c>
      <c r="E1335" s="143" t="s">
        <v>114</v>
      </c>
      <c r="F1335" s="143" t="s">
        <v>115</v>
      </c>
      <c r="G1335" s="143" t="s">
        <v>111</v>
      </c>
      <c r="H1335" s="143" t="s">
        <v>104</v>
      </c>
      <c r="I1335" s="143" t="s">
        <v>116</v>
      </c>
      <c r="J1335" s="143">
        <v>142</v>
      </c>
      <c r="K1335" s="144">
        <v>203.06</v>
      </c>
    </row>
    <row r="1336" spans="1:11" x14ac:dyDescent="0.25">
      <c r="A1336" s="142" t="s">
        <v>106</v>
      </c>
      <c r="B1336" s="143">
        <v>2021</v>
      </c>
      <c r="C1336" s="143" t="s">
        <v>34</v>
      </c>
      <c r="D1336" s="143" t="s">
        <v>112</v>
      </c>
      <c r="E1336" s="143" t="s">
        <v>114</v>
      </c>
      <c r="F1336" s="143" t="s">
        <v>115</v>
      </c>
      <c r="G1336" s="143" t="s">
        <v>111</v>
      </c>
      <c r="H1336" s="143" t="s">
        <v>104</v>
      </c>
      <c r="I1336" s="143" t="s">
        <v>116</v>
      </c>
      <c r="J1336" s="143">
        <v>316</v>
      </c>
      <c r="K1336" s="144">
        <v>451.88</v>
      </c>
    </row>
    <row r="1337" spans="1:11" x14ac:dyDescent="0.25">
      <c r="A1337" s="142" t="s">
        <v>108</v>
      </c>
      <c r="B1337" s="143">
        <v>2021</v>
      </c>
      <c r="C1337" s="143" t="s">
        <v>34</v>
      </c>
      <c r="D1337" s="143" t="s">
        <v>112</v>
      </c>
      <c r="E1337" s="143" t="s">
        <v>114</v>
      </c>
      <c r="F1337" s="143" t="s">
        <v>115</v>
      </c>
      <c r="G1337" s="143" t="s">
        <v>111</v>
      </c>
      <c r="H1337" s="143" t="s">
        <v>104</v>
      </c>
      <c r="I1337" s="143" t="s">
        <v>116</v>
      </c>
      <c r="J1337" s="143">
        <v>823</v>
      </c>
      <c r="K1337" s="144">
        <v>1176.8899999999999</v>
      </c>
    </row>
    <row r="1338" spans="1:11" x14ac:dyDescent="0.25">
      <c r="A1338" s="142" t="s">
        <v>106</v>
      </c>
      <c r="B1338" s="143">
        <v>2021</v>
      </c>
      <c r="C1338" s="143" t="s">
        <v>34</v>
      </c>
      <c r="D1338" s="143" t="s">
        <v>112</v>
      </c>
      <c r="E1338" s="143" t="s">
        <v>114</v>
      </c>
      <c r="F1338" s="143" t="s">
        <v>115</v>
      </c>
      <c r="G1338" s="143" t="s">
        <v>111</v>
      </c>
      <c r="H1338" s="143" t="s">
        <v>104</v>
      </c>
      <c r="I1338" s="143" t="s">
        <v>116</v>
      </c>
      <c r="J1338" s="143">
        <v>856</v>
      </c>
      <c r="K1338" s="144">
        <v>1224.08</v>
      </c>
    </row>
    <row r="1339" spans="1:11" x14ac:dyDescent="0.25">
      <c r="A1339" s="142" t="s">
        <v>106</v>
      </c>
      <c r="B1339" s="143">
        <v>2021</v>
      </c>
      <c r="C1339" s="143" t="s">
        <v>34</v>
      </c>
      <c r="D1339" s="143" t="s">
        <v>112</v>
      </c>
      <c r="E1339" s="143" t="s">
        <v>114</v>
      </c>
      <c r="F1339" s="143" t="s">
        <v>115</v>
      </c>
      <c r="G1339" s="143" t="s">
        <v>111</v>
      </c>
      <c r="H1339" s="143" t="s">
        <v>104</v>
      </c>
      <c r="I1339" s="143" t="s">
        <v>116</v>
      </c>
      <c r="J1339" s="143">
        <v>909</v>
      </c>
      <c r="K1339" s="144">
        <v>1299.8699999999999</v>
      </c>
    </row>
    <row r="1340" spans="1:11" x14ac:dyDescent="0.25">
      <c r="A1340" s="142" t="s">
        <v>106</v>
      </c>
      <c r="B1340" s="143">
        <v>2021</v>
      </c>
      <c r="C1340" s="143" t="s">
        <v>34</v>
      </c>
      <c r="D1340" s="143" t="s">
        <v>112</v>
      </c>
      <c r="E1340" s="143" t="s">
        <v>114</v>
      </c>
      <c r="F1340" s="143" t="s">
        <v>115</v>
      </c>
      <c r="G1340" s="143" t="s">
        <v>111</v>
      </c>
      <c r="H1340" s="143" t="s">
        <v>104</v>
      </c>
      <c r="I1340" s="143" t="s">
        <v>116</v>
      </c>
      <c r="J1340" s="143">
        <v>862</v>
      </c>
      <c r="K1340" s="144">
        <v>526.24</v>
      </c>
    </row>
    <row r="1341" spans="1:11" x14ac:dyDescent="0.25">
      <c r="A1341" s="142" t="s">
        <v>106</v>
      </c>
      <c r="B1341" s="143">
        <v>2021</v>
      </c>
      <c r="C1341" s="143" t="s">
        <v>34</v>
      </c>
      <c r="D1341" s="143" t="s">
        <v>112</v>
      </c>
      <c r="E1341" s="143" t="s">
        <v>114</v>
      </c>
      <c r="F1341" s="143" t="s">
        <v>115</v>
      </c>
      <c r="G1341" s="143" t="s">
        <v>111</v>
      </c>
      <c r="H1341" s="143" t="s">
        <v>104</v>
      </c>
      <c r="I1341" s="143" t="s">
        <v>116</v>
      </c>
      <c r="J1341" s="143">
        <v>141</v>
      </c>
      <c r="K1341" s="144">
        <v>526.24</v>
      </c>
    </row>
    <row r="1342" spans="1:11" x14ac:dyDescent="0.25">
      <c r="A1342" s="142" t="s">
        <v>108</v>
      </c>
      <c r="B1342" s="143">
        <v>2021</v>
      </c>
      <c r="C1342" s="143" t="s">
        <v>34</v>
      </c>
      <c r="D1342" s="143" t="s">
        <v>112</v>
      </c>
      <c r="E1342" s="143" t="s">
        <v>114</v>
      </c>
      <c r="F1342" s="143" t="s">
        <v>115</v>
      </c>
      <c r="G1342" s="143" t="s">
        <v>111</v>
      </c>
      <c r="H1342" s="143" t="s">
        <v>104</v>
      </c>
      <c r="I1342" s="143" t="s">
        <v>116</v>
      </c>
      <c r="J1342" s="143">
        <v>315</v>
      </c>
      <c r="K1342" s="144">
        <v>450.45</v>
      </c>
    </row>
    <row r="1343" spans="1:11" x14ac:dyDescent="0.25">
      <c r="A1343" s="142" t="s">
        <v>106</v>
      </c>
      <c r="B1343" s="143">
        <v>2021</v>
      </c>
      <c r="C1343" s="143" t="s">
        <v>34</v>
      </c>
      <c r="D1343" s="143" t="s">
        <v>112</v>
      </c>
      <c r="E1343" s="143" t="s">
        <v>114</v>
      </c>
      <c r="F1343" s="143" t="s">
        <v>115</v>
      </c>
      <c r="G1343" s="143" t="s">
        <v>111</v>
      </c>
      <c r="H1343" s="143" t="s">
        <v>104</v>
      </c>
      <c r="I1343" s="143" t="s">
        <v>116</v>
      </c>
      <c r="J1343" s="143">
        <v>343</v>
      </c>
      <c r="K1343" s="144">
        <v>490.49</v>
      </c>
    </row>
    <row r="1344" spans="1:11" x14ac:dyDescent="0.25">
      <c r="A1344" s="142" t="s">
        <v>106</v>
      </c>
      <c r="B1344" s="143">
        <v>2021</v>
      </c>
      <c r="C1344" s="143" t="s">
        <v>34</v>
      </c>
      <c r="D1344" s="143" t="s">
        <v>112</v>
      </c>
      <c r="E1344" s="143" t="s">
        <v>114</v>
      </c>
      <c r="F1344" s="143" t="s">
        <v>115</v>
      </c>
      <c r="G1344" s="143" t="s">
        <v>111</v>
      </c>
      <c r="H1344" s="143" t="s">
        <v>104</v>
      </c>
      <c r="I1344" s="143" t="s">
        <v>116</v>
      </c>
      <c r="J1344" s="143">
        <v>145</v>
      </c>
      <c r="K1344" s="144">
        <v>207.35</v>
      </c>
    </row>
    <row r="1345" spans="1:11" x14ac:dyDescent="0.25">
      <c r="A1345" s="142" t="s">
        <v>99</v>
      </c>
      <c r="B1345" s="143">
        <v>2021</v>
      </c>
      <c r="C1345" s="143" t="s">
        <v>34</v>
      </c>
      <c r="D1345" s="143" t="s">
        <v>112</v>
      </c>
      <c r="E1345" s="143" t="s">
        <v>114</v>
      </c>
      <c r="F1345" s="143" t="s">
        <v>115</v>
      </c>
      <c r="G1345" s="143" t="s">
        <v>111</v>
      </c>
      <c r="H1345" s="143" t="s">
        <v>104</v>
      </c>
      <c r="I1345" s="143" t="s">
        <v>116</v>
      </c>
      <c r="J1345" s="143">
        <v>313</v>
      </c>
      <c r="K1345" s="144">
        <v>447.59000000000003</v>
      </c>
    </row>
    <row r="1346" spans="1:11" x14ac:dyDescent="0.25">
      <c r="A1346" s="142" t="s">
        <v>106</v>
      </c>
      <c r="B1346" s="143">
        <v>2021</v>
      </c>
      <c r="C1346" s="143" t="s">
        <v>34</v>
      </c>
      <c r="D1346" s="143" t="s">
        <v>112</v>
      </c>
      <c r="E1346" s="143" t="s">
        <v>114</v>
      </c>
      <c r="F1346" s="143" t="s">
        <v>115</v>
      </c>
      <c r="G1346" s="143" t="s">
        <v>111</v>
      </c>
      <c r="H1346" s="143" t="s">
        <v>104</v>
      </c>
      <c r="I1346" s="143" t="s">
        <v>116</v>
      </c>
      <c r="J1346" s="143">
        <v>832</v>
      </c>
      <c r="K1346" s="144">
        <v>1189.76</v>
      </c>
    </row>
    <row r="1347" spans="1:11" x14ac:dyDescent="0.25">
      <c r="A1347" s="142" t="s">
        <v>99</v>
      </c>
      <c r="B1347" s="143">
        <v>2021</v>
      </c>
      <c r="C1347" s="143" t="s">
        <v>34</v>
      </c>
      <c r="D1347" s="143" t="s">
        <v>112</v>
      </c>
      <c r="E1347" s="143" t="s">
        <v>114</v>
      </c>
      <c r="F1347" s="143" t="s">
        <v>115</v>
      </c>
      <c r="G1347" s="143" t="s">
        <v>111</v>
      </c>
      <c r="H1347" s="143" t="s">
        <v>104</v>
      </c>
      <c r="I1347" s="143" t="s">
        <v>116</v>
      </c>
      <c r="J1347" s="143">
        <v>865</v>
      </c>
      <c r="K1347" s="144">
        <v>1236.95</v>
      </c>
    </row>
    <row r="1348" spans="1:11" x14ac:dyDescent="0.25">
      <c r="A1348" s="142" t="s">
        <v>99</v>
      </c>
      <c r="B1348" s="143">
        <v>2021</v>
      </c>
      <c r="C1348" s="143" t="s">
        <v>34</v>
      </c>
      <c r="D1348" s="143" t="s">
        <v>112</v>
      </c>
      <c r="E1348" s="143" t="s">
        <v>114</v>
      </c>
      <c r="F1348" s="143" t="s">
        <v>115</v>
      </c>
      <c r="G1348" s="143" t="s">
        <v>111</v>
      </c>
      <c r="H1348" s="143" t="s">
        <v>104</v>
      </c>
      <c r="I1348" s="143" t="s">
        <v>116</v>
      </c>
      <c r="J1348" s="143">
        <v>317</v>
      </c>
      <c r="K1348" s="144">
        <v>453.31</v>
      </c>
    </row>
    <row r="1349" spans="1:11" x14ac:dyDescent="0.25">
      <c r="A1349" s="142" t="s">
        <v>99</v>
      </c>
      <c r="B1349" s="143">
        <v>2021</v>
      </c>
      <c r="C1349" s="143" t="s">
        <v>38</v>
      </c>
      <c r="D1349" s="143" t="s">
        <v>112</v>
      </c>
      <c r="E1349" s="143" t="s">
        <v>114</v>
      </c>
      <c r="F1349" s="143" t="s">
        <v>115</v>
      </c>
      <c r="G1349" s="143" t="s">
        <v>111</v>
      </c>
      <c r="H1349" s="143" t="s">
        <v>104</v>
      </c>
      <c r="I1349" s="143" t="s">
        <v>116</v>
      </c>
      <c r="J1349" s="143">
        <v>320</v>
      </c>
      <c r="K1349" s="144">
        <v>457.6</v>
      </c>
    </row>
    <row r="1350" spans="1:11" x14ac:dyDescent="0.25">
      <c r="A1350" s="142" t="s">
        <v>106</v>
      </c>
      <c r="B1350" s="143">
        <v>2021</v>
      </c>
      <c r="C1350" s="143" t="s">
        <v>38</v>
      </c>
      <c r="D1350" s="143" t="s">
        <v>112</v>
      </c>
      <c r="E1350" s="143" t="s">
        <v>114</v>
      </c>
      <c r="F1350" s="143" t="s">
        <v>115</v>
      </c>
      <c r="G1350" s="143" t="s">
        <v>111</v>
      </c>
      <c r="H1350" s="143" t="s">
        <v>104</v>
      </c>
      <c r="I1350" s="143" t="s">
        <v>116</v>
      </c>
      <c r="J1350" s="143">
        <v>368</v>
      </c>
      <c r="K1350" s="144">
        <v>526.24</v>
      </c>
    </row>
    <row r="1351" spans="1:11" x14ac:dyDescent="0.25">
      <c r="A1351" s="142" t="s">
        <v>106</v>
      </c>
      <c r="B1351" s="143">
        <v>2021</v>
      </c>
      <c r="C1351" s="143" t="s">
        <v>38</v>
      </c>
      <c r="D1351" s="143" t="s">
        <v>112</v>
      </c>
      <c r="E1351" s="143" t="s">
        <v>114</v>
      </c>
      <c r="F1351" s="143" t="s">
        <v>115</v>
      </c>
      <c r="G1351" s="143" t="s">
        <v>111</v>
      </c>
      <c r="H1351" s="143" t="s">
        <v>104</v>
      </c>
      <c r="I1351" s="143" t="s">
        <v>116</v>
      </c>
      <c r="J1351" s="143">
        <v>296</v>
      </c>
      <c r="K1351" s="144">
        <v>423.28</v>
      </c>
    </row>
    <row r="1352" spans="1:11" x14ac:dyDescent="0.25">
      <c r="A1352" s="142" t="s">
        <v>110</v>
      </c>
      <c r="B1352" s="143">
        <v>2021</v>
      </c>
      <c r="C1352" s="143" t="s">
        <v>38</v>
      </c>
      <c r="D1352" s="143" t="s">
        <v>100</v>
      </c>
      <c r="E1352" s="143" t="s">
        <v>114</v>
      </c>
      <c r="F1352" s="143" t="s">
        <v>115</v>
      </c>
      <c r="G1352" s="143" t="s">
        <v>111</v>
      </c>
      <c r="H1352" s="143" t="s">
        <v>104</v>
      </c>
      <c r="I1352" s="143" t="s">
        <v>116</v>
      </c>
      <c r="J1352" s="143">
        <v>322</v>
      </c>
      <c r="K1352" s="144">
        <v>460.46000000000004</v>
      </c>
    </row>
    <row r="1353" spans="1:11" x14ac:dyDescent="0.25">
      <c r="A1353" s="142" t="s">
        <v>106</v>
      </c>
      <c r="B1353" s="143">
        <v>2021</v>
      </c>
      <c r="C1353" s="143" t="s">
        <v>38</v>
      </c>
      <c r="D1353" s="143" t="s">
        <v>100</v>
      </c>
      <c r="E1353" s="143" t="s">
        <v>114</v>
      </c>
      <c r="F1353" s="143" t="s">
        <v>115</v>
      </c>
      <c r="G1353" s="143" t="s">
        <v>111</v>
      </c>
      <c r="H1353" s="143" t="s">
        <v>104</v>
      </c>
      <c r="I1353" s="143" t="s">
        <v>116</v>
      </c>
      <c r="J1353" s="143">
        <v>370</v>
      </c>
      <c r="K1353" s="144">
        <v>529.1</v>
      </c>
    </row>
    <row r="1354" spans="1:11" x14ac:dyDescent="0.25">
      <c r="A1354" s="142" t="s">
        <v>106</v>
      </c>
      <c r="B1354" s="143">
        <v>2021</v>
      </c>
      <c r="C1354" s="143" t="s">
        <v>38</v>
      </c>
      <c r="D1354" s="143" t="s">
        <v>100</v>
      </c>
      <c r="E1354" s="143" t="s">
        <v>114</v>
      </c>
      <c r="F1354" s="143" t="s">
        <v>115</v>
      </c>
      <c r="G1354" s="143" t="s">
        <v>111</v>
      </c>
      <c r="H1354" s="143" t="s">
        <v>104</v>
      </c>
      <c r="I1354" s="143" t="s">
        <v>116</v>
      </c>
      <c r="J1354" s="143">
        <v>292</v>
      </c>
      <c r="K1354" s="144">
        <v>417.56</v>
      </c>
    </row>
    <row r="1355" spans="1:11" x14ac:dyDescent="0.25">
      <c r="A1355" s="142" t="s">
        <v>108</v>
      </c>
      <c r="B1355" s="143">
        <v>2021</v>
      </c>
      <c r="C1355" s="143" t="s">
        <v>38</v>
      </c>
      <c r="D1355" s="143" t="s">
        <v>100</v>
      </c>
      <c r="E1355" s="143" t="s">
        <v>114</v>
      </c>
      <c r="F1355" s="143" t="s">
        <v>115</v>
      </c>
      <c r="G1355" s="143" t="s">
        <v>111</v>
      </c>
      <c r="H1355" s="143" t="s">
        <v>113</v>
      </c>
      <c r="I1355" s="143" t="s">
        <v>116</v>
      </c>
      <c r="J1355" s="143">
        <v>860</v>
      </c>
      <c r="K1355" s="144">
        <v>1229.8</v>
      </c>
    </row>
    <row r="1356" spans="1:11" x14ac:dyDescent="0.25">
      <c r="A1356" s="142" t="s">
        <v>106</v>
      </c>
      <c r="B1356" s="143">
        <v>2021</v>
      </c>
      <c r="C1356" s="143" t="s">
        <v>38</v>
      </c>
      <c r="D1356" s="143" t="s">
        <v>100</v>
      </c>
      <c r="E1356" s="143" t="s">
        <v>114</v>
      </c>
      <c r="F1356" s="143" t="s">
        <v>115</v>
      </c>
      <c r="G1356" s="143" t="s">
        <v>111</v>
      </c>
      <c r="H1356" s="143" t="s">
        <v>113</v>
      </c>
      <c r="I1356" s="143" t="s">
        <v>116</v>
      </c>
      <c r="J1356" s="143">
        <v>913</v>
      </c>
      <c r="K1356" s="144">
        <v>1305.5899999999999</v>
      </c>
    </row>
    <row r="1357" spans="1:11" x14ac:dyDescent="0.25">
      <c r="A1357" s="142" t="s">
        <v>106</v>
      </c>
      <c r="B1357" s="143">
        <v>2021</v>
      </c>
      <c r="C1357" s="143" t="s">
        <v>38</v>
      </c>
      <c r="D1357" s="143" t="s">
        <v>100</v>
      </c>
      <c r="E1357" s="143" t="s">
        <v>114</v>
      </c>
      <c r="F1357" s="143" t="s">
        <v>115</v>
      </c>
      <c r="G1357" s="143" t="s">
        <v>111</v>
      </c>
      <c r="H1357" s="143" t="s">
        <v>113</v>
      </c>
      <c r="I1357" s="143" t="s">
        <v>116</v>
      </c>
      <c r="J1357" s="143">
        <v>866</v>
      </c>
      <c r="K1357" s="144">
        <v>526.24</v>
      </c>
    </row>
    <row r="1358" spans="1:11" x14ac:dyDescent="0.25">
      <c r="A1358" s="142" t="s">
        <v>108</v>
      </c>
      <c r="B1358" s="143">
        <v>2021</v>
      </c>
      <c r="C1358" s="143" t="s">
        <v>38</v>
      </c>
      <c r="D1358" s="143" t="s">
        <v>100</v>
      </c>
      <c r="E1358" s="143" t="s">
        <v>114</v>
      </c>
      <c r="F1358" s="143" t="s">
        <v>115</v>
      </c>
      <c r="G1358" s="143" t="s">
        <v>111</v>
      </c>
      <c r="H1358" s="143" t="s">
        <v>113</v>
      </c>
      <c r="I1358" s="143" t="s">
        <v>116</v>
      </c>
      <c r="J1358" s="143">
        <v>369</v>
      </c>
      <c r="K1358" s="144">
        <v>526.24</v>
      </c>
    </row>
    <row r="1359" spans="1:11" x14ac:dyDescent="0.25">
      <c r="A1359" s="142" t="s">
        <v>106</v>
      </c>
      <c r="B1359" s="143">
        <v>2021</v>
      </c>
      <c r="C1359" s="143" t="s">
        <v>38</v>
      </c>
      <c r="D1359" s="143" t="s">
        <v>100</v>
      </c>
      <c r="E1359" s="143" t="s">
        <v>114</v>
      </c>
      <c r="F1359" s="143" t="s">
        <v>115</v>
      </c>
      <c r="G1359" s="143" t="s">
        <v>111</v>
      </c>
      <c r="H1359" s="143" t="s">
        <v>113</v>
      </c>
      <c r="I1359" s="143" t="s">
        <v>116</v>
      </c>
      <c r="J1359" s="143">
        <v>319</v>
      </c>
      <c r="K1359" s="144">
        <v>456.16999999999996</v>
      </c>
    </row>
    <row r="1360" spans="1:11" x14ac:dyDescent="0.25">
      <c r="A1360" s="142" t="s">
        <v>106</v>
      </c>
      <c r="B1360" s="143">
        <v>2021</v>
      </c>
      <c r="C1360" s="143" t="s">
        <v>38</v>
      </c>
      <c r="D1360" s="143" t="s">
        <v>100</v>
      </c>
      <c r="E1360" s="143" t="s">
        <v>114</v>
      </c>
      <c r="F1360" s="143" t="s">
        <v>115</v>
      </c>
      <c r="G1360" s="143" t="s">
        <v>111</v>
      </c>
      <c r="H1360" s="143" t="s">
        <v>113</v>
      </c>
      <c r="I1360" s="143" t="s">
        <v>116</v>
      </c>
      <c r="J1360" s="143">
        <v>367</v>
      </c>
      <c r="K1360" s="144">
        <v>524.80999999999995</v>
      </c>
    </row>
    <row r="1361" spans="1:11" x14ac:dyDescent="0.25">
      <c r="A1361" s="142" t="s">
        <v>110</v>
      </c>
      <c r="B1361" s="143">
        <v>2021</v>
      </c>
      <c r="C1361" s="143" t="s">
        <v>38</v>
      </c>
      <c r="D1361" s="143" t="s">
        <v>100</v>
      </c>
      <c r="E1361" s="143" t="s">
        <v>114</v>
      </c>
      <c r="F1361" s="143" t="s">
        <v>115</v>
      </c>
      <c r="G1361" s="143" t="s">
        <v>111</v>
      </c>
      <c r="H1361" s="143" t="s">
        <v>113</v>
      </c>
      <c r="I1361" s="143" t="s">
        <v>116</v>
      </c>
      <c r="J1361" s="143">
        <v>295</v>
      </c>
      <c r="K1361" s="144">
        <v>421.85</v>
      </c>
    </row>
    <row r="1362" spans="1:11" x14ac:dyDescent="0.25">
      <c r="A1362" s="142" t="s">
        <v>106</v>
      </c>
      <c r="B1362" s="143">
        <v>2021</v>
      </c>
      <c r="C1362" s="143" t="s">
        <v>38</v>
      </c>
      <c r="D1362" s="143" t="s">
        <v>100</v>
      </c>
      <c r="E1362" s="143" t="s">
        <v>114</v>
      </c>
      <c r="F1362" s="143" t="s">
        <v>115</v>
      </c>
      <c r="G1362" s="143" t="s">
        <v>111</v>
      </c>
      <c r="H1362" s="143" t="s">
        <v>113</v>
      </c>
      <c r="I1362" s="143" t="s">
        <v>116</v>
      </c>
      <c r="J1362" s="143">
        <v>835</v>
      </c>
      <c r="K1362" s="144">
        <v>1194.05</v>
      </c>
    </row>
    <row r="1363" spans="1:11" x14ac:dyDescent="0.25">
      <c r="A1363" s="142" t="s">
        <v>99</v>
      </c>
      <c r="B1363" s="143">
        <v>2021</v>
      </c>
      <c r="C1363" s="143" t="s">
        <v>38</v>
      </c>
      <c r="D1363" s="143" t="s">
        <v>100</v>
      </c>
      <c r="E1363" s="143" t="s">
        <v>114</v>
      </c>
      <c r="F1363" s="143" t="s">
        <v>115</v>
      </c>
      <c r="G1363" s="143" t="s">
        <v>111</v>
      </c>
      <c r="H1363" s="143" t="s">
        <v>113</v>
      </c>
      <c r="I1363" s="143" t="s">
        <v>116</v>
      </c>
      <c r="J1363" s="143">
        <v>293</v>
      </c>
      <c r="K1363" s="144">
        <v>418.99</v>
      </c>
    </row>
    <row r="1364" spans="1:11" x14ac:dyDescent="0.25">
      <c r="A1364" s="142" t="s">
        <v>108</v>
      </c>
      <c r="B1364" s="143">
        <v>2021</v>
      </c>
      <c r="C1364" s="143" t="s">
        <v>42</v>
      </c>
      <c r="D1364" s="143" t="s">
        <v>100</v>
      </c>
      <c r="E1364" s="143" t="s">
        <v>114</v>
      </c>
      <c r="F1364" s="143" t="s">
        <v>115</v>
      </c>
      <c r="G1364" s="143" t="s">
        <v>111</v>
      </c>
      <c r="H1364" s="143" t="s">
        <v>113</v>
      </c>
      <c r="I1364" s="143" t="s">
        <v>116</v>
      </c>
      <c r="J1364" s="143">
        <v>302</v>
      </c>
      <c r="K1364" s="144">
        <v>431.86</v>
      </c>
    </row>
    <row r="1365" spans="1:11" x14ac:dyDescent="0.25">
      <c r="A1365" s="142" t="s">
        <v>99</v>
      </c>
      <c r="B1365" s="143">
        <v>2021</v>
      </c>
      <c r="C1365" s="143" t="s">
        <v>42</v>
      </c>
      <c r="D1365" s="143" t="s">
        <v>100</v>
      </c>
      <c r="E1365" s="143" t="s">
        <v>114</v>
      </c>
      <c r="F1365" s="143" t="s">
        <v>115</v>
      </c>
      <c r="G1365" s="143" t="s">
        <v>111</v>
      </c>
      <c r="H1365" s="143" t="s">
        <v>113</v>
      </c>
      <c r="I1365" s="143" t="s">
        <v>116</v>
      </c>
      <c r="J1365" s="143">
        <v>344</v>
      </c>
      <c r="K1365" s="144">
        <v>491.91999999999996</v>
      </c>
    </row>
    <row r="1366" spans="1:11" x14ac:dyDescent="0.25">
      <c r="A1366" s="142" t="s">
        <v>109</v>
      </c>
      <c r="B1366" s="143">
        <v>2021</v>
      </c>
      <c r="C1366" s="143" t="s">
        <v>42</v>
      </c>
      <c r="D1366" s="143" t="s">
        <v>100</v>
      </c>
      <c r="E1366" s="143" t="s">
        <v>114</v>
      </c>
      <c r="F1366" s="143" t="s">
        <v>115</v>
      </c>
      <c r="G1366" s="143" t="s">
        <v>111</v>
      </c>
      <c r="H1366" s="143" t="s">
        <v>113</v>
      </c>
      <c r="I1366" s="143" t="s">
        <v>116</v>
      </c>
      <c r="J1366" s="143">
        <v>298</v>
      </c>
      <c r="K1366" s="144">
        <v>426.14</v>
      </c>
    </row>
    <row r="1367" spans="1:11" x14ac:dyDescent="0.25">
      <c r="A1367" s="142" t="s">
        <v>106</v>
      </c>
      <c r="B1367" s="143">
        <v>2021</v>
      </c>
      <c r="C1367" s="143" t="s">
        <v>42</v>
      </c>
      <c r="D1367" s="143" t="s">
        <v>100</v>
      </c>
      <c r="E1367" s="143" t="s">
        <v>114</v>
      </c>
      <c r="F1367" s="143" t="s">
        <v>115</v>
      </c>
      <c r="G1367" s="143" t="s">
        <v>111</v>
      </c>
      <c r="H1367" s="143" t="s">
        <v>113</v>
      </c>
      <c r="I1367" s="143" t="s">
        <v>116</v>
      </c>
      <c r="J1367" s="143">
        <v>346</v>
      </c>
      <c r="K1367" s="144">
        <v>494.78</v>
      </c>
    </row>
    <row r="1368" spans="1:11" x14ac:dyDescent="0.25">
      <c r="A1368" s="142" t="s">
        <v>99</v>
      </c>
      <c r="B1368" s="143">
        <v>2021</v>
      </c>
      <c r="C1368" s="143" t="s">
        <v>42</v>
      </c>
      <c r="D1368" s="143" t="s">
        <v>100</v>
      </c>
      <c r="E1368" s="143" t="s">
        <v>114</v>
      </c>
      <c r="F1368" s="143" t="s">
        <v>115</v>
      </c>
      <c r="G1368" s="143" t="s">
        <v>111</v>
      </c>
      <c r="H1368" s="143" t="s">
        <v>113</v>
      </c>
      <c r="I1368" s="143" t="s">
        <v>116</v>
      </c>
      <c r="J1368" s="143">
        <v>830</v>
      </c>
      <c r="K1368" s="144">
        <v>1186.9000000000001</v>
      </c>
    </row>
    <row r="1369" spans="1:11" x14ac:dyDescent="0.25">
      <c r="A1369" s="142" t="s">
        <v>106</v>
      </c>
      <c r="B1369" s="143">
        <v>2021</v>
      </c>
      <c r="C1369" s="143" t="s">
        <v>42</v>
      </c>
      <c r="D1369" s="143" t="s">
        <v>100</v>
      </c>
      <c r="E1369" s="143" t="s">
        <v>114</v>
      </c>
      <c r="F1369" s="143" t="s">
        <v>115</v>
      </c>
      <c r="G1369" s="143" t="s">
        <v>111</v>
      </c>
      <c r="H1369" s="143" t="s">
        <v>113</v>
      </c>
      <c r="I1369" s="143" t="s">
        <v>116</v>
      </c>
      <c r="J1369" s="143">
        <v>863</v>
      </c>
      <c r="K1369" s="144">
        <v>1234.0899999999999</v>
      </c>
    </row>
    <row r="1370" spans="1:11" x14ac:dyDescent="0.25">
      <c r="A1370" s="142" t="s">
        <v>108</v>
      </c>
      <c r="B1370" s="143">
        <v>2021</v>
      </c>
      <c r="C1370" s="143" t="s">
        <v>42</v>
      </c>
      <c r="D1370" s="143" t="s">
        <v>100</v>
      </c>
      <c r="E1370" s="143" t="s">
        <v>114</v>
      </c>
      <c r="F1370" s="143" t="s">
        <v>115</v>
      </c>
      <c r="G1370" s="143" t="s">
        <v>111</v>
      </c>
      <c r="H1370" s="143" t="s">
        <v>113</v>
      </c>
      <c r="I1370" s="143" t="s">
        <v>116</v>
      </c>
      <c r="J1370" s="143">
        <v>921</v>
      </c>
      <c r="K1370" s="144">
        <v>1317.03</v>
      </c>
    </row>
    <row r="1371" spans="1:11" x14ac:dyDescent="0.25">
      <c r="A1371" s="142" t="s">
        <v>106</v>
      </c>
      <c r="B1371" s="143">
        <v>2021</v>
      </c>
      <c r="C1371" s="143" t="s">
        <v>42</v>
      </c>
      <c r="D1371" s="143" t="s">
        <v>100</v>
      </c>
      <c r="E1371" s="143" t="s">
        <v>114</v>
      </c>
      <c r="F1371" s="143" t="s">
        <v>115</v>
      </c>
      <c r="G1371" s="143" t="s">
        <v>111</v>
      </c>
      <c r="H1371" s="143" t="s">
        <v>113</v>
      </c>
      <c r="I1371" s="143" t="s">
        <v>116</v>
      </c>
      <c r="J1371" s="143">
        <v>922</v>
      </c>
      <c r="K1371" s="144">
        <v>1318.46</v>
      </c>
    </row>
    <row r="1372" spans="1:11" x14ac:dyDescent="0.25">
      <c r="A1372" s="142" t="s">
        <v>106</v>
      </c>
      <c r="B1372" s="143">
        <v>2021</v>
      </c>
      <c r="C1372" s="143" t="s">
        <v>42</v>
      </c>
      <c r="D1372" s="143" t="s">
        <v>100</v>
      </c>
      <c r="E1372" s="143" t="s">
        <v>114</v>
      </c>
      <c r="F1372" s="143" t="s">
        <v>115</v>
      </c>
      <c r="G1372" s="143" t="s">
        <v>111</v>
      </c>
      <c r="H1372" s="143" t="s">
        <v>113</v>
      </c>
      <c r="I1372" s="143" t="s">
        <v>116</v>
      </c>
      <c r="J1372" s="143">
        <v>345</v>
      </c>
      <c r="K1372" s="144">
        <v>493.35</v>
      </c>
    </row>
    <row r="1373" spans="1:11" x14ac:dyDescent="0.25">
      <c r="A1373" s="142" t="s">
        <v>108</v>
      </c>
      <c r="B1373" s="143">
        <v>2021</v>
      </c>
      <c r="C1373" s="143" t="s">
        <v>42</v>
      </c>
      <c r="D1373" s="143" t="s">
        <v>100</v>
      </c>
      <c r="E1373" s="143" t="s">
        <v>114</v>
      </c>
      <c r="F1373" s="143" t="s">
        <v>115</v>
      </c>
      <c r="G1373" s="143" t="s">
        <v>111</v>
      </c>
      <c r="H1373" s="143" t="s">
        <v>113</v>
      </c>
      <c r="I1373" s="143" t="s">
        <v>116</v>
      </c>
      <c r="J1373" s="143">
        <v>249</v>
      </c>
      <c r="K1373" s="144">
        <v>356.07</v>
      </c>
    </row>
    <row r="1374" spans="1:11" x14ac:dyDescent="0.25">
      <c r="A1374" s="142" t="s">
        <v>99</v>
      </c>
      <c r="B1374" s="143">
        <v>2021</v>
      </c>
      <c r="C1374" s="143" t="s">
        <v>42</v>
      </c>
      <c r="D1374" s="143" t="s">
        <v>100</v>
      </c>
      <c r="E1374" s="143" t="s">
        <v>114</v>
      </c>
      <c r="F1374" s="143" t="s">
        <v>115</v>
      </c>
      <c r="G1374" s="143" t="s">
        <v>111</v>
      </c>
      <c r="H1374" s="143" t="s">
        <v>113</v>
      </c>
      <c r="I1374" s="143" t="s">
        <v>116</v>
      </c>
      <c r="J1374" s="143">
        <v>243</v>
      </c>
      <c r="K1374" s="144">
        <v>347.49</v>
      </c>
    </row>
    <row r="1375" spans="1:11" x14ac:dyDescent="0.25">
      <c r="A1375" s="142" t="s">
        <v>109</v>
      </c>
      <c r="B1375" s="143">
        <v>2021</v>
      </c>
      <c r="C1375" s="143" t="s">
        <v>42</v>
      </c>
      <c r="D1375" s="143" t="s">
        <v>100</v>
      </c>
      <c r="E1375" s="143" t="s">
        <v>114</v>
      </c>
      <c r="F1375" s="143" t="s">
        <v>115</v>
      </c>
      <c r="G1375" s="143" t="s">
        <v>111</v>
      </c>
      <c r="H1375" s="143" t="s">
        <v>113</v>
      </c>
      <c r="I1375" s="143" t="s">
        <v>116</v>
      </c>
      <c r="J1375" s="143">
        <v>237</v>
      </c>
      <c r="K1375" s="144">
        <v>338.90999999999997</v>
      </c>
    </row>
    <row r="1376" spans="1:11" x14ac:dyDescent="0.25">
      <c r="A1376" s="142" t="s">
        <v>108</v>
      </c>
      <c r="B1376" s="143">
        <v>2021</v>
      </c>
      <c r="C1376" s="143" t="s">
        <v>42</v>
      </c>
      <c r="D1376" s="143" t="s">
        <v>100</v>
      </c>
      <c r="E1376" s="143" t="s">
        <v>114</v>
      </c>
      <c r="F1376" s="143" t="s">
        <v>115</v>
      </c>
      <c r="G1376" s="143" t="s">
        <v>111</v>
      </c>
      <c r="H1376" s="143" t="s">
        <v>113</v>
      </c>
      <c r="I1376" s="143" t="s">
        <v>116</v>
      </c>
      <c r="J1376" s="143">
        <v>301</v>
      </c>
      <c r="K1376" s="144">
        <v>430.43</v>
      </c>
    </row>
    <row r="1377" spans="1:11" x14ac:dyDescent="0.25">
      <c r="A1377" s="142" t="s">
        <v>108</v>
      </c>
      <c r="B1377" s="143">
        <v>2021</v>
      </c>
      <c r="C1377" s="143" t="s">
        <v>42</v>
      </c>
      <c r="D1377" s="143" t="s">
        <v>100</v>
      </c>
      <c r="E1377" s="143" t="s">
        <v>114</v>
      </c>
      <c r="F1377" s="143" t="s">
        <v>115</v>
      </c>
      <c r="G1377" s="143" t="s">
        <v>111</v>
      </c>
      <c r="H1377" s="143" t="s">
        <v>113</v>
      </c>
      <c r="I1377" s="143" t="s">
        <v>116</v>
      </c>
      <c r="J1377" s="143">
        <v>349</v>
      </c>
      <c r="K1377" s="144">
        <v>499.07</v>
      </c>
    </row>
    <row r="1378" spans="1:11" x14ac:dyDescent="0.25">
      <c r="A1378" s="142" t="s">
        <v>106</v>
      </c>
      <c r="B1378" s="143">
        <v>2021</v>
      </c>
      <c r="C1378" s="143" t="s">
        <v>42</v>
      </c>
      <c r="D1378" s="143" t="s">
        <v>100</v>
      </c>
      <c r="E1378" s="143" t="s">
        <v>114</v>
      </c>
      <c r="F1378" s="143" t="s">
        <v>115</v>
      </c>
      <c r="G1378" s="143" t="s">
        <v>111</v>
      </c>
      <c r="H1378" s="143" t="s">
        <v>113</v>
      </c>
      <c r="I1378" s="143" t="s">
        <v>116</v>
      </c>
      <c r="J1378" s="143">
        <v>839</v>
      </c>
      <c r="K1378" s="144">
        <v>1199.77</v>
      </c>
    </row>
    <row r="1379" spans="1:11" x14ac:dyDescent="0.25">
      <c r="A1379" s="142" t="s">
        <v>106</v>
      </c>
      <c r="B1379" s="143">
        <v>2021</v>
      </c>
      <c r="C1379" s="143" t="s">
        <v>42</v>
      </c>
      <c r="D1379" s="143" t="s">
        <v>100</v>
      </c>
      <c r="E1379" s="143" t="s">
        <v>114</v>
      </c>
      <c r="F1379" s="143" t="s">
        <v>115</v>
      </c>
      <c r="G1379" s="143" t="s">
        <v>111</v>
      </c>
      <c r="H1379" s="143" t="s">
        <v>113</v>
      </c>
      <c r="I1379" s="143" t="s">
        <v>116</v>
      </c>
      <c r="J1379" s="143">
        <v>872</v>
      </c>
      <c r="K1379" s="144">
        <v>1246.96</v>
      </c>
    </row>
    <row r="1380" spans="1:11" x14ac:dyDescent="0.25">
      <c r="A1380" s="142" t="s">
        <v>99</v>
      </c>
      <c r="B1380" s="143">
        <v>2021</v>
      </c>
      <c r="C1380" s="143" t="s">
        <v>31</v>
      </c>
      <c r="D1380" s="143" t="s">
        <v>100</v>
      </c>
      <c r="E1380" s="143" t="s">
        <v>114</v>
      </c>
      <c r="F1380" s="143" t="s">
        <v>115</v>
      </c>
      <c r="G1380" s="143" t="s">
        <v>111</v>
      </c>
      <c r="H1380" s="143" t="s">
        <v>113</v>
      </c>
      <c r="I1380" s="143" t="s">
        <v>116</v>
      </c>
      <c r="J1380" s="143">
        <v>152</v>
      </c>
      <c r="K1380" s="144">
        <v>217.36</v>
      </c>
    </row>
    <row r="1381" spans="1:11" x14ac:dyDescent="0.25">
      <c r="A1381" s="142" t="s">
        <v>99</v>
      </c>
      <c r="B1381" s="143">
        <v>2021</v>
      </c>
      <c r="C1381" s="143" t="s">
        <v>31</v>
      </c>
      <c r="D1381" s="143" t="s">
        <v>100</v>
      </c>
      <c r="E1381" s="143" t="s">
        <v>114</v>
      </c>
      <c r="F1381" s="143" t="s">
        <v>115</v>
      </c>
      <c r="G1381" s="143" t="s">
        <v>111</v>
      </c>
      <c r="H1381" s="143" t="s">
        <v>113</v>
      </c>
      <c r="I1381" s="143" t="s">
        <v>116</v>
      </c>
      <c r="J1381" s="143">
        <v>326</v>
      </c>
      <c r="K1381" s="144">
        <v>466.18</v>
      </c>
    </row>
    <row r="1382" spans="1:11" x14ac:dyDescent="0.25">
      <c r="A1382" s="142" t="s">
        <v>106</v>
      </c>
      <c r="B1382" s="143">
        <v>2021</v>
      </c>
      <c r="C1382" s="143" t="s">
        <v>31</v>
      </c>
      <c r="D1382" s="143" t="s">
        <v>100</v>
      </c>
      <c r="E1382" s="143" t="s">
        <v>114</v>
      </c>
      <c r="F1382" s="143" t="s">
        <v>115</v>
      </c>
      <c r="G1382" s="143" t="s">
        <v>111</v>
      </c>
      <c r="H1382" s="143" t="s">
        <v>113</v>
      </c>
      <c r="I1382" s="143" t="s">
        <v>116</v>
      </c>
      <c r="J1382" s="143">
        <v>352</v>
      </c>
      <c r="K1382" s="144">
        <v>503.36</v>
      </c>
    </row>
    <row r="1383" spans="1:11" x14ac:dyDescent="0.25">
      <c r="A1383" s="142" t="s">
        <v>108</v>
      </c>
      <c r="B1383" s="143">
        <v>2021</v>
      </c>
      <c r="C1383" s="143" t="s">
        <v>31</v>
      </c>
      <c r="D1383" s="143" t="s">
        <v>100</v>
      </c>
      <c r="E1383" s="143" t="s">
        <v>114</v>
      </c>
      <c r="F1383" s="143" t="s">
        <v>115</v>
      </c>
      <c r="G1383" s="143" t="s">
        <v>111</v>
      </c>
      <c r="H1383" s="143" t="s">
        <v>113</v>
      </c>
      <c r="I1383" s="143" t="s">
        <v>116</v>
      </c>
      <c r="J1383" s="143">
        <v>154</v>
      </c>
      <c r="K1383" s="144">
        <v>220.22</v>
      </c>
    </row>
    <row r="1384" spans="1:11" x14ac:dyDescent="0.25">
      <c r="A1384" s="142" t="s">
        <v>99</v>
      </c>
      <c r="B1384" s="143">
        <v>2021</v>
      </c>
      <c r="C1384" s="143" t="s">
        <v>31</v>
      </c>
      <c r="D1384" s="143" t="s">
        <v>100</v>
      </c>
      <c r="E1384" s="143" t="s">
        <v>114</v>
      </c>
      <c r="F1384" s="143" t="s">
        <v>115</v>
      </c>
      <c r="G1384" s="143" t="s">
        <v>111</v>
      </c>
      <c r="H1384" s="143" t="s">
        <v>113</v>
      </c>
      <c r="I1384" s="143" t="s">
        <v>116</v>
      </c>
      <c r="J1384" s="143">
        <v>328</v>
      </c>
      <c r="K1384" s="144">
        <v>469.03999999999996</v>
      </c>
    </row>
    <row r="1385" spans="1:11" x14ac:dyDescent="0.25">
      <c r="A1385" s="142" t="s">
        <v>106</v>
      </c>
      <c r="B1385" s="143">
        <v>2021</v>
      </c>
      <c r="C1385" s="143" t="s">
        <v>31</v>
      </c>
      <c r="D1385" s="143" t="s">
        <v>100</v>
      </c>
      <c r="E1385" s="143" t="s">
        <v>114</v>
      </c>
      <c r="F1385" s="143" t="s">
        <v>115</v>
      </c>
      <c r="G1385" s="143" t="s">
        <v>111</v>
      </c>
      <c r="H1385" s="143" t="s">
        <v>113</v>
      </c>
      <c r="I1385" s="143" t="s">
        <v>116</v>
      </c>
      <c r="J1385" s="143">
        <v>821</v>
      </c>
      <c r="K1385" s="144">
        <v>1174.03</v>
      </c>
    </row>
    <row r="1386" spans="1:11" x14ac:dyDescent="0.25">
      <c r="A1386" s="142" t="s">
        <v>108</v>
      </c>
      <c r="B1386" s="143">
        <v>2021</v>
      </c>
      <c r="C1386" s="143" t="s">
        <v>31</v>
      </c>
      <c r="D1386" s="143" t="s">
        <v>100</v>
      </c>
      <c r="E1386" s="143" t="s">
        <v>114</v>
      </c>
      <c r="F1386" s="143" t="s">
        <v>115</v>
      </c>
      <c r="G1386" s="143" t="s">
        <v>111</v>
      </c>
      <c r="H1386" s="143" t="s">
        <v>113</v>
      </c>
      <c r="I1386" s="143" t="s">
        <v>116</v>
      </c>
      <c r="J1386" s="143">
        <v>854</v>
      </c>
      <c r="K1386" s="144">
        <v>1221.22</v>
      </c>
    </row>
    <row r="1387" spans="1:11" x14ac:dyDescent="0.25">
      <c r="A1387" s="142" t="s">
        <v>109</v>
      </c>
      <c r="B1387" s="143">
        <v>2021</v>
      </c>
      <c r="C1387" s="143" t="s">
        <v>31</v>
      </c>
      <c r="D1387" s="143" t="s">
        <v>100</v>
      </c>
      <c r="E1387" s="143" t="s">
        <v>114</v>
      </c>
      <c r="F1387" s="143" t="s">
        <v>115</v>
      </c>
      <c r="G1387" s="143" t="s">
        <v>111</v>
      </c>
      <c r="H1387" s="143" t="s">
        <v>113</v>
      </c>
      <c r="I1387" s="143" t="s">
        <v>116</v>
      </c>
      <c r="J1387" s="143">
        <v>908</v>
      </c>
      <c r="K1387" s="144">
        <v>1298.44</v>
      </c>
    </row>
    <row r="1388" spans="1:11" x14ac:dyDescent="0.25">
      <c r="A1388" s="142" t="s">
        <v>109</v>
      </c>
      <c r="B1388" s="143">
        <v>2021</v>
      </c>
      <c r="C1388" s="143" t="s">
        <v>31</v>
      </c>
      <c r="D1388" s="143" t="s">
        <v>100</v>
      </c>
      <c r="E1388" s="143" t="s">
        <v>114</v>
      </c>
      <c r="F1388" s="143" t="s">
        <v>115</v>
      </c>
      <c r="G1388" s="143" t="s">
        <v>111</v>
      </c>
      <c r="H1388" s="143" t="s">
        <v>113</v>
      </c>
      <c r="I1388" s="143" t="s">
        <v>116</v>
      </c>
      <c r="J1388" s="143">
        <v>861</v>
      </c>
      <c r="K1388" s="144">
        <v>526.24</v>
      </c>
    </row>
    <row r="1389" spans="1:11" x14ac:dyDescent="0.25">
      <c r="A1389" s="142" t="s">
        <v>99</v>
      </c>
      <c r="B1389" s="143">
        <v>2021</v>
      </c>
      <c r="C1389" s="143" t="s">
        <v>31</v>
      </c>
      <c r="D1389" s="143" t="s">
        <v>100</v>
      </c>
      <c r="E1389" s="143" t="s">
        <v>114</v>
      </c>
      <c r="F1389" s="143" t="s">
        <v>115</v>
      </c>
      <c r="G1389" s="143" t="s">
        <v>111</v>
      </c>
      <c r="H1389" s="143" t="s">
        <v>113</v>
      </c>
      <c r="I1389" s="143" t="s">
        <v>116</v>
      </c>
      <c r="J1389" s="143">
        <v>153</v>
      </c>
      <c r="K1389" s="144">
        <v>526.24</v>
      </c>
    </row>
    <row r="1390" spans="1:11" x14ac:dyDescent="0.25">
      <c r="A1390" s="142" t="s">
        <v>106</v>
      </c>
      <c r="B1390" s="143">
        <v>2021</v>
      </c>
      <c r="C1390" s="143" t="s">
        <v>31</v>
      </c>
      <c r="D1390" s="143" t="s">
        <v>100</v>
      </c>
      <c r="E1390" s="143" t="s">
        <v>114</v>
      </c>
      <c r="F1390" s="143" t="s">
        <v>115</v>
      </c>
      <c r="G1390" s="143" t="s">
        <v>111</v>
      </c>
      <c r="H1390" s="143" t="s">
        <v>113</v>
      </c>
      <c r="I1390" s="143" t="s">
        <v>116</v>
      </c>
      <c r="J1390" s="143">
        <v>327</v>
      </c>
      <c r="K1390" s="144">
        <v>467.61</v>
      </c>
    </row>
    <row r="1391" spans="1:11" x14ac:dyDescent="0.25">
      <c r="A1391" s="142" t="s">
        <v>99</v>
      </c>
      <c r="B1391" s="143">
        <v>2021</v>
      </c>
      <c r="C1391" s="143" t="s">
        <v>31</v>
      </c>
      <c r="D1391" s="143" t="s">
        <v>100</v>
      </c>
      <c r="E1391" s="143" t="s">
        <v>114</v>
      </c>
      <c r="F1391" s="143" t="s">
        <v>115</v>
      </c>
      <c r="G1391" s="143" t="s">
        <v>111</v>
      </c>
      <c r="H1391" s="143" t="s">
        <v>113</v>
      </c>
      <c r="I1391" s="143" t="s">
        <v>116</v>
      </c>
      <c r="J1391" s="143">
        <v>355</v>
      </c>
      <c r="K1391" s="144">
        <v>507.65</v>
      </c>
    </row>
    <row r="1392" spans="1:11" x14ac:dyDescent="0.25">
      <c r="A1392" s="142" t="s">
        <v>106</v>
      </c>
      <c r="B1392" s="143">
        <v>2021</v>
      </c>
      <c r="C1392" s="143" t="s">
        <v>31</v>
      </c>
      <c r="D1392" s="143" t="s">
        <v>100</v>
      </c>
      <c r="E1392" s="143" t="s">
        <v>114</v>
      </c>
      <c r="F1392" s="143" t="s">
        <v>115</v>
      </c>
      <c r="G1392" s="143" t="s">
        <v>111</v>
      </c>
      <c r="H1392" s="143" t="s">
        <v>104</v>
      </c>
      <c r="I1392" s="143" t="s">
        <v>116</v>
      </c>
      <c r="J1392" s="143">
        <v>325</v>
      </c>
      <c r="K1392" s="144">
        <v>464.75</v>
      </c>
    </row>
    <row r="1393" spans="1:11" x14ac:dyDescent="0.25">
      <c r="A1393" s="142" t="s">
        <v>99</v>
      </c>
      <c r="B1393" s="143">
        <v>2021</v>
      </c>
      <c r="C1393" s="143" t="s">
        <v>31</v>
      </c>
      <c r="D1393" s="143" t="s">
        <v>100</v>
      </c>
      <c r="E1393" s="143" t="s">
        <v>114</v>
      </c>
      <c r="F1393" s="143" t="s">
        <v>115</v>
      </c>
      <c r="G1393" s="143" t="s">
        <v>111</v>
      </c>
      <c r="H1393" s="143" t="s">
        <v>104</v>
      </c>
      <c r="I1393" s="143" t="s">
        <v>116</v>
      </c>
      <c r="J1393" s="143">
        <v>830</v>
      </c>
      <c r="K1393" s="144">
        <v>1186.9000000000001</v>
      </c>
    </row>
    <row r="1394" spans="1:11" x14ac:dyDescent="0.25">
      <c r="A1394" s="142" t="s">
        <v>108</v>
      </c>
      <c r="B1394" s="143">
        <v>2021</v>
      </c>
      <c r="C1394" s="143" t="s">
        <v>31</v>
      </c>
      <c r="D1394" s="143" t="s">
        <v>100</v>
      </c>
      <c r="E1394" s="143" t="s">
        <v>114</v>
      </c>
      <c r="F1394" s="143" t="s">
        <v>115</v>
      </c>
      <c r="G1394" s="143" t="s">
        <v>111</v>
      </c>
      <c r="H1394" s="143" t="s">
        <v>104</v>
      </c>
      <c r="I1394" s="143" t="s">
        <v>116</v>
      </c>
      <c r="J1394" s="143">
        <v>863</v>
      </c>
      <c r="K1394" s="144">
        <v>1234.0899999999999</v>
      </c>
    </row>
    <row r="1395" spans="1:11" x14ac:dyDescent="0.25">
      <c r="A1395" s="142" t="s">
        <v>106</v>
      </c>
      <c r="B1395" s="143">
        <v>2021</v>
      </c>
      <c r="C1395" s="143" t="s">
        <v>9</v>
      </c>
      <c r="D1395" s="143" t="s">
        <v>100</v>
      </c>
      <c r="E1395" s="143" t="s">
        <v>114</v>
      </c>
      <c r="F1395" s="143" t="s">
        <v>115</v>
      </c>
      <c r="G1395" s="143" t="s">
        <v>111</v>
      </c>
      <c r="H1395" s="143" t="s">
        <v>104</v>
      </c>
      <c r="I1395" s="143" t="s">
        <v>116</v>
      </c>
      <c r="J1395" s="143">
        <v>356</v>
      </c>
      <c r="K1395" s="144">
        <v>509.08</v>
      </c>
    </row>
    <row r="1396" spans="1:11" x14ac:dyDescent="0.25">
      <c r="A1396" s="142" t="s">
        <v>99</v>
      </c>
      <c r="B1396" s="143">
        <v>2021</v>
      </c>
      <c r="C1396" s="143" t="s">
        <v>9</v>
      </c>
      <c r="D1396" s="143" t="s">
        <v>100</v>
      </c>
      <c r="E1396" s="143" t="s">
        <v>114</v>
      </c>
      <c r="F1396" s="143" t="s">
        <v>115</v>
      </c>
      <c r="G1396" s="143" t="s">
        <v>111</v>
      </c>
      <c r="H1396" s="143" t="s">
        <v>104</v>
      </c>
      <c r="I1396" s="143" t="s">
        <v>116</v>
      </c>
      <c r="J1396" s="143">
        <v>158</v>
      </c>
      <c r="K1396" s="144">
        <v>225.94</v>
      </c>
    </row>
    <row r="1397" spans="1:11" x14ac:dyDescent="0.25">
      <c r="A1397" s="142" t="s">
        <v>106</v>
      </c>
      <c r="B1397" s="143">
        <v>2021</v>
      </c>
      <c r="C1397" s="143" t="s">
        <v>9</v>
      </c>
      <c r="D1397" s="143" t="s">
        <v>100</v>
      </c>
      <c r="E1397" s="143" t="s">
        <v>114</v>
      </c>
      <c r="F1397" s="143" t="s">
        <v>115</v>
      </c>
      <c r="G1397" s="143" t="s">
        <v>111</v>
      </c>
      <c r="H1397" s="143" t="s">
        <v>104</v>
      </c>
      <c r="I1397" s="143" t="s">
        <v>116</v>
      </c>
      <c r="J1397" s="143">
        <v>332</v>
      </c>
      <c r="K1397" s="144">
        <v>474.76</v>
      </c>
    </row>
    <row r="1398" spans="1:11" x14ac:dyDescent="0.25">
      <c r="A1398" s="142" t="s">
        <v>106</v>
      </c>
      <c r="B1398" s="143">
        <v>2021</v>
      </c>
      <c r="C1398" s="143" t="s">
        <v>9</v>
      </c>
      <c r="D1398" s="143" t="s">
        <v>100</v>
      </c>
      <c r="E1398" s="143" t="s">
        <v>114</v>
      </c>
      <c r="F1398" s="143" t="s">
        <v>115</v>
      </c>
      <c r="G1398" s="143" t="s">
        <v>111</v>
      </c>
      <c r="H1398" s="143" t="s">
        <v>104</v>
      </c>
      <c r="I1398" s="143" t="s">
        <v>116</v>
      </c>
      <c r="J1398" s="143">
        <v>358</v>
      </c>
      <c r="K1398" s="144">
        <v>511.94</v>
      </c>
    </row>
    <row r="1399" spans="1:11" x14ac:dyDescent="0.25">
      <c r="A1399" s="142" t="s">
        <v>106</v>
      </c>
      <c r="B1399" s="143">
        <v>2021</v>
      </c>
      <c r="C1399" s="143" t="s">
        <v>9</v>
      </c>
      <c r="D1399" s="143" t="s">
        <v>100</v>
      </c>
      <c r="E1399" s="143" t="s">
        <v>114</v>
      </c>
      <c r="F1399" s="143" t="s">
        <v>115</v>
      </c>
      <c r="G1399" s="143" t="s">
        <v>111</v>
      </c>
      <c r="H1399" s="143" t="s">
        <v>104</v>
      </c>
      <c r="I1399" s="143" t="s">
        <v>116</v>
      </c>
      <c r="J1399" s="143">
        <v>160</v>
      </c>
      <c r="K1399" s="144">
        <v>228.8</v>
      </c>
    </row>
    <row r="1400" spans="1:11" x14ac:dyDescent="0.25">
      <c r="A1400" s="142" t="s">
        <v>109</v>
      </c>
      <c r="B1400" s="143">
        <v>2021</v>
      </c>
      <c r="C1400" s="143" t="s">
        <v>9</v>
      </c>
      <c r="D1400" s="143" t="s">
        <v>100</v>
      </c>
      <c r="E1400" s="143" t="s">
        <v>114</v>
      </c>
      <c r="F1400" s="143" t="s">
        <v>115</v>
      </c>
      <c r="G1400" s="143" t="s">
        <v>111</v>
      </c>
      <c r="H1400" s="143" t="s">
        <v>104</v>
      </c>
      <c r="I1400" s="143" t="s">
        <v>116</v>
      </c>
      <c r="J1400" s="143">
        <v>334</v>
      </c>
      <c r="K1400" s="144">
        <v>477.62</v>
      </c>
    </row>
    <row r="1401" spans="1:11" x14ac:dyDescent="0.25">
      <c r="A1401" s="142" t="s">
        <v>106</v>
      </c>
      <c r="B1401" s="143">
        <v>2021</v>
      </c>
      <c r="C1401" s="143" t="s">
        <v>9</v>
      </c>
      <c r="D1401" s="143" t="s">
        <v>100</v>
      </c>
      <c r="E1401" s="143" t="s">
        <v>114</v>
      </c>
      <c r="F1401" s="143" t="s">
        <v>115</v>
      </c>
      <c r="G1401" s="143" t="s">
        <v>111</v>
      </c>
      <c r="H1401" s="143" t="s">
        <v>104</v>
      </c>
      <c r="I1401" s="143" t="s">
        <v>116</v>
      </c>
      <c r="J1401" s="143">
        <v>820</v>
      </c>
      <c r="K1401" s="144">
        <v>1172.5999999999999</v>
      </c>
    </row>
    <row r="1402" spans="1:11" x14ac:dyDescent="0.25">
      <c r="A1402" s="142" t="s">
        <v>106</v>
      </c>
      <c r="B1402" s="143">
        <v>2021</v>
      </c>
      <c r="C1402" s="143" t="s">
        <v>9</v>
      </c>
      <c r="D1402" s="143" t="s">
        <v>100</v>
      </c>
      <c r="E1402" s="143" t="s">
        <v>114</v>
      </c>
      <c r="F1402" s="143" t="s">
        <v>115</v>
      </c>
      <c r="G1402" s="143" t="s">
        <v>111</v>
      </c>
      <c r="H1402" s="143" t="s">
        <v>104</v>
      </c>
      <c r="I1402" s="143" t="s">
        <v>116</v>
      </c>
      <c r="J1402" s="143">
        <v>907</v>
      </c>
      <c r="K1402" s="144">
        <v>1297.01</v>
      </c>
    </row>
    <row r="1403" spans="1:11" x14ac:dyDescent="0.25">
      <c r="A1403" s="142" t="s">
        <v>106</v>
      </c>
      <c r="B1403" s="143">
        <v>2021</v>
      </c>
      <c r="C1403" s="143" t="s">
        <v>9</v>
      </c>
      <c r="D1403" s="143" t="s">
        <v>100</v>
      </c>
      <c r="E1403" s="143" t="s">
        <v>114</v>
      </c>
      <c r="F1403" s="143" t="s">
        <v>115</v>
      </c>
      <c r="G1403" s="143" t="s">
        <v>111</v>
      </c>
      <c r="H1403" s="143" t="s">
        <v>104</v>
      </c>
      <c r="I1403" s="143" t="s">
        <v>116</v>
      </c>
      <c r="J1403" s="143">
        <v>860</v>
      </c>
      <c r="K1403" s="144">
        <v>526.24</v>
      </c>
    </row>
    <row r="1404" spans="1:11" x14ac:dyDescent="0.25">
      <c r="A1404" s="142" t="s">
        <v>99</v>
      </c>
      <c r="B1404" s="143">
        <v>2021</v>
      </c>
      <c r="C1404" s="143" t="s">
        <v>9</v>
      </c>
      <c r="D1404" s="143" t="s">
        <v>100</v>
      </c>
      <c r="E1404" s="143" t="s">
        <v>114</v>
      </c>
      <c r="F1404" s="143" t="s">
        <v>115</v>
      </c>
      <c r="G1404" s="143" t="s">
        <v>111</v>
      </c>
      <c r="H1404" s="143" t="s">
        <v>104</v>
      </c>
      <c r="I1404" s="143" t="s">
        <v>116</v>
      </c>
      <c r="J1404" s="143">
        <v>159</v>
      </c>
      <c r="K1404" s="144">
        <v>526.24</v>
      </c>
    </row>
    <row r="1405" spans="1:11" x14ac:dyDescent="0.25">
      <c r="A1405" s="142" t="s">
        <v>106</v>
      </c>
      <c r="B1405" s="143">
        <v>2021</v>
      </c>
      <c r="C1405" s="143" t="s">
        <v>9</v>
      </c>
      <c r="D1405" s="143" t="s">
        <v>100</v>
      </c>
      <c r="E1405" s="143" t="s">
        <v>114</v>
      </c>
      <c r="F1405" s="143" t="s">
        <v>115</v>
      </c>
      <c r="G1405" s="143" t="s">
        <v>111</v>
      </c>
      <c r="H1405" s="143" t="s">
        <v>104</v>
      </c>
      <c r="I1405" s="143" t="s">
        <v>116</v>
      </c>
      <c r="J1405" s="143">
        <v>333</v>
      </c>
      <c r="K1405" s="144">
        <v>476.19</v>
      </c>
    </row>
    <row r="1406" spans="1:11" x14ac:dyDescent="0.25">
      <c r="A1406" s="142" t="s">
        <v>109</v>
      </c>
      <c r="B1406" s="143">
        <v>2021</v>
      </c>
      <c r="C1406" s="143" t="s">
        <v>9</v>
      </c>
      <c r="D1406" s="143" t="s">
        <v>100</v>
      </c>
      <c r="E1406" s="143" t="s">
        <v>114</v>
      </c>
      <c r="F1406" s="143" t="s">
        <v>115</v>
      </c>
      <c r="G1406" s="143" t="s">
        <v>111</v>
      </c>
      <c r="H1406" s="143" t="s">
        <v>104</v>
      </c>
      <c r="I1406" s="143" t="s">
        <v>116</v>
      </c>
      <c r="J1406" s="143">
        <v>361</v>
      </c>
      <c r="K1406" s="144">
        <v>516.23</v>
      </c>
    </row>
    <row r="1407" spans="1:11" x14ac:dyDescent="0.25">
      <c r="A1407" s="142" t="s">
        <v>108</v>
      </c>
      <c r="B1407" s="143">
        <v>2021</v>
      </c>
      <c r="C1407" s="143" t="s">
        <v>9</v>
      </c>
      <c r="D1407" s="143" t="s">
        <v>100</v>
      </c>
      <c r="E1407" s="143" t="s">
        <v>114</v>
      </c>
      <c r="F1407" s="143" t="s">
        <v>115</v>
      </c>
      <c r="G1407" s="143" t="s">
        <v>111</v>
      </c>
      <c r="H1407" s="143" t="s">
        <v>104</v>
      </c>
      <c r="I1407" s="143" t="s">
        <v>116</v>
      </c>
      <c r="J1407" s="143">
        <v>157</v>
      </c>
      <c r="K1407" s="144">
        <v>224.51</v>
      </c>
    </row>
    <row r="1408" spans="1:11" x14ac:dyDescent="0.25">
      <c r="A1408" s="142" t="s">
        <v>106</v>
      </c>
      <c r="B1408" s="143">
        <v>2021</v>
      </c>
      <c r="C1408" s="143" t="s">
        <v>9</v>
      </c>
      <c r="D1408" s="143" t="s">
        <v>100</v>
      </c>
      <c r="E1408" s="143" t="s">
        <v>114</v>
      </c>
      <c r="F1408" s="143" t="s">
        <v>115</v>
      </c>
      <c r="G1408" s="143" t="s">
        <v>111</v>
      </c>
      <c r="H1408" s="143" t="s">
        <v>104</v>
      </c>
      <c r="I1408" s="143" t="s">
        <v>116</v>
      </c>
      <c r="J1408" s="143">
        <v>331</v>
      </c>
      <c r="K1408" s="144">
        <v>473.33</v>
      </c>
    </row>
    <row r="1409" spans="1:11" x14ac:dyDescent="0.25">
      <c r="A1409" s="142" t="s">
        <v>106</v>
      </c>
      <c r="B1409" s="143">
        <v>2021</v>
      </c>
      <c r="C1409" s="143" t="s">
        <v>9</v>
      </c>
      <c r="D1409" s="143" t="s">
        <v>100</v>
      </c>
      <c r="E1409" s="143" t="s">
        <v>114</v>
      </c>
      <c r="F1409" s="143" t="s">
        <v>115</v>
      </c>
      <c r="G1409" s="143" t="s">
        <v>111</v>
      </c>
      <c r="H1409" s="143" t="s">
        <v>104</v>
      </c>
      <c r="I1409" s="143" t="s">
        <v>116</v>
      </c>
      <c r="J1409" s="143">
        <v>829</v>
      </c>
      <c r="K1409" s="144">
        <v>1185.47</v>
      </c>
    </row>
    <row r="1410" spans="1:11" x14ac:dyDescent="0.25">
      <c r="A1410" s="142" t="s">
        <v>106</v>
      </c>
      <c r="B1410" s="143">
        <v>2021</v>
      </c>
      <c r="C1410" s="143" t="s">
        <v>9</v>
      </c>
      <c r="D1410" s="143" t="s">
        <v>100</v>
      </c>
      <c r="E1410" s="143" t="s">
        <v>114</v>
      </c>
      <c r="F1410" s="143" t="s">
        <v>115</v>
      </c>
      <c r="G1410" s="143" t="s">
        <v>111</v>
      </c>
      <c r="H1410" s="143" t="s">
        <v>104</v>
      </c>
      <c r="I1410" s="143" t="s">
        <v>116</v>
      </c>
      <c r="J1410" s="143">
        <v>862</v>
      </c>
      <c r="K1410" s="144">
        <v>1232.6599999999999</v>
      </c>
    </row>
    <row r="1411" spans="1:11" x14ac:dyDescent="0.25">
      <c r="A1411" s="142" t="s">
        <v>106</v>
      </c>
      <c r="B1411" s="143">
        <v>2021</v>
      </c>
      <c r="C1411" s="143" t="s">
        <v>9</v>
      </c>
      <c r="D1411" s="143" t="s">
        <v>100</v>
      </c>
      <c r="E1411" s="143" t="s">
        <v>114</v>
      </c>
      <c r="F1411" s="143" t="s">
        <v>115</v>
      </c>
      <c r="G1411" s="143" t="s">
        <v>111</v>
      </c>
      <c r="H1411" s="143" t="s">
        <v>104</v>
      </c>
      <c r="I1411" s="143" t="s">
        <v>116</v>
      </c>
      <c r="J1411" s="143">
        <v>329</v>
      </c>
      <c r="K1411" s="144">
        <v>470.47</v>
      </c>
    </row>
    <row r="1412" spans="1:11" x14ac:dyDescent="0.25">
      <c r="A1412" s="142" t="s">
        <v>106</v>
      </c>
      <c r="B1412" s="143">
        <v>2021</v>
      </c>
      <c r="C1412" s="143" t="s">
        <v>37</v>
      </c>
      <c r="D1412" s="143" t="s">
        <v>100</v>
      </c>
      <c r="E1412" s="143" t="s">
        <v>114</v>
      </c>
      <c r="F1412" s="143" t="s">
        <v>115</v>
      </c>
      <c r="G1412" s="143" t="s">
        <v>111</v>
      </c>
      <c r="H1412" s="143" t="s">
        <v>104</v>
      </c>
      <c r="I1412" s="143" t="s">
        <v>116</v>
      </c>
      <c r="J1412" s="143">
        <v>326</v>
      </c>
      <c r="K1412" s="144">
        <v>466.18</v>
      </c>
    </row>
    <row r="1413" spans="1:11" x14ac:dyDescent="0.25">
      <c r="A1413" s="142" t="s">
        <v>106</v>
      </c>
      <c r="B1413" s="143">
        <v>2021</v>
      </c>
      <c r="C1413" s="143" t="s">
        <v>37</v>
      </c>
      <c r="D1413" s="143" t="s">
        <v>100</v>
      </c>
      <c r="E1413" s="143" t="s">
        <v>114</v>
      </c>
      <c r="F1413" s="143" t="s">
        <v>115</v>
      </c>
      <c r="G1413" s="143" t="s">
        <v>111</v>
      </c>
      <c r="H1413" s="143" t="s">
        <v>104</v>
      </c>
      <c r="I1413" s="143" t="s">
        <v>116</v>
      </c>
      <c r="J1413" s="143">
        <v>128</v>
      </c>
      <c r="K1413" s="144">
        <v>183.04</v>
      </c>
    </row>
    <row r="1414" spans="1:11" x14ac:dyDescent="0.25">
      <c r="A1414" s="142" t="s">
        <v>99</v>
      </c>
      <c r="B1414" s="143">
        <v>2021</v>
      </c>
      <c r="C1414" s="143" t="s">
        <v>37</v>
      </c>
      <c r="D1414" s="143" t="s">
        <v>100</v>
      </c>
      <c r="E1414" s="143" t="s">
        <v>114</v>
      </c>
      <c r="F1414" s="143" t="s">
        <v>115</v>
      </c>
      <c r="G1414" s="143" t="s">
        <v>111</v>
      </c>
      <c r="H1414" s="143" t="s">
        <v>104</v>
      </c>
      <c r="I1414" s="143" t="s">
        <v>116</v>
      </c>
      <c r="J1414" s="143">
        <v>302</v>
      </c>
      <c r="K1414" s="144">
        <v>431.86</v>
      </c>
    </row>
    <row r="1415" spans="1:11" x14ac:dyDescent="0.25">
      <c r="A1415" s="142" t="s">
        <v>106</v>
      </c>
      <c r="B1415" s="143">
        <v>2021</v>
      </c>
      <c r="C1415" s="143" t="s">
        <v>37</v>
      </c>
      <c r="D1415" s="143" t="s">
        <v>100</v>
      </c>
      <c r="E1415" s="143" t="s">
        <v>114</v>
      </c>
      <c r="F1415" s="143" t="s">
        <v>115</v>
      </c>
      <c r="G1415" s="143" t="s">
        <v>111</v>
      </c>
      <c r="H1415" s="143" t="s">
        <v>104</v>
      </c>
      <c r="I1415" s="143" t="s">
        <v>116</v>
      </c>
      <c r="J1415" s="143">
        <v>328</v>
      </c>
      <c r="K1415" s="144">
        <v>469.03999999999996</v>
      </c>
    </row>
    <row r="1416" spans="1:11" x14ac:dyDescent="0.25">
      <c r="A1416" s="142" t="s">
        <v>108</v>
      </c>
      <c r="B1416" s="143">
        <v>2021</v>
      </c>
      <c r="C1416" s="143" t="s">
        <v>37</v>
      </c>
      <c r="D1416" s="143" t="s">
        <v>100</v>
      </c>
      <c r="E1416" s="143" t="s">
        <v>114</v>
      </c>
      <c r="F1416" s="143" t="s">
        <v>115</v>
      </c>
      <c r="G1416" s="143" t="s">
        <v>111</v>
      </c>
      <c r="H1416" s="143" t="s">
        <v>104</v>
      </c>
      <c r="I1416" s="143" t="s">
        <v>116</v>
      </c>
      <c r="J1416" s="143">
        <v>298</v>
      </c>
      <c r="K1416" s="144">
        <v>426.14</v>
      </c>
    </row>
    <row r="1417" spans="1:11" x14ac:dyDescent="0.25">
      <c r="A1417" s="142" t="s">
        <v>106</v>
      </c>
      <c r="B1417" s="143">
        <v>2021</v>
      </c>
      <c r="C1417" s="143" t="s">
        <v>37</v>
      </c>
      <c r="D1417" s="143" t="s">
        <v>100</v>
      </c>
      <c r="E1417" s="143" t="s">
        <v>114</v>
      </c>
      <c r="F1417" s="143" t="s">
        <v>115</v>
      </c>
      <c r="G1417" s="143" t="s">
        <v>111</v>
      </c>
      <c r="H1417" s="143" t="s">
        <v>104</v>
      </c>
      <c r="I1417" s="143" t="s">
        <v>116</v>
      </c>
      <c r="J1417" s="143">
        <v>826</v>
      </c>
      <c r="K1417" s="144">
        <v>1181.18</v>
      </c>
    </row>
    <row r="1418" spans="1:11" x14ac:dyDescent="0.25">
      <c r="A1418" s="142" t="s">
        <v>108</v>
      </c>
      <c r="B1418" s="143">
        <v>2021</v>
      </c>
      <c r="C1418" s="143" t="s">
        <v>37</v>
      </c>
      <c r="D1418" s="143" t="s">
        <v>100</v>
      </c>
      <c r="E1418" s="143" t="s">
        <v>114</v>
      </c>
      <c r="F1418" s="143" t="s">
        <v>115</v>
      </c>
      <c r="G1418" s="143" t="s">
        <v>111</v>
      </c>
      <c r="H1418" s="143" t="s">
        <v>104</v>
      </c>
      <c r="I1418" s="143" t="s">
        <v>116</v>
      </c>
      <c r="J1418" s="143">
        <v>859</v>
      </c>
      <c r="K1418" s="144">
        <v>1228.3699999999999</v>
      </c>
    </row>
    <row r="1419" spans="1:11" x14ac:dyDescent="0.25">
      <c r="A1419" s="142" t="s">
        <v>108</v>
      </c>
      <c r="B1419" s="143">
        <v>2021</v>
      </c>
      <c r="C1419" s="143" t="s">
        <v>37</v>
      </c>
      <c r="D1419" s="143" t="s">
        <v>100</v>
      </c>
      <c r="E1419" s="143" t="s">
        <v>114</v>
      </c>
      <c r="F1419" s="143" t="s">
        <v>115</v>
      </c>
      <c r="G1419" s="143" t="s">
        <v>111</v>
      </c>
      <c r="H1419" s="143" t="s">
        <v>104</v>
      </c>
      <c r="I1419" s="143" t="s">
        <v>116</v>
      </c>
      <c r="J1419" s="143">
        <v>912</v>
      </c>
      <c r="K1419" s="144">
        <v>1304.1599999999999</v>
      </c>
    </row>
    <row r="1420" spans="1:11" x14ac:dyDescent="0.25">
      <c r="A1420" s="142" t="s">
        <v>108</v>
      </c>
      <c r="B1420" s="143">
        <v>2021</v>
      </c>
      <c r="C1420" s="143" t="s">
        <v>37</v>
      </c>
      <c r="D1420" s="143" t="s">
        <v>100</v>
      </c>
      <c r="E1420" s="143" t="s">
        <v>114</v>
      </c>
      <c r="F1420" s="143" t="s">
        <v>115</v>
      </c>
      <c r="G1420" s="143" t="s">
        <v>111</v>
      </c>
      <c r="H1420" s="143" t="s">
        <v>104</v>
      </c>
      <c r="I1420" s="143" t="s">
        <v>116</v>
      </c>
      <c r="J1420" s="143">
        <v>865</v>
      </c>
      <c r="K1420" s="144">
        <v>526.24</v>
      </c>
    </row>
    <row r="1421" spans="1:11" x14ac:dyDescent="0.25">
      <c r="A1421" s="142" t="s">
        <v>109</v>
      </c>
      <c r="B1421" s="143">
        <v>2021</v>
      </c>
      <c r="C1421" s="143" t="s">
        <v>37</v>
      </c>
      <c r="D1421" s="143" t="s">
        <v>100</v>
      </c>
      <c r="E1421" s="143" t="s">
        <v>114</v>
      </c>
      <c r="F1421" s="143" t="s">
        <v>115</v>
      </c>
      <c r="G1421" s="143" t="s">
        <v>111</v>
      </c>
      <c r="H1421" s="143" t="s">
        <v>104</v>
      </c>
      <c r="I1421" s="143" t="s">
        <v>116</v>
      </c>
      <c r="J1421" s="143">
        <v>129</v>
      </c>
      <c r="K1421" s="144">
        <v>526.24</v>
      </c>
    </row>
    <row r="1422" spans="1:11" x14ac:dyDescent="0.25">
      <c r="A1422" s="142" t="s">
        <v>106</v>
      </c>
      <c r="B1422" s="143">
        <v>2021</v>
      </c>
      <c r="C1422" s="143" t="s">
        <v>37</v>
      </c>
      <c r="D1422" s="143" t="s">
        <v>100</v>
      </c>
      <c r="E1422" s="143" t="s">
        <v>114</v>
      </c>
      <c r="F1422" s="143" t="s">
        <v>115</v>
      </c>
      <c r="G1422" s="143" t="s">
        <v>111</v>
      </c>
      <c r="H1422" s="143" t="s">
        <v>104</v>
      </c>
      <c r="I1422" s="143" t="s">
        <v>116</v>
      </c>
      <c r="J1422" s="143">
        <v>297</v>
      </c>
      <c r="K1422" s="144">
        <v>424.71</v>
      </c>
    </row>
    <row r="1423" spans="1:11" x14ac:dyDescent="0.25">
      <c r="A1423" s="142" t="s">
        <v>108</v>
      </c>
      <c r="B1423" s="143">
        <v>2021</v>
      </c>
      <c r="C1423" s="143" t="s">
        <v>37</v>
      </c>
      <c r="D1423" s="143" t="s">
        <v>100</v>
      </c>
      <c r="E1423" s="143" t="s">
        <v>114</v>
      </c>
      <c r="F1423" s="143" t="s">
        <v>115</v>
      </c>
      <c r="G1423" s="143" t="s">
        <v>111</v>
      </c>
      <c r="H1423" s="143" t="s">
        <v>104</v>
      </c>
      <c r="I1423" s="143" t="s">
        <v>116</v>
      </c>
      <c r="J1423" s="143">
        <v>325</v>
      </c>
      <c r="K1423" s="144">
        <v>464.75</v>
      </c>
    </row>
    <row r="1424" spans="1:11" x14ac:dyDescent="0.25">
      <c r="A1424" s="142" t="s">
        <v>99</v>
      </c>
      <c r="B1424" s="143">
        <v>2021</v>
      </c>
      <c r="C1424" s="143" t="s">
        <v>37</v>
      </c>
      <c r="D1424" s="143" t="s">
        <v>100</v>
      </c>
      <c r="E1424" s="143" t="s">
        <v>114</v>
      </c>
      <c r="F1424" s="143" t="s">
        <v>115</v>
      </c>
      <c r="G1424" s="143" t="s">
        <v>111</v>
      </c>
      <c r="H1424" s="143" t="s">
        <v>104</v>
      </c>
      <c r="I1424" s="143" t="s">
        <v>116</v>
      </c>
      <c r="J1424" s="143">
        <v>127</v>
      </c>
      <c r="K1424" s="144">
        <v>181.61</v>
      </c>
    </row>
    <row r="1425" spans="1:11" x14ac:dyDescent="0.25">
      <c r="A1425" s="142" t="s">
        <v>106</v>
      </c>
      <c r="B1425" s="143">
        <v>2021</v>
      </c>
      <c r="C1425" s="143" t="s">
        <v>37</v>
      </c>
      <c r="D1425" s="143" t="s">
        <v>100</v>
      </c>
      <c r="E1425" s="143" t="s">
        <v>114</v>
      </c>
      <c r="F1425" s="143" t="s">
        <v>115</v>
      </c>
      <c r="G1425" s="143" t="s">
        <v>111</v>
      </c>
      <c r="H1425" s="143" t="s">
        <v>104</v>
      </c>
      <c r="I1425" s="143" t="s">
        <v>116</v>
      </c>
      <c r="J1425" s="143">
        <v>301</v>
      </c>
      <c r="K1425" s="144">
        <v>430.43</v>
      </c>
    </row>
    <row r="1426" spans="1:11" x14ac:dyDescent="0.25">
      <c r="A1426" s="142" t="s">
        <v>99</v>
      </c>
      <c r="B1426" s="143">
        <v>2021</v>
      </c>
      <c r="C1426" s="143" t="s">
        <v>37</v>
      </c>
      <c r="D1426" s="143" t="s">
        <v>100</v>
      </c>
      <c r="E1426" s="143" t="s">
        <v>114</v>
      </c>
      <c r="F1426" s="143" t="s">
        <v>115</v>
      </c>
      <c r="G1426" s="143" t="s">
        <v>111</v>
      </c>
      <c r="H1426" s="143" t="s">
        <v>104</v>
      </c>
      <c r="I1426" s="143" t="s">
        <v>116</v>
      </c>
      <c r="J1426" s="143">
        <v>834</v>
      </c>
      <c r="K1426" s="144">
        <v>1192.6199999999999</v>
      </c>
    </row>
    <row r="1427" spans="1:11" x14ac:dyDescent="0.25">
      <c r="A1427" s="142" t="s">
        <v>106</v>
      </c>
      <c r="B1427" s="143">
        <v>2021</v>
      </c>
      <c r="C1427" s="143" t="s">
        <v>37</v>
      </c>
      <c r="D1427" s="143" t="s">
        <v>100</v>
      </c>
      <c r="E1427" s="143" t="s">
        <v>114</v>
      </c>
      <c r="F1427" s="143" t="s">
        <v>115</v>
      </c>
      <c r="G1427" s="143" t="s">
        <v>111</v>
      </c>
      <c r="H1427" s="143" t="s">
        <v>104</v>
      </c>
      <c r="I1427" s="143" t="s">
        <v>116</v>
      </c>
      <c r="J1427" s="143">
        <v>868</v>
      </c>
      <c r="K1427" s="144">
        <v>1241.24</v>
      </c>
    </row>
    <row r="1428" spans="1:11" x14ac:dyDescent="0.25">
      <c r="A1428" s="142" t="s">
        <v>106</v>
      </c>
      <c r="B1428" s="143">
        <v>2021</v>
      </c>
      <c r="C1428" s="143" t="s">
        <v>37</v>
      </c>
      <c r="D1428" s="143" t="s">
        <v>100</v>
      </c>
      <c r="E1428" s="143" t="s">
        <v>114</v>
      </c>
      <c r="F1428" s="143" t="s">
        <v>115</v>
      </c>
      <c r="G1428" s="143" t="s">
        <v>111</v>
      </c>
      <c r="H1428" s="143" t="s">
        <v>104</v>
      </c>
      <c r="I1428" s="143" t="s">
        <v>116</v>
      </c>
      <c r="J1428" s="143">
        <v>299</v>
      </c>
      <c r="K1428" s="144">
        <v>427.57</v>
      </c>
    </row>
    <row r="1429" spans="1:11" x14ac:dyDescent="0.25">
      <c r="A1429" s="142" t="s">
        <v>110</v>
      </c>
      <c r="B1429" s="143">
        <v>2021</v>
      </c>
      <c r="C1429" s="143" t="s">
        <v>36</v>
      </c>
      <c r="D1429" s="143" t="s">
        <v>100</v>
      </c>
      <c r="E1429" s="143" t="s">
        <v>114</v>
      </c>
      <c r="F1429" s="143" t="s">
        <v>115</v>
      </c>
      <c r="G1429" s="143" t="s">
        <v>111</v>
      </c>
      <c r="H1429" s="143" t="s">
        <v>104</v>
      </c>
      <c r="I1429" s="143" t="s">
        <v>116</v>
      </c>
      <c r="J1429" s="143">
        <v>332</v>
      </c>
      <c r="K1429" s="144">
        <v>474.76</v>
      </c>
    </row>
    <row r="1430" spans="1:11" x14ac:dyDescent="0.25">
      <c r="A1430" s="142" t="s">
        <v>99</v>
      </c>
      <c r="B1430" s="143">
        <v>2021</v>
      </c>
      <c r="C1430" s="143" t="s">
        <v>36</v>
      </c>
      <c r="D1430" s="143" t="s">
        <v>100</v>
      </c>
      <c r="E1430" s="143" t="s">
        <v>114</v>
      </c>
      <c r="F1430" s="143" t="s">
        <v>115</v>
      </c>
      <c r="G1430" s="143" t="s">
        <v>111</v>
      </c>
      <c r="H1430" s="143" t="s">
        <v>104</v>
      </c>
      <c r="I1430" s="143" t="s">
        <v>116</v>
      </c>
      <c r="J1430" s="143">
        <v>134</v>
      </c>
      <c r="K1430" s="144">
        <v>191.62</v>
      </c>
    </row>
    <row r="1431" spans="1:11" x14ac:dyDescent="0.25">
      <c r="A1431" s="142" t="s">
        <v>109</v>
      </c>
      <c r="B1431" s="143">
        <v>2021</v>
      </c>
      <c r="C1431" s="143" t="s">
        <v>36</v>
      </c>
      <c r="D1431" s="143" t="s">
        <v>100</v>
      </c>
      <c r="E1431" s="143" t="s">
        <v>114</v>
      </c>
      <c r="F1431" s="143" t="s">
        <v>115</v>
      </c>
      <c r="G1431" s="143" t="s">
        <v>111</v>
      </c>
      <c r="H1431" s="143" t="s">
        <v>104</v>
      </c>
      <c r="I1431" s="143" t="s">
        <v>116</v>
      </c>
      <c r="J1431" s="143">
        <v>334</v>
      </c>
      <c r="K1431" s="144">
        <v>477.62</v>
      </c>
    </row>
    <row r="1432" spans="1:11" x14ac:dyDescent="0.25">
      <c r="A1432" s="142" t="s">
        <v>99</v>
      </c>
      <c r="B1432" s="143">
        <v>2021</v>
      </c>
      <c r="C1432" s="143" t="s">
        <v>36</v>
      </c>
      <c r="D1432" s="143" t="s">
        <v>100</v>
      </c>
      <c r="E1432" s="143" t="s">
        <v>114</v>
      </c>
      <c r="F1432" s="143" t="s">
        <v>115</v>
      </c>
      <c r="G1432" s="143" t="s">
        <v>111</v>
      </c>
      <c r="H1432" s="143" t="s">
        <v>104</v>
      </c>
      <c r="I1432" s="143" t="s">
        <v>116</v>
      </c>
      <c r="J1432" s="143">
        <v>130</v>
      </c>
      <c r="K1432" s="144">
        <v>185.9</v>
      </c>
    </row>
    <row r="1433" spans="1:11" x14ac:dyDescent="0.25">
      <c r="A1433" s="142" t="s">
        <v>106</v>
      </c>
      <c r="B1433" s="143">
        <v>2021</v>
      </c>
      <c r="C1433" s="143" t="s">
        <v>36</v>
      </c>
      <c r="D1433" s="143" t="s">
        <v>100</v>
      </c>
      <c r="E1433" s="143" t="s">
        <v>114</v>
      </c>
      <c r="F1433" s="143" t="s">
        <v>115</v>
      </c>
      <c r="G1433" s="143" t="s">
        <v>111</v>
      </c>
      <c r="H1433" s="143" t="s">
        <v>104</v>
      </c>
      <c r="I1433" s="143" t="s">
        <v>116</v>
      </c>
      <c r="J1433" s="143">
        <v>304</v>
      </c>
      <c r="K1433" s="144">
        <v>434.72</v>
      </c>
    </row>
    <row r="1434" spans="1:11" x14ac:dyDescent="0.25">
      <c r="A1434" s="142" t="s">
        <v>108</v>
      </c>
      <c r="B1434" s="143">
        <v>2021</v>
      </c>
      <c r="C1434" s="143" t="s">
        <v>36</v>
      </c>
      <c r="D1434" s="143" t="s">
        <v>100</v>
      </c>
      <c r="E1434" s="143" t="s">
        <v>114</v>
      </c>
      <c r="F1434" s="143" t="s">
        <v>115</v>
      </c>
      <c r="G1434" s="143" t="s">
        <v>111</v>
      </c>
      <c r="H1434" s="143" t="s">
        <v>104</v>
      </c>
      <c r="I1434" s="143" t="s">
        <v>116</v>
      </c>
      <c r="J1434" s="143">
        <v>825</v>
      </c>
      <c r="K1434" s="144">
        <v>1179.75</v>
      </c>
    </row>
    <row r="1435" spans="1:11" x14ac:dyDescent="0.25">
      <c r="A1435" s="142" t="s">
        <v>106</v>
      </c>
      <c r="B1435" s="143">
        <v>2021</v>
      </c>
      <c r="C1435" s="143" t="s">
        <v>36</v>
      </c>
      <c r="D1435" s="143" t="s">
        <v>100</v>
      </c>
      <c r="E1435" s="143" t="s">
        <v>114</v>
      </c>
      <c r="F1435" s="143" t="s">
        <v>115</v>
      </c>
      <c r="G1435" s="143" t="s">
        <v>111</v>
      </c>
      <c r="H1435" s="143" t="s">
        <v>104</v>
      </c>
      <c r="I1435" s="143" t="s">
        <v>116</v>
      </c>
      <c r="J1435" s="143">
        <v>858</v>
      </c>
      <c r="K1435" s="144">
        <v>1226.94</v>
      </c>
    </row>
    <row r="1436" spans="1:11" x14ac:dyDescent="0.25">
      <c r="A1436" s="142" t="s">
        <v>99</v>
      </c>
      <c r="B1436" s="143">
        <v>2021</v>
      </c>
      <c r="C1436" s="143" t="s">
        <v>36</v>
      </c>
      <c r="D1436" s="143" t="s">
        <v>100</v>
      </c>
      <c r="E1436" s="143" t="s">
        <v>114</v>
      </c>
      <c r="F1436" s="143" t="s">
        <v>115</v>
      </c>
      <c r="G1436" s="143" t="s">
        <v>111</v>
      </c>
      <c r="H1436" s="143" t="s">
        <v>104</v>
      </c>
      <c r="I1436" s="143" t="s">
        <v>116</v>
      </c>
      <c r="J1436" s="143">
        <v>911</v>
      </c>
      <c r="K1436" s="144">
        <v>1302.73</v>
      </c>
    </row>
    <row r="1437" spans="1:11" x14ac:dyDescent="0.25">
      <c r="A1437" s="142" t="s">
        <v>99</v>
      </c>
      <c r="B1437" s="143">
        <v>2021</v>
      </c>
      <c r="C1437" s="143" t="s">
        <v>36</v>
      </c>
      <c r="D1437" s="143" t="s">
        <v>100</v>
      </c>
      <c r="E1437" s="143" t="s">
        <v>114</v>
      </c>
      <c r="F1437" s="143" t="s">
        <v>115</v>
      </c>
      <c r="G1437" s="143" t="s">
        <v>111</v>
      </c>
      <c r="H1437" s="143" t="s">
        <v>104</v>
      </c>
      <c r="I1437" s="143" t="s">
        <v>116</v>
      </c>
      <c r="J1437" s="143">
        <v>864</v>
      </c>
      <c r="K1437" s="144">
        <v>526.24</v>
      </c>
    </row>
    <row r="1438" spans="1:11" x14ac:dyDescent="0.25">
      <c r="A1438" s="142" t="s">
        <v>106</v>
      </c>
      <c r="B1438" s="143">
        <v>2021</v>
      </c>
      <c r="C1438" s="143" t="s">
        <v>36</v>
      </c>
      <c r="D1438" s="143" t="s">
        <v>100</v>
      </c>
      <c r="E1438" s="143" t="s">
        <v>114</v>
      </c>
      <c r="F1438" s="143" t="s">
        <v>115</v>
      </c>
      <c r="G1438" s="143" t="s">
        <v>111</v>
      </c>
      <c r="H1438" s="143" t="s">
        <v>104</v>
      </c>
      <c r="I1438" s="143" t="s">
        <v>116</v>
      </c>
      <c r="J1438" s="143">
        <v>135</v>
      </c>
      <c r="K1438" s="144">
        <v>526.24</v>
      </c>
    </row>
    <row r="1439" spans="1:11" x14ac:dyDescent="0.25">
      <c r="A1439" s="142" t="s">
        <v>108</v>
      </c>
      <c r="B1439" s="143">
        <v>2021</v>
      </c>
      <c r="C1439" s="143" t="s">
        <v>36</v>
      </c>
      <c r="D1439" s="143" t="s">
        <v>100</v>
      </c>
      <c r="E1439" s="143" t="s">
        <v>114</v>
      </c>
      <c r="F1439" s="143" t="s">
        <v>115</v>
      </c>
      <c r="G1439" s="143" t="s">
        <v>111</v>
      </c>
      <c r="H1439" s="143" t="s">
        <v>104</v>
      </c>
      <c r="I1439" s="143" t="s">
        <v>116</v>
      </c>
      <c r="J1439" s="143">
        <v>303</v>
      </c>
      <c r="K1439" s="144">
        <v>433.28999999999996</v>
      </c>
    </row>
    <row r="1440" spans="1:11" x14ac:dyDescent="0.25">
      <c r="A1440" s="142" t="s">
        <v>106</v>
      </c>
      <c r="B1440" s="143">
        <v>2021</v>
      </c>
      <c r="C1440" s="143" t="s">
        <v>36</v>
      </c>
      <c r="D1440" s="143" t="s">
        <v>100</v>
      </c>
      <c r="E1440" s="143" t="s">
        <v>114</v>
      </c>
      <c r="F1440" s="143" t="s">
        <v>115</v>
      </c>
      <c r="G1440" s="143" t="s">
        <v>111</v>
      </c>
      <c r="H1440" s="143" t="s">
        <v>104</v>
      </c>
      <c r="I1440" s="143" t="s">
        <v>116</v>
      </c>
      <c r="J1440" s="143">
        <v>331</v>
      </c>
      <c r="K1440" s="144">
        <v>473.33</v>
      </c>
    </row>
    <row r="1441" spans="1:11" x14ac:dyDescent="0.25">
      <c r="A1441" s="142" t="s">
        <v>106</v>
      </c>
      <c r="B1441" s="143">
        <v>2021</v>
      </c>
      <c r="C1441" s="143" t="s">
        <v>36</v>
      </c>
      <c r="D1441" s="143" t="s">
        <v>100</v>
      </c>
      <c r="E1441" s="143" t="s">
        <v>114</v>
      </c>
      <c r="F1441" s="143" t="s">
        <v>115</v>
      </c>
      <c r="G1441" s="143" t="s">
        <v>111</v>
      </c>
      <c r="H1441" s="143" t="s">
        <v>104</v>
      </c>
      <c r="I1441" s="143" t="s">
        <v>116</v>
      </c>
      <c r="J1441" s="143">
        <v>133</v>
      </c>
      <c r="K1441" s="144">
        <v>190.19</v>
      </c>
    </row>
    <row r="1442" spans="1:11" x14ac:dyDescent="0.25">
      <c r="A1442" s="142" t="s">
        <v>109</v>
      </c>
      <c r="B1442" s="143">
        <v>2021</v>
      </c>
      <c r="C1442" s="143" t="s">
        <v>36</v>
      </c>
      <c r="D1442" s="143" t="s">
        <v>100</v>
      </c>
      <c r="E1442" s="143" t="s">
        <v>114</v>
      </c>
      <c r="F1442" s="143" t="s">
        <v>115</v>
      </c>
      <c r="G1442" s="143" t="s">
        <v>111</v>
      </c>
      <c r="H1442" s="143" t="s">
        <v>104</v>
      </c>
      <c r="I1442" s="143" t="s">
        <v>116</v>
      </c>
      <c r="J1442" s="143">
        <v>307</v>
      </c>
      <c r="K1442" s="144">
        <v>439.01</v>
      </c>
    </row>
    <row r="1443" spans="1:11" x14ac:dyDescent="0.25">
      <c r="A1443" s="142" t="s">
        <v>99</v>
      </c>
      <c r="B1443" s="143">
        <v>2021</v>
      </c>
      <c r="C1443" s="143" t="s">
        <v>36</v>
      </c>
      <c r="D1443" s="143" t="s">
        <v>100</v>
      </c>
      <c r="E1443" s="143" t="s">
        <v>114</v>
      </c>
      <c r="F1443" s="143" t="s">
        <v>115</v>
      </c>
      <c r="G1443" s="143" t="s">
        <v>111</v>
      </c>
      <c r="H1443" s="143" t="s">
        <v>104</v>
      </c>
      <c r="I1443" s="143" t="s">
        <v>116</v>
      </c>
      <c r="J1443" s="143">
        <v>867</v>
      </c>
      <c r="K1443" s="144">
        <v>1239.81</v>
      </c>
    </row>
    <row r="1444" spans="1:11" x14ac:dyDescent="0.25">
      <c r="A1444" s="142" t="s">
        <v>110</v>
      </c>
      <c r="B1444" s="143">
        <v>2021</v>
      </c>
      <c r="C1444" s="143" t="s">
        <v>36</v>
      </c>
      <c r="D1444" s="143" t="s">
        <v>100</v>
      </c>
      <c r="E1444" s="143" t="s">
        <v>114</v>
      </c>
      <c r="F1444" s="143" t="s">
        <v>115</v>
      </c>
      <c r="G1444" s="143" t="s">
        <v>111</v>
      </c>
      <c r="H1444" s="143" t="s">
        <v>104</v>
      </c>
      <c r="I1444" s="143" t="s">
        <v>116</v>
      </c>
      <c r="J1444" s="143">
        <v>305</v>
      </c>
      <c r="K1444" s="144">
        <v>436.15</v>
      </c>
    </row>
    <row r="1445" spans="1:11" x14ac:dyDescent="0.25">
      <c r="A1445" s="142" t="s">
        <v>110</v>
      </c>
      <c r="B1445" s="143">
        <v>2021</v>
      </c>
      <c r="C1445" s="143" t="s">
        <v>32</v>
      </c>
      <c r="D1445" s="143" t="s">
        <v>100</v>
      </c>
      <c r="E1445" s="143" t="s">
        <v>114</v>
      </c>
      <c r="F1445" s="143" t="s">
        <v>115</v>
      </c>
      <c r="G1445" s="143" t="s">
        <v>111</v>
      </c>
      <c r="H1445" s="143" t="s">
        <v>104</v>
      </c>
      <c r="I1445" s="143" t="s">
        <v>116</v>
      </c>
      <c r="J1445" s="143">
        <v>350</v>
      </c>
      <c r="K1445" s="144">
        <v>500.5</v>
      </c>
    </row>
    <row r="1446" spans="1:11" x14ac:dyDescent="0.25">
      <c r="A1446" s="142" t="s">
        <v>106</v>
      </c>
      <c r="B1446" s="143">
        <v>2021</v>
      </c>
      <c r="C1446" s="143" t="s">
        <v>32</v>
      </c>
      <c r="D1446" s="143" t="s">
        <v>100</v>
      </c>
      <c r="E1446" s="143" t="s">
        <v>114</v>
      </c>
      <c r="F1446" s="143" t="s">
        <v>115</v>
      </c>
      <c r="G1446" s="143" t="s">
        <v>111</v>
      </c>
      <c r="H1446" s="143" t="s">
        <v>104</v>
      </c>
      <c r="I1446" s="143" t="s">
        <v>116</v>
      </c>
      <c r="J1446" s="143">
        <v>146</v>
      </c>
      <c r="K1446" s="144">
        <v>208.78</v>
      </c>
    </row>
    <row r="1447" spans="1:11" x14ac:dyDescent="0.25">
      <c r="A1447" s="142" t="s">
        <v>108</v>
      </c>
      <c r="B1447" s="143">
        <v>2021</v>
      </c>
      <c r="C1447" s="143" t="s">
        <v>32</v>
      </c>
      <c r="D1447" s="143" t="s">
        <v>100</v>
      </c>
      <c r="E1447" s="143" t="s">
        <v>114</v>
      </c>
      <c r="F1447" s="143" t="s">
        <v>115</v>
      </c>
      <c r="G1447" s="143" t="s">
        <v>111</v>
      </c>
      <c r="H1447" s="143" t="s">
        <v>104</v>
      </c>
      <c r="I1447" s="143" t="s">
        <v>116</v>
      </c>
      <c r="J1447" s="143">
        <v>320</v>
      </c>
      <c r="K1447" s="144">
        <v>457.6</v>
      </c>
    </row>
    <row r="1448" spans="1:11" x14ac:dyDescent="0.25">
      <c r="A1448" s="142" t="s">
        <v>99</v>
      </c>
      <c r="B1448" s="143">
        <v>2021</v>
      </c>
      <c r="C1448" s="143" t="s">
        <v>32</v>
      </c>
      <c r="D1448" s="143" t="s">
        <v>100</v>
      </c>
      <c r="E1448" s="143" t="s">
        <v>114</v>
      </c>
      <c r="F1448" s="143" t="s">
        <v>115</v>
      </c>
      <c r="G1448" s="143" t="s">
        <v>111</v>
      </c>
      <c r="H1448" s="143" t="s">
        <v>104</v>
      </c>
      <c r="I1448" s="143" t="s">
        <v>116</v>
      </c>
      <c r="J1448" s="143">
        <v>346</v>
      </c>
      <c r="K1448" s="144">
        <v>494.78</v>
      </c>
    </row>
    <row r="1449" spans="1:11" x14ac:dyDescent="0.25">
      <c r="A1449" s="142" t="s">
        <v>99</v>
      </c>
      <c r="B1449" s="143">
        <v>2021</v>
      </c>
      <c r="C1449" s="143" t="s">
        <v>32</v>
      </c>
      <c r="D1449" s="143" t="s">
        <v>100</v>
      </c>
      <c r="E1449" s="143" t="s">
        <v>114</v>
      </c>
      <c r="F1449" s="143" t="s">
        <v>115</v>
      </c>
      <c r="G1449" s="143" t="s">
        <v>111</v>
      </c>
      <c r="H1449" s="143" t="s">
        <v>104</v>
      </c>
      <c r="I1449" s="143" t="s">
        <v>116</v>
      </c>
      <c r="J1449" s="143">
        <v>148</v>
      </c>
      <c r="K1449" s="144">
        <v>211.64</v>
      </c>
    </row>
    <row r="1450" spans="1:11" x14ac:dyDescent="0.25">
      <c r="A1450" s="142" t="s">
        <v>106</v>
      </c>
      <c r="B1450" s="143">
        <v>2021</v>
      </c>
      <c r="C1450" s="143" t="s">
        <v>32</v>
      </c>
      <c r="D1450" s="143" t="s">
        <v>100</v>
      </c>
      <c r="E1450" s="143" t="s">
        <v>114</v>
      </c>
      <c r="F1450" s="143" t="s">
        <v>115</v>
      </c>
      <c r="G1450" s="143" t="s">
        <v>111</v>
      </c>
      <c r="H1450" s="143" t="s">
        <v>104</v>
      </c>
      <c r="I1450" s="143" t="s">
        <v>116</v>
      </c>
      <c r="J1450" s="143">
        <v>322</v>
      </c>
      <c r="K1450" s="144">
        <v>460.46000000000004</v>
      </c>
    </row>
    <row r="1451" spans="1:11" x14ac:dyDescent="0.25">
      <c r="A1451" s="142" t="s">
        <v>106</v>
      </c>
      <c r="B1451" s="143">
        <v>2021</v>
      </c>
      <c r="C1451" s="143" t="s">
        <v>32</v>
      </c>
      <c r="D1451" s="143" t="s">
        <v>100</v>
      </c>
      <c r="E1451" s="143" t="s">
        <v>114</v>
      </c>
      <c r="F1451" s="143" t="s">
        <v>115</v>
      </c>
      <c r="G1451" s="143" t="s">
        <v>111</v>
      </c>
      <c r="H1451" s="143" t="s">
        <v>113</v>
      </c>
      <c r="I1451" s="143" t="s">
        <v>116</v>
      </c>
      <c r="J1451" s="143">
        <v>822</v>
      </c>
      <c r="K1451" s="144">
        <v>1175.46</v>
      </c>
    </row>
    <row r="1452" spans="1:11" x14ac:dyDescent="0.25">
      <c r="A1452" s="142" t="s">
        <v>106</v>
      </c>
      <c r="B1452" s="143">
        <v>2021</v>
      </c>
      <c r="C1452" s="143" t="s">
        <v>32</v>
      </c>
      <c r="D1452" s="143" t="s">
        <v>100</v>
      </c>
      <c r="E1452" s="143" t="s">
        <v>114</v>
      </c>
      <c r="F1452" s="143" t="s">
        <v>115</v>
      </c>
      <c r="G1452" s="143" t="s">
        <v>111</v>
      </c>
      <c r="H1452" s="143" t="s">
        <v>113</v>
      </c>
      <c r="I1452" s="143" t="s">
        <v>116</v>
      </c>
      <c r="J1452" s="143">
        <v>855</v>
      </c>
      <c r="K1452" s="144">
        <v>1222.6500000000001</v>
      </c>
    </row>
    <row r="1453" spans="1:11" x14ac:dyDescent="0.25">
      <c r="A1453" s="142" t="s">
        <v>109</v>
      </c>
      <c r="B1453" s="143">
        <v>2021</v>
      </c>
      <c r="C1453" s="143" t="s">
        <v>32</v>
      </c>
      <c r="D1453" s="143" t="s">
        <v>100</v>
      </c>
      <c r="E1453" s="143" t="s">
        <v>114</v>
      </c>
      <c r="F1453" s="143" t="s">
        <v>115</v>
      </c>
      <c r="G1453" s="143" t="s">
        <v>111</v>
      </c>
      <c r="H1453" s="143" t="s">
        <v>113</v>
      </c>
      <c r="I1453" s="143" t="s">
        <v>116</v>
      </c>
      <c r="J1453" s="143">
        <v>147</v>
      </c>
      <c r="K1453" s="144">
        <v>526.24</v>
      </c>
    </row>
    <row r="1454" spans="1:11" x14ac:dyDescent="0.25">
      <c r="A1454" s="142" t="s">
        <v>106</v>
      </c>
      <c r="B1454" s="143">
        <v>2021</v>
      </c>
      <c r="C1454" s="143" t="s">
        <v>32</v>
      </c>
      <c r="D1454" s="143" t="s">
        <v>100</v>
      </c>
      <c r="E1454" s="143" t="s">
        <v>114</v>
      </c>
      <c r="F1454" s="143" t="s">
        <v>115</v>
      </c>
      <c r="G1454" s="143" t="s">
        <v>111</v>
      </c>
      <c r="H1454" s="143" t="s">
        <v>113</v>
      </c>
      <c r="I1454" s="143" t="s">
        <v>116</v>
      </c>
      <c r="J1454" s="143">
        <v>321</v>
      </c>
      <c r="K1454" s="144">
        <v>459.03</v>
      </c>
    </row>
    <row r="1455" spans="1:11" x14ac:dyDescent="0.25">
      <c r="A1455" s="142" t="s">
        <v>106</v>
      </c>
      <c r="B1455" s="143">
        <v>2021</v>
      </c>
      <c r="C1455" s="143" t="s">
        <v>32</v>
      </c>
      <c r="D1455" s="143" t="s">
        <v>100</v>
      </c>
      <c r="E1455" s="143" t="s">
        <v>114</v>
      </c>
      <c r="F1455" s="143" t="s">
        <v>115</v>
      </c>
      <c r="G1455" s="143" t="s">
        <v>111</v>
      </c>
      <c r="H1455" s="143" t="s">
        <v>113</v>
      </c>
      <c r="I1455" s="143" t="s">
        <v>116</v>
      </c>
      <c r="J1455" s="143">
        <v>349</v>
      </c>
      <c r="K1455" s="144">
        <v>499.07</v>
      </c>
    </row>
    <row r="1456" spans="1:11" x14ac:dyDescent="0.25">
      <c r="A1456" s="142" t="s">
        <v>106</v>
      </c>
      <c r="B1456" s="143">
        <v>2021</v>
      </c>
      <c r="C1456" s="143" t="s">
        <v>32</v>
      </c>
      <c r="D1456" s="143" t="s">
        <v>100</v>
      </c>
      <c r="E1456" s="143" t="s">
        <v>114</v>
      </c>
      <c r="F1456" s="143" t="s">
        <v>115</v>
      </c>
      <c r="G1456" s="143" t="s">
        <v>111</v>
      </c>
      <c r="H1456" s="143" t="s">
        <v>113</v>
      </c>
      <c r="I1456" s="143" t="s">
        <v>116</v>
      </c>
      <c r="J1456" s="143">
        <v>151</v>
      </c>
      <c r="K1456" s="144">
        <v>215.93</v>
      </c>
    </row>
    <row r="1457" spans="1:11" x14ac:dyDescent="0.25">
      <c r="A1457" s="142" t="s">
        <v>99</v>
      </c>
      <c r="B1457" s="143">
        <v>2021</v>
      </c>
      <c r="C1457" s="143" t="s">
        <v>32</v>
      </c>
      <c r="D1457" s="143" t="s">
        <v>100</v>
      </c>
      <c r="E1457" s="143" t="s">
        <v>114</v>
      </c>
      <c r="F1457" s="143" t="s">
        <v>115</v>
      </c>
      <c r="G1457" s="143" t="s">
        <v>111</v>
      </c>
      <c r="H1457" s="143" t="s">
        <v>113</v>
      </c>
      <c r="I1457" s="143" t="s">
        <v>116</v>
      </c>
      <c r="J1457" s="143">
        <v>319</v>
      </c>
      <c r="K1457" s="144">
        <v>456.16999999999996</v>
      </c>
    </row>
    <row r="1458" spans="1:11" x14ac:dyDescent="0.25">
      <c r="A1458" s="142" t="s">
        <v>108</v>
      </c>
      <c r="B1458" s="143">
        <v>2021</v>
      </c>
      <c r="C1458" s="143" t="s">
        <v>32</v>
      </c>
      <c r="D1458" s="143" t="s">
        <v>100</v>
      </c>
      <c r="E1458" s="143" t="s">
        <v>114</v>
      </c>
      <c r="F1458" s="143" t="s">
        <v>115</v>
      </c>
      <c r="G1458" s="143" t="s">
        <v>111</v>
      </c>
      <c r="H1458" s="143" t="s">
        <v>113</v>
      </c>
      <c r="I1458" s="143" t="s">
        <v>116</v>
      </c>
      <c r="J1458" s="143">
        <v>831</v>
      </c>
      <c r="K1458" s="144">
        <v>1188.33</v>
      </c>
    </row>
    <row r="1459" spans="1:11" x14ac:dyDescent="0.25">
      <c r="A1459" s="142" t="s">
        <v>106</v>
      </c>
      <c r="B1459" s="143">
        <v>2021</v>
      </c>
      <c r="C1459" s="143" t="s">
        <v>32</v>
      </c>
      <c r="D1459" s="143" t="s">
        <v>100</v>
      </c>
      <c r="E1459" s="143" t="s">
        <v>114</v>
      </c>
      <c r="F1459" s="143" t="s">
        <v>115</v>
      </c>
      <c r="G1459" s="143" t="s">
        <v>111</v>
      </c>
      <c r="H1459" s="143" t="s">
        <v>113</v>
      </c>
      <c r="I1459" s="143" t="s">
        <v>116</v>
      </c>
      <c r="J1459" s="143">
        <v>864</v>
      </c>
      <c r="K1459" s="144">
        <v>1235.52</v>
      </c>
    </row>
    <row r="1460" spans="1:11" x14ac:dyDescent="0.25">
      <c r="A1460" s="142" t="s">
        <v>110</v>
      </c>
      <c r="B1460" s="143">
        <v>2021</v>
      </c>
      <c r="C1460" s="143" t="s">
        <v>32</v>
      </c>
      <c r="D1460" s="143" t="s">
        <v>100</v>
      </c>
      <c r="E1460" s="143" t="s">
        <v>114</v>
      </c>
      <c r="F1460" s="143" t="s">
        <v>115</v>
      </c>
      <c r="G1460" s="143" t="s">
        <v>111</v>
      </c>
      <c r="H1460" s="143" t="s">
        <v>113</v>
      </c>
      <c r="I1460" s="143" t="s">
        <v>116</v>
      </c>
      <c r="J1460" s="143">
        <v>323</v>
      </c>
      <c r="K1460" s="144">
        <v>461.89</v>
      </c>
    </row>
    <row r="1461" spans="1:11" x14ac:dyDescent="0.25">
      <c r="A1461" s="142" t="s">
        <v>106</v>
      </c>
      <c r="B1461" s="143">
        <v>2021</v>
      </c>
      <c r="C1461" s="143" t="s">
        <v>35</v>
      </c>
      <c r="D1461" s="143" t="s">
        <v>100</v>
      </c>
      <c r="E1461" s="143" t="s">
        <v>114</v>
      </c>
      <c r="F1461" s="143" t="s">
        <v>115</v>
      </c>
      <c r="G1461" s="143" t="s">
        <v>111</v>
      </c>
      <c r="H1461" s="143" t="s">
        <v>113</v>
      </c>
      <c r="I1461" s="143" t="s">
        <v>116</v>
      </c>
      <c r="J1461" s="143">
        <v>338</v>
      </c>
      <c r="K1461" s="144">
        <v>483.34000000000003</v>
      </c>
    </row>
    <row r="1462" spans="1:11" x14ac:dyDescent="0.25">
      <c r="A1462" s="142" t="s">
        <v>99</v>
      </c>
      <c r="B1462" s="143">
        <v>2021</v>
      </c>
      <c r="C1462" s="143" t="s">
        <v>35</v>
      </c>
      <c r="D1462" s="143" t="s">
        <v>100</v>
      </c>
      <c r="E1462" s="143" t="s">
        <v>114</v>
      </c>
      <c r="F1462" s="143" t="s">
        <v>115</v>
      </c>
      <c r="G1462" s="143" t="s">
        <v>111</v>
      </c>
      <c r="H1462" s="143" t="s">
        <v>113</v>
      </c>
      <c r="I1462" s="143" t="s">
        <v>116</v>
      </c>
      <c r="J1462" s="143">
        <v>140</v>
      </c>
      <c r="K1462" s="144">
        <v>200.2</v>
      </c>
    </row>
    <row r="1463" spans="1:11" x14ac:dyDescent="0.25">
      <c r="A1463" s="142" t="s">
        <v>99</v>
      </c>
      <c r="B1463" s="143">
        <v>2021</v>
      </c>
      <c r="C1463" s="143" t="s">
        <v>35</v>
      </c>
      <c r="D1463" s="143" t="s">
        <v>100</v>
      </c>
      <c r="E1463" s="143" t="s">
        <v>114</v>
      </c>
      <c r="F1463" s="143" t="s">
        <v>115</v>
      </c>
      <c r="G1463" s="143" t="s">
        <v>111</v>
      </c>
      <c r="H1463" s="143" t="s">
        <v>113</v>
      </c>
      <c r="I1463" s="143" t="s">
        <v>116</v>
      </c>
      <c r="J1463" s="143">
        <v>308</v>
      </c>
      <c r="K1463" s="144">
        <v>440.44</v>
      </c>
    </row>
    <row r="1464" spans="1:11" x14ac:dyDescent="0.25">
      <c r="A1464" s="142" t="s">
        <v>99</v>
      </c>
      <c r="B1464" s="143">
        <v>2021</v>
      </c>
      <c r="C1464" s="143" t="s">
        <v>35</v>
      </c>
      <c r="D1464" s="143" t="s">
        <v>100</v>
      </c>
      <c r="E1464" s="143" t="s">
        <v>114</v>
      </c>
      <c r="F1464" s="143" t="s">
        <v>115</v>
      </c>
      <c r="G1464" s="143" t="s">
        <v>111</v>
      </c>
      <c r="H1464" s="143" t="s">
        <v>113</v>
      </c>
      <c r="I1464" s="143" t="s">
        <v>116</v>
      </c>
      <c r="J1464" s="143">
        <v>136</v>
      </c>
      <c r="K1464" s="144">
        <v>194.48</v>
      </c>
    </row>
    <row r="1465" spans="1:11" x14ac:dyDescent="0.25">
      <c r="A1465" s="142" t="s">
        <v>108</v>
      </c>
      <c r="B1465" s="143">
        <v>2021</v>
      </c>
      <c r="C1465" s="143" t="s">
        <v>35</v>
      </c>
      <c r="D1465" s="143" t="s">
        <v>100</v>
      </c>
      <c r="E1465" s="143" t="s">
        <v>114</v>
      </c>
      <c r="F1465" s="143" t="s">
        <v>115</v>
      </c>
      <c r="G1465" s="143" t="s">
        <v>111</v>
      </c>
      <c r="H1465" s="143" t="s">
        <v>113</v>
      </c>
      <c r="I1465" s="143" t="s">
        <v>116</v>
      </c>
      <c r="J1465" s="143">
        <v>310</v>
      </c>
      <c r="K1465" s="144">
        <v>443.3</v>
      </c>
    </row>
    <row r="1466" spans="1:11" x14ac:dyDescent="0.25">
      <c r="A1466" s="142" t="s">
        <v>108</v>
      </c>
      <c r="B1466" s="143">
        <v>2021</v>
      </c>
      <c r="C1466" s="143" t="s">
        <v>35</v>
      </c>
      <c r="D1466" s="143" t="s">
        <v>100</v>
      </c>
      <c r="E1466" s="143" t="s">
        <v>114</v>
      </c>
      <c r="F1466" s="143" t="s">
        <v>115</v>
      </c>
      <c r="G1466" s="143" t="s">
        <v>111</v>
      </c>
      <c r="H1466" s="143" t="s">
        <v>113</v>
      </c>
      <c r="I1466" s="143" t="s">
        <v>116</v>
      </c>
      <c r="J1466" s="143">
        <v>824</v>
      </c>
      <c r="K1466" s="144">
        <v>1178.32</v>
      </c>
    </row>
    <row r="1467" spans="1:11" x14ac:dyDescent="0.25">
      <c r="A1467" s="142" t="s">
        <v>99</v>
      </c>
      <c r="B1467" s="143">
        <v>2021</v>
      </c>
      <c r="C1467" s="143" t="s">
        <v>35</v>
      </c>
      <c r="D1467" s="143" t="s">
        <v>100</v>
      </c>
      <c r="E1467" s="143" t="s">
        <v>114</v>
      </c>
      <c r="F1467" s="143" t="s">
        <v>115</v>
      </c>
      <c r="G1467" s="143" t="s">
        <v>111</v>
      </c>
      <c r="H1467" s="143" t="s">
        <v>113</v>
      </c>
      <c r="I1467" s="143" t="s">
        <v>116</v>
      </c>
      <c r="J1467" s="143">
        <v>857</v>
      </c>
      <c r="K1467" s="144">
        <v>1225.51</v>
      </c>
    </row>
    <row r="1468" spans="1:11" x14ac:dyDescent="0.25">
      <c r="A1468" s="142" t="s">
        <v>106</v>
      </c>
      <c r="B1468" s="143">
        <v>2021</v>
      </c>
      <c r="C1468" s="143" t="s">
        <v>35</v>
      </c>
      <c r="D1468" s="143" t="s">
        <v>100</v>
      </c>
      <c r="E1468" s="143" t="s">
        <v>114</v>
      </c>
      <c r="F1468" s="143" t="s">
        <v>115</v>
      </c>
      <c r="G1468" s="143" t="s">
        <v>111</v>
      </c>
      <c r="H1468" s="143" t="s">
        <v>113</v>
      </c>
      <c r="I1468" s="143" t="s">
        <v>116</v>
      </c>
      <c r="J1468" s="143">
        <v>910</v>
      </c>
      <c r="K1468" s="144">
        <v>1301.3</v>
      </c>
    </row>
    <row r="1469" spans="1:11" x14ac:dyDescent="0.25">
      <c r="A1469" s="142" t="s">
        <v>106</v>
      </c>
      <c r="B1469" s="143">
        <v>2021</v>
      </c>
      <c r="C1469" s="143" t="s">
        <v>35</v>
      </c>
      <c r="D1469" s="143" t="s">
        <v>100</v>
      </c>
      <c r="E1469" s="143" t="s">
        <v>114</v>
      </c>
      <c r="F1469" s="143" t="s">
        <v>115</v>
      </c>
      <c r="G1469" s="143" t="s">
        <v>111</v>
      </c>
      <c r="H1469" s="143" t="s">
        <v>113</v>
      </c>
      <c r="I1469" s="143" t="s">
        <v>116</v>
      </c>
      <c r="J1469" s="143">
        <v>863</v>
      </c>
      <c r="K1469" s="144">
        <v>526.24</v>
      </c>
    </row>
    <row r="1470" spans="1:11" x14ac:dyDescent="0.25">
      <c r="A1470" s="142" t="s">
        <v>108</v>
      </c>
      <c r="B1470" s="143">
        <v>2021</v>
      </c>
      <c r="C1470" s="143" t="s">
        <v>35</v>
      </c>
      <c r="D1470" s="143" t="s">
        <v>100</v>
      </c>
      <c r="E1470" s="143" t="s">
        <v>114</v>
      </c>
      <c r="F1470" s="143" t="s">
        <v>115</v>
      </c>
      <c r="G1470" s="143" t="s">
        <v>111</v>
      </c>
      <c r="H1470" s="143" t="s">
        <v>113</v>
      </c>
      <c r="I1470" s="143" t="s">
        <v>116</v>
      </c>
      <c r="J1470" s="143">
        <v>309</v>
      </c>
      <c r="K1470" s="144">
        <v>441.87</v>
      </c>
    </row>
    <row r="1471" spans="1:11" x14ac:dyDescent="0.25">
      <c r="A1471" s="142" t="s">
        <v>108</v>
      </c>
      <c r="B1471" s="143">
        <v>2021</v>
      </c>
      <c r="C1471" s="143" t="s">
        <v>35</v>
      </c>
      <c r="D1471" s="143" t="s">
        <v>100</v>
      </c>
      <c r="E1471" s="143" t="s">
        <v>114</v>
      </c>
      <c r="F1471" s="143" t="s">
        <v>115</v>
      </c>
      <c r="G1471" s="143" t="s">
        <v>111</v>
      </c>
      <c r="H1471" s="143" t="s">
        <v>113</v>
      </c>
      <c r="I1471" s="143" t="s">
        <v>116</v>
      </c>
      <c r="J1471" s="143">
        <v>337</v>
      </c>
      <c r="K1471" s="144">
        <v>481.90999999999997</v>
      </c>
    </row>
    <row r="1472" spans="1:11" x14ac:dyDescent="0.25">
      <c r="A1472" s="142" t="s">
        <v>109</v>
      </c>
      <c r="B1472" s="143">
        <v>2021</v>
      </c>
      <c r="C1472" s="143" t="s">
        <v>35</v>
      </c>
      <c r="D1472" s="143" t="s">
        <v>100</v>
      </c>
      <c r="E1472" s="143" t="s">
        <v>114</v>
      </c>
      <c r="F1472" s="143" t="s">
        <v>115</v>
      </c>
      <c r="G1472" s="143" t="s">
        <v>111</v>
      </c>
      <c r="H1472" s="143" t="s">
        <v>113</v>
      </c>
      <c r="I1472" s="143" t="s">
        <v>116</v>
      </c>
      <c r="J1472" s="143">
        <v>139</v>
      </c>
      <c r="K1472" s="144">
        <v>198.76999999999998</v>
      </c>
    </row>
    <row r="1473" spans="1:11" x14ac:dyDescent="0.25">
      <c r="A1473" s="142" t="s">
        <v>99</v>
      </c>
      <c r="B1473" s="143">
        <v>2021</v>
      </c>
      <c r="C1473" s="143" t="s">
        <v>35</v>
      </c>
      <c r="D1473" s="143" t="s">
        <v>100</v>
      </c>
      <c r="E1473" s="143" t="s">
        <v>114</v>
      </c>
      <c r="F1473" s="143" t="s">
        <v>115</v>
      </c>
      <c r="G1473" s="143" t="s">
        <v>111</v>
      </c>
      <c r="H1473" s="143" t="s">
        <v>113</v>
      </c>
      <c r="I1473" s="143" t="s">
        <v>116</v>
      </c>
      <c r="J1473" s="143">
        <v>833</v>
      </c>
      <c r="K1473" s="144">
        <v>1191.19</v>
      </c>
    </row>
    <row r="1474" spans="1:11" x14ac:dyDescent="0.25">
      <c r="A1474" s="142" t="s">
        <v>106</v>
      </c>
      <c r="B1474" s="143">
        <v>2021</v>
      </c>
      <c r="C1474" s="143" t="s">
        <v>35</v>
      </c>
      <c r="D1474" s="143" t="s">
        <v>100</v>
      </c>
      <c r="E1474" s="143" t="s">
        <v>114</v>
      </c>
      <c r="F1474" s="143" t="s">
        <v>115</v>
      </c>
      <c r="G1474" s="143" t="s">
        <v>111</v>
      </c>
      <c r="H1474" s="143" t="s">
        <v>113</v>
      </c>
      <c r="I1474" s="143" t="s">
        <v>116</v>
      </c>
      <c r="J1474" s="143">
        <v>866</v>
      </c>
      <c r="K1474" s="144">
        <v>1238.3800000000001</v>
      </c>
    </row>
    <row r="1475" spans="1:11" x14ac:dyDescent="0.25">
      <c r="A1475" s="142" t="s">
        <v>106</v>
      </c>
      <c r="B1475" s="143">
        <v>2021</v>
      </c>
      <c r="C1475" s="143" t="s">
        <v>35</v>
      </c>
      <c r="D1475" s="143" t="s">
        <v>100</v>
      </c>
      <c r="E1475" s="143" t="s">
        <v>114</v>
      </c>
      <c r="F1475" s="143" t="s">
        <v>115</v>
      </c>
      <c r="G1475" s="143" t="s">
        <v>111</v>
      </c>
      <c r="H1475" s="143" t="s">
        <v>113</v>
      </c>
      <c r="I1475" s="143" t="s">
        <v>116</v>
      </c>
      <c r="J1475" s="143">
        <v>311</v>
      </c>
      <c r="K1475" s="144">
        <v>444.73</v>
      </c>
    </row>
    <row r="1476" spans="1:11" x14ac:dyDescent="0.25">
      <c r="A1476" s="142" t="s">
        <v>106</v>
      </c>
      <c r="B1476" s="143">
        <v>2021</v>
      </c>
      <c r="C1476" s="143" t="s">
        <v>41</v>
      </c>
      <c r="D1476" s="143" t="s">
        <v>112</v>
      </c>
      <c r="E1476" s="143" t="s">
        <v>114</v>
      </c>
      <c r="F1476" s="143" t="s">
        <v>115</v>
      </c>
      <c r="G1476" s="143" t="s">
        <v>111</v>
      </c>
      <c r="H1476" s="143" t="s">
        <v>113</v>
      </c>
      <c r="I1476" s="143" t="s">
        <v>116</v>
      </c>
      <c r="J1476" s="143">
        <v>350</v>
      </c>
      <c r="K1476" s="144">
        <v>500.5</v>
      </c>
    </row>
    <row r="1477" spans="1:11" x14ac:dyDescent="0.25">
      <c r="A1477" s="142" t="s">
        <v>99</v>
      </c>
      <c r="B1477" s="143">
        <v>2021</v>
      </c>
      <c r="C1477" s="143" t="s">
        <v>41</v>
      </c>
      <c r="D1477" s="143" t="s">
        <v>112</v>
      </c>
      <c r="E1477" s="143" t="s">
        <v>114</v>
      </c>
      <c r="F1477" s="143" t="s">
        <v>115</v>
      </c>
      <c r="G1477" s="143" t="s">
        <v>111</v>
      </c>
      <c r="H1477" s="143" t="s">
        <v>113</v>
      </c>
      <c r="I1477" s="143" t="s">
        <v>116</v>
      </c>
      <c r="J1477" s="143">
        <v>304</v>
      </c>
      <c r="K1477" s="144">
        <v>434.72</v>
      </c>
    </row>
    <row r="1478" spans="1:11" x14ac:dyDescent="0.25">
      <c r="A1478" s="142" t="s">
        <v>99</v>
      </c>
      <c r="B1478" s="143">
        <v>2021</v>
      </c>
      <c r="C1478" s="143" t="s">
        <v>41</v>
      </c>
      <c r="D1478" s="143" t="s">
        <v>112</v>
      </c>
      <c r="E1478" s="143" t="s">
        <v>114</v>
      </c>
      <c r="F1478" s="143" t="s">
        <v>115</v>
      </c>
      <c r="G1478" s="143" t="s">
        <v>111</v>
      </c>
      <c r="H1478" s="143" t="s">
        <v>113</v>
      </c>
      <c r="I1478" s="143" t="s">
        <v>116</v>
      </c>
      <c r="J1478" s="143">
        <v>352</v>
      </c>
      <c r="K1478" s="144">
        <v>503.36</v>
      </c>
    </row>
    <row r="1479" spans="1:11" x14ac:dyDescent="0.25">
      <c r="A1479" s="142" t="s">
        <v>99</v>
      </c>
      <c r="B1479" s="143">
        <v>2021</v>
      </c>
      <c r="C1479" s="143" t="s">
        <v>41</v>
      </c>
      <c r="D1479" s="143" t="s">
        <v>112</v>
      </c>
      <c r="E1479" s="143" t="s">
        <v>114</v>
      </c>
      <c r="F1479" s="143" t="s">
        <v>115</v>
      </c>
      <c r="G1479" s="143" t="s">
        <v>111</v>
      </c>
      <c r="H1479" s="143" t="s">
        <v>113</v>
      </c>
      <c r="I1479" s="143" t="s">
        <v>116</v>
      </c>
      <c r="J1479" s="143">
        <v>829</v>
      </c>
      <c r="K1479" s="144">
        <v>1185.47</v>
      </c>
    </row>
    <row r="1480" spans="1:11" x14ac:dyDescent="0.25">
      <c r="A1480" s="142" t="s">
        <v>106</v>
      </c>
      <c r="B1480" s="143">
        <v>2021</v>
      </c>
      <c r="C1480" s="143" t="s">
        <v>41</v>
      </c>
      <c r="D1480" s="143" t="s">
        <v>112</v>
      </c>
      <c r="E1480" s="143" t="s">
        <v>114</v>
      </c>
      <c r="F1480" s="143" t="s">
        <v>115</v>
      </c>
      <c r="G1480" s="143" t="s">
        <v>111</v>
      </c>
      <c r="H1480" s="143" t="s">
        <v>113</v>
      </c>
      <c r="I1480" s="143" t="s">
        <v>116</v>
      </c>
      <c r="J1480" s="143">
        <v>862</v>
      </c>
      <c r="K1480" s="144">
        <v>1232.6599999999999</v>
      </c>
    </row>
    <row r="1481" spans="1:11" x14ac:dyDescent="0.25">
      <c r="A1481" s="142" t="s">
        <v>99</v>
      </c>
      <c r="B1481" s="143">
        <v>2021</v>
      </c>
      <c r="C1481" s="143" t="s">
        <v>41</v>
      </c>
      <c r="D1481" s="143" t="s">
        <v>112</v>
      </c>
      <c r="E1481" s="143" t="s">
        <v>114</v>
      </c>
      <c r="F1481" s="143" t="s">
        <v>115</v>
      </c>
      <c r="G1481" s="143" t="s">
        <v>111</v>
      </c>
      <c r="H1481" s="143" t="s">
        <v>113</v>
      </c>
      <c r="I1481" s="143" t="s">
        <v>116</v>
      </c>
      <c r="J1481" s="143">
        <v>918</v>
      </c>
      <c r="K1481" s="144">
        <v>1312.74</v>
      </c>
    </row>
    <row r="1482" spans="1:11" x14ac:dyDescent="0.25">
      <c r="A1482" s="142" t="s">
        <v>99</v>
      </c>
      <c r="B1482" s="143">
        <v>2021</v>
      </c>
      <c r="C1482" s="143" t="s">
        <v>41</v>
      </c>
      <c r="D1482" s="143" t="s">
        <v>112</v>
      </c>
      <c r="E1482" s="143" t="s">
        <v>114</v>
      </c>
      <c r="F1482" s="143" t="s">
        <v>115</v>
      </c>
      <c r="G1482" s="143" t="s">
        <v>111</v>
      </c>
      <c r="H1482" s="143" t="s">
        <v>113</v>
      </c>
      <c r="I1482" s="143" t="s">
        <v>116</v>
      </c>
      <c r="J1482" s="143">
        <v>919</v>
      </c>
      <c r="K1482" s="144">
        <v>1314.17</v>
      </c>
    </row>
    <row r="1483" spans="1:11" x14ac:dyDescent="0.25">
      <c r="A1483" s="142" t="s">
        <v>106</v>
      </c>
      <c r="B1483" s="143">
        <v>2021</v>
      </c>
      <c r="C1483" s="143" t="s">
        <v>41</v>
      </c>
      <c r="D1483" s="143" t="s">
        <v>112</v>
      </c>
      <c r="E1483" s="143" t="s">
        <v>114</v>
      </c>
      <c r="F1483" s="143" t="s">
        <v>115</v>
      </c>
      <c r="G1483" s="143" t="s">
        <v>111</v>
      </c>
      <c r="H1483" s="143" t="s">
        <v>113</v>
      </c>
      <c r="I1483" s="143" t="s">
        <v>116</v>
      </c>
      <c r="J1483" s="143">
        <v>920</v>
      </c>
      <c r="K1483" s="144">
        <v>1315.6</v>
      </c>
    </row>
    <row r="1484" spans="1:11" x14ac:dyDescent="0.25">
      <c r="A1484" s="142" t="s">
        <v>106</v>
      </c>
      <c r="B1484" s="143">
        <v>2021</v>
      </c>
      <c r="C1484" s="143" t="s">
        <v>41</v>
      </c>
      <c r="D1484" s="143" t="s">
        <v>112</v>
      </c>
      <c r="E1484" s="143" t="s">
        <v>114</v>
      </c>
      <c r="F1484" s="143" t="s">
        <v>115</v>
      </c>
      <c r="G1484" s="143" t="s">
        <v>111</v>
      </c>
      <c r="H1484" s="143" t="s">
        <v>113</v>
      </c>
      <c r="I1484" s="143" t="s">
        <v>116</v>
      </c>
      <c r="J1484" s="143">
        <v>869</v>
      </c>
      <c r="K1484" s="144">
        <v>526.24</v>
      </c>
    </row>
    <row r="1485" spans="1:11" x14ac:dyDescent="0.25">
      <c r="A1485" s="142" t="s">
        <v>106</v>
      </c>
      <c r="B1485" s="143">
        <v>2021</v>
      </c>
      <c r="C1485" s="143" t="s">
        <v>41</v>
      </c>
      <c r="D1485" s="143" t="s">
        <v>112</v>
      </c>
      <c r="E1485" s="143" t="s">
        <v>114</v>
      </c>
      <c r="F1485" s="143" t="s">
        <v>115</v>
      </c>
      <c r="G1485" s="143" t="s">
        <v>111</v>
      </c>
      <c r="H1485" s="143" t="s">
        <v>113</v>
      </c>
      <c r="I1485" s="143" t="s">
        <v>116</v>
      </c>
      <c r="J1485" s="143">
        <v>351</v>
      </c>
      <c r="K1485" s="144">
        <v>501.93</v>
      </c>
    </row>
    <row r="1486" spans="1:11" x14ac:dyDescent="0.25">
      <c r="A1486" s="142" t="s">
        <v>99</v>
      </c>
      <c r="B1486" s="143">
        <v>2021</v>
      </c>
      <c r="C1486" s="143" t="s">
        <v>41</v>
      </c>
      <c r="D1486" s="143" t="s">
        <v>112</v>
      </c>
      <c r="E1486" s="143" t="s">
        <v>114</v>
      </c>
      <c r="F1486" s="143" t="s">
        <v>115</v>
      </c>
      <c r="G1486" s="143" t="s">
        <v>111</v>
      </c>
      <c r="H1486" s="143" t="s">
        <v>113</v>
      </c>
      <c r="I1486" s="143" t="s">
        <v>116</v>
      </c>
      <c r="J1486" s="143">
        <v>261</v>
      </c>
      <c r="K1486" s="144">
        <v>373.23</v>
      </c>
    </row>
    <row r="1487" spans="1:11" x14ac:dyDescent="0.25">
      <c r="A1487" s="142" t="s">
        <v>99</v>
      </c>
      <c r="B1487" s="143">
        <v>2021</v>
      </c>
      <c r="C1487" s="143" t="s">
        <v>41</v>
      </c>
      <c r="D1487" s="143" t="s">
        <v>112</v>
      </c>
      <c r="E1487" s="143" t="s">
        <v>114</v>
      </c>
      <c r="F1487" s="143" t="s">
        <v>115</v>
      </c>
      <c r="G1487" s="143" t="s">
        <v>111</v>
      </c>
      <c r="H1487" s="143" t="s">
        <v>113</v>
      </c>
      <c r="I1487" s="143" t="s">
        <v>116</v>
      </c>
      <c r="J1487" s="143">
        <v>255</v>
      </c>
      <c r="K1487" s="144">
        <v>364.65</v>
      </c>
    </row>
    <row r="1488" spans="1:11" x14ac:dyDescent="0.25">
      <c r="A1488" s="142" t="s">
        <v>99</v>
      </c>
      <c r="B1488" s="143">
        <v>2021</v>
      </c>
      <c r="C1488" s="143" t="s">
        <v>41</v>
      </c>
      <c r="D1488" s="143" t="s">
        <v>112</v>
      </c>
      <c r="E1488" s="143" t="s">
        <v>114</v>
      </c>
      <c r="F1488" s="143" t="s">
        <v>115</v>
      </c>
      <c r="G1488" s="143" t="s">
        <v>111</v>
      </c>
      <c r="H1488" s="143" t="s">
        <v>113</v>
      </c>
      <c r="I1488" s="143" t="s">
        <v>116</v>
      </c>
      <c r="J1488" s="143">
        <v>307</v>
      </c>
      <c r="K1488" s="144">
        <v>439.01</v>
      </c>
    </row>
    <row r="1489" spans="1:11" x14ac:dyDescent="0.25">
      <c r="A1489" s="142" t="s">
        <v>99</v>
      </c>
      <c r="B1489" s="143">
        <v>2021</v>
      </c>
      <c r="C1489" s="143" t="s">
        <v>41</v>
      </c>
      <c r="D1489" s="143" t="s">
        <v>112</v>
      </c>
      <c r="E1489" s="143" t="s">
        <v>114</v>
      </c>
      <c r="F1489" s="143" t="s">
        <v>115</v>
      </c>
      <c r="G1489" s="143" t="s">
        <v>111</v>
      </c>
      <c r="H1489" s="143" t="s">
        <v>113</v>
      </c>
      <c r="I1489" s="143" t="s">
        <v>116</v>
      </c>
      <c r="J1489" s="143">
        <v>838</v>
      </c>
      <c r="K1489" s="144">
        <v>1198.3399999999999</v>
      </c>
    </row>
    <row r="1490" spans="1:11" x14ac:dyDescent="0.25">
      <c r="A1490" s="142" t="s">
        <v>106</v>
      </c>
      <c r="B1490" s="143">
        <v>2021</v>
      </c>
      <c r="C1490" s="143" t="s">
        <v>41</v>
      </c>
      <c r="D1490" s="143" t="s">
        <v>112</v>
      </c>
      <c r="E1490" s="143" t="s">
        <v>114</v>
      </c>
      <c r="F1490" s="143" t="s">
        <v>115</v>
      </c>
      <c r="G1490" s="143" t="s">
        <v>111</v>
      </c>
      <c r="H1490" s="143" t="s">
        <v>113</v>
      </c>
      <c r="I1490" s="143" t="s">
        <v>116</v>
      </c>
      <c r="J1490" s="143">
        <v>871</v>
      </c>
      <c r="K1490" s="144">
        <v>1245.53</v>
      </c>
    </row>
    <row r="1491" spans="1:11" x14ac:dyDescent="0.25">
      <c r="A1491" s="142" t="s">
        <v>106</v>
      </c>
      <c r="B1491" s="143">
        <v>2021</v>
      </c>
      <c r="C1491" s="143" t="s">
        <v>40</v>
      </c>
      <c r="D1491" s="143" t="s">
        <v>112</v>
      </c>
      <c r="E1491" s="143" t="s">
        <v>114</v>
      </c>
      <c r="F1491" s="143" t="s">
        <v>115</v>
      </c>
      <c r="G1491" s="143" t="s">
        <v>111</v>
      </c>
      <c r="H1491" s="143" t="s">
        <v>113</v>
      </c>
      <c r="I1491" s="143" t="s">
        <v>116</v>
      </c>
      <c r="J1491" s="143">
        <v>308</v>
      </c>
      <c r="K1491" s="144">
        <v>440.44</v>
      </c>
    </row>
    <row r="1492" spans="1:11" x14ac:dyDescent="0.25">
      <c r="A1492" s="142" t="s">
        <v>110</v>
      </c>
      <c r="B1492" s="143">
        <v>2021</v>
      </c>
      <c r="C1492" s="143" t="s">
        <v>40</v>
      </c>
      <c r="D1492" s="143" t="s">
        <v>112</v>
      </c>
      <c r="E1492" s="143" t="s">
        <v>114</v>
      </c>
      <c r="F1492" s="143" t="s">
        <v>115</v>
      </c>
      <c r="G1492" s="143" t="s">
        <v>111</v>
      </c>
      <c r="H1492" s="143" t="s">
        <v>113</v>
      </c>
      <c r="I1492" s="143" t="s">
        <v>116</v>
      </c>
      <c r="J1492" s="143">
        <v>356</v>
      </c>
      <c r="K1492" s="144">
        <v>509.08</v>
      </c>
    </row>
    <row r="1493" spans="1:11" x14ac:dyDescent="0.25">
      <c r="A1493" s="142" t="s">
        <v>106</v>
      </c>
      <c r="B1493" s="143">
        <v>2021</v>
      </c>
      <c r="C1493" s="143" t="s">
        <v>40</v>
      </c>
      <c r="D1493" s="143" t="s">
        <v>112</v>
      </c>
      <c r="E1493" s="143" t="s">
        <v>114</v>
      </c>
      <c r="F1493" s="143" t="s">
        <v>115</v>
      </c>
      <c r="G1493" s="143" t="s">
        <v>111</v>
      </c>
      <c r="H1493" s="143" t="s">
        <v>113</v>
      </c>
      <c r="I1493" s="143" t="s">
        <v>116</v>
      </c>
      <c r="J1493" s="143">
        <v>310</v>
      </c>
      <c r="K1493" s="144">
        <v>443.3</v>
      </c>
    </row>
    <row r="1494" spans="1:11" x14ac:dyDescent="0.25">
      <c r="A1494" s="142" t="s">
        <v>99</v>
      </c>
      <c r="B1494" s="143">
        <v>2021</v>
      </c>
      <c r="C1494" s="143" t="s">
        <v>40</v>
      </c>
      <c r="D1494" s="143" t="s">
        <v>112</v>
      </c>
      <c r="E1494" s="143" t="s">
        <v>114</v>
      </c>
      <c r="F1494" s="143" t="s">
        <v>115</v>
      </c>
      <c r="G1494" s="143" t="s">
        <v>111</v>
      </c>
      <c r="H1494" s="143" t="s">
        <v>113</v>
      </c>
      <c r="I1494" s="143" t="s">
        <v>116</v>
      </c>
      <c r="J1494" s="143">
        <v>358</v>
      </c>
      <c r="K1494" s="144">
        <v>511.94</v>
      </c>
    </row>
    <row r="1495" spans="1:11" x14ac:dyDescent="0.25">
      <c r="A1495" s="142" t="s">
        <v>99</v>
      </c>
      <c r="B1495" s="143">
        <v>2021</v>
      </c>
      <c r="C1495" s="143" t="s">
        <v>40</v>
      </c>
      <c r="D1495" s="143" t="s">
        <v>112</v>
      </c>
      <c r="E1495" s="143" t="s">
        <v>114</v>
      </c>
      <c r="F1495" s="143" t="s">
        <v>115</v>
      </c>
      <c r="G1495" s="143" t="s">
        <v>111</v>
      </c>
      <c r="H1495" s="143" t="s">
        <v>113</v>
      </c>
      <c r="I1495" s="143" t="s">
        <v>116</v>
      </c>
      <c r="J1495" s="143">
        <v>828</v>
      </c>
      <c r="K1495" s="144">
        <v>1184.04</v>
      </c>
    </row>
    <row r="1496" spans="1:11" x14ac:dyDescent="0.25">
      <c r="A1496" s="142" t="s">
        <v>109</v>
      </c>
      <c r="B1496" s="143">
        <v>2021</v>
      </c>
      <c r="C1496" s="143" t="s">
        <v>40</v>
      </c>
      <c r="D1496" s="143" t="s">
        <v>112</v>
      </c>
      <c r="E1496" s="143" t="s">
        <v>114</v>
      </c>
      <c r="F1496" s="143" t="s">
        <v>115</v>
      </c>
      <c r="G1496" s="143" t="s">
        <v>111</v>
      </c>
      <c r="H1496" s="143" t="s">
        <v>113</v>
      </c>
      <c r="I1496" s="143" t="s">
        <v>116</v>
      </c>
      <c r="J1496" s="143">
        <v>915</v>
      </c>
      <c r="K1496" s="144">
        <v>1308.45</v>
      </c>
    </row>
    <row r="1497" spans="1:11" x14ac:dyDescent="0.25">
      <c r="A1497" s="142" t="s">
        <v>106</v>
      </c>
      <c r="B1497" s="143">
        <v>2021</v>
      </c>
      <c r="C1497" s="143" t="s">
        <v>40</v>
      </c>
      <c r="D1497" s="143" t="s">
        <v>112</v>
      </c>
      <c r="E1497" s="143" t="s">
        <v>114</v>
      </c>
      <c r="F1497" s="143" t="s">
        <v>115</v>
      </c>
      <c r="G1497" s="143" t="s">
        <v>111</v>
      </c>
      <c r="H1497" s="143" t="s">
        <v>113</v>
      </c>
      <c r="I1497" s="143" t="s">
        <v>116</v>
      </c>
      <c r="J1497" s="143">
        <v>916</v>
      </c>
      <c r="K1497" s="144">
        <v>1309.8800000000001</v>
      </c>
    </row>
    <row r="1498" spans="1:11" x14ac:dyDescent="0.25">
      <c r="A1498" s="142" t="s">
        <v>106</v>
      </c>
      <c r="B1498" s="143">
        <v>2021</v>
      </c>
      <c r="C1498" s="143" t="s">
        <v>40</v>
      </c>
      <c r="D1498" s="143" t="s">
        <v>112</v>
      </c>
      <c r="E1498" s="143" t="s">
        <v>114</v>
      </c>
      <c r="F1498" s="143" t="s">
        <v>115</v>
      </c>
      <c r="G1498" s="143" t="s">
        <v>111</v>
      </c>
      <c r="H1498" s="143" t="s">
        <v>113</v>
      </c>
      <c r="I1498" s="143" t="s">
        <v>116</v>
      </c>
      <c r="J1498" s="143">
        <v>917</v>
      </c>
      <c r="K1498" s="144">
        <v>1311.31</v>
      </c>
    </row>
    <row r="1499" spans="1:11" x14ac:dyDescent="0.25">
      <c r="A1499" s="142" t="s">
        <v>106</v>
      </c>
      <c r="B1499" s="143">
        <v>2021</v>
      </c>
      <c r="C1499" s="143" t="s">
        <v>40</v>
      </c>
      <c r="D1499" s="143" t="s">
        <v>112</v>
      </c>
      <c r="E1499" s="143" t="s">
        <v>114</v>
      </c>
      <c r="F1499" s="143" t="s">
        <v>115</v>
      </c>
      <c r="G1499" s="143" t="s">
        <v>111</v>
      </c>
      <c r="H1499" s="143" t="s">
        <v>113</v>
      </c>
      <c r="I1499" s="143" t="s">
        <v>116</v>
      </c>
      <c r="J1499" s="143">
        <v>868</v>
      </c>
      <c r="K1499" s="144">
        <v>526.24</v>
      </c>
    </row>
    <row r="1500" spans="1:11" x14ac:dyDescent="0.25">
      <c r="A1500" s="142" t="s">
        <v>108</v>
      </c>
      <c r="B1500" s="143">
        <v>2021</v>
      </c>
      <c r="C1500" s="143" t="s">
        <v>40</v>
      </c>
      <c r="D1500" s="143" t="s">
        <v>112</v>
      </c>
      <c r="E1500" s="143" t="s">
        <v>114</v>
      </c>
      <c r="F1500" s="143" t="s">
        <v>115</v>
      </c>
      <c r="G1500" s="143" t="s">
        <v>111</v>
      </c>
      <c r="H1500" s="143" t="s">
        <v>113</v>
      </c>
      <c r="I1500" s="143" t="s">
        <v>116</v>
      </c>
      <c r="J1500" s="143">
        <v>357</v>
      </c>
      <c r="K1500" s="144">
        <v>526.24</v>
      </c>
    </row>
    <row r="1501" spans="1:11" x14ac:dyDescent="0.25">
      <c r="A1501" s="142" t="s">
        <v>99</v>
      </c>
      <c r="B1501" s="143">
        <v>2021</v>
      </c>
      <c r="C1501" s="143" t="s">
        <v>40</v>
      </c>
      <c r="D1501" s="143" t="s">
        <v>112</v>
      </c>
      <c r="E1501" s="143" t="s">
        <v>114</v>
      </c>
      <c r="F1501" s="143" t="s">
        <v>115</v>
      </c>
      <c r="G1501" s="143" t="s">
        <v>111</v>
      </c>
      <c r="H1501" s="143" t="s">
        <v>113</v>
      </c>
      <c r="I1501" s="143" t="s">
        <v>116</v>
      </c>
      <c r="J1501" s="143">
        <v>279</v>
      </c>
      <c r="K1501" s="144">
        <v>398.97</v>
      </c>
    </row>
    <row r="1502" spans="1:11" x14ac:dyDescent="0.25">
      <c r="A1502" s="142" t="s">
        <v>106</v>
      </c>
      <c r="B1502" s="143">
        <v>2021</v>
      </c>
      <c r="C1502" s="143" t="s">
        <v>40</v>
      </c>
      <c r="D1502" s="143" t="s">
        <v>112</v>
      </c>
      <c r="E1502" s="143" t="s">
        <v>114</v>
      </c>
      <c r="F1502" s="143" t="s">
        <v>115</v>
      </c>
      <c r="G1502" s="143" t="s">
        <v>111</v>
      </c>
      <c r="H1502" s="143" t="s">
        <v>113</v>
      </c>
      <c r="I1502" s="143" t="s">
        <v>116</v>
      </c>
      <c r="J1502" s="143">
        <v>273</v>
      </c>
      <c r="K1502" s="144">
        <v>390.39</v>
      </c>
    </row>
    <row r="1503" spans="1:11" x14ac:dyDescent="0.25">
      <c r="A1503" s="142" t="s">
        <v>106</v>
      </c>
      <c r="B1503" s="143">
        <v>2021</v>
      </c>
      <c r="C1503" s="143" t="s">
        <v>40</v>
      </c>
      <c r="D1503" s="143" t="s">
        <v>112</v>
      </c>
      <c r="E1503" s="143" t="s">
        <v>114</v>
      </c>
      <c r="F1503" s="143" t="s">
        <v>115</v>
      </c>
      <c r="G1503" s="143" t="s">
        <v>111</v>
      </c>
      <c r="H1503" s="143" t="s">
        <v>113</v>
      </c>
      <c r="I1503" s="143" t="s">
        <v>116</v>
      </c>
      <c r="J1503" s="143">
        <v>267</v>
      </c>
      <c r="K1503" s="144">
        <v>381.81</v>
      </c>
    </row>
    <row r="1504" spans="1:11" x14ac:dyDescent="0.25">
      <c r="A1504" s="142" t="s">
        <v>109</v>
      </c>
      <c r="B1504" s="143">
        <v>2021</v>
      </c>
      <c r="C1504" s="143" t="s">
        <v>40</v>
      </c>
      <c r="D1504" s="143" t="s">
        <v>112</v>
      </c>
      <c r="E1504" s="143" t="s">
        <v>114</v>
      </c>
      <c r="F1504" s="143" t="s">
        <v>115</v>
      </c>
      <c r="G1504" s="143" t="s">
        <v>111</v>
      </c>
      <c r="H1504" s="143" t="s">
        <v>113</v>
      </c>
      <c r="I1504" s="143" t="s">
        <v>116</v>
      </c>
      <c r="J1504" s="143">
        <v>313</v>
      </c>
      <c r="K1504" s="144">
        <v>447.59000000000003</v>
      </c>
    </row>
    <row r="1505" spans="1:11" x14ac:dyDescent="0.25">
      <c r="A1505" s="142" t="s">
        <v>99</v>
      </c>
      <c r="B1505" s="143">
        <v>2021</v>
      </c>
      <c r="C1505" s="143" t="s">
        <v>40</v>
      </c>
      <c r="D1505" s="143" t="s">
        <v>112</v>
      </c>
      <c r="E1505" s="143" t="s">
        <v>114</v>
      </c>
      <c r="F1505" s="143" t="s">
        <v>115</v>
      </c>
      <c r="G1505" s="143" t="s">
        <v>111</v>
      </c>
      <c r="H1505" s="143" t="s">
        <v>113</v>
      </c>
      <c r="I1505" s="143" t="s">
        <v>116</v>
      </c>
      <c r="J1505" s="143">
        <v>355</v>
      </c>
      <c r="K1505" s="144">
        <v>507.65</v>
      </c>
    </row>
    <row r="1506" spans="1:11" x14ac:dyDescent="0.25">
      <c r="A1506" s="142" t="s">
        <v>106</v>
      </c>
      <c r="B1506" s="143">
        <v>2021</v>
      </c>
      <c r="C1506" s="143" t="s">
        <v>40</v>
      </c>
      <c r="D1506" s="143" t="s">
        <v>112</v>
      </c>
      <c r="E1506" s="143" t="s">
        <v>114</v>
      </c>
      <c r="F1506" s="143" t="s">
        <v>115</v>
      </c>
      <c r="G1506" s="143" t="s">
        <v>111</v>
      </c>
      <c r="H1506" s="143" t="s">
        <v>113</v>
      </c>
      <c r="I1506" s="143" t="s">
        <v>116</v>
      </c>
      <c r="J1506" s="143">
        <v>837</v>
      </c>
      <c r="K1506" s="144">
        <v>1196.9099999999999</v>
      </c>
    </row>
    <row r="1507" spans="1:11" x14ac:dyDescent="0.25">
      <c r="A1507" s="142" t="s">
        <v>106</v>
      </c>
      <c r="B1507" s="143">
        <v>2021</v>
      </c>
      <c r="C1507" s="143" t="s">
        <v>40</v>
      </c>
      <c r="D1507" s="143" t="s">
        <v>112</v>
      </c>
      <c r="E1507" s="143" t="s">
        <v>114</v>
      </c>
      <c r="F1507" s="143" t="s">
        <v>115</v>
      </c>
      <c r="G1507" s="143" t="s">
        <v>111</v>
      </c>
      <c r="H1507" s="143" t="s">
        <v>113</v>
      </c>
      <c r="I1507" s="143" t="s">
        <v>116</v>
      </c>
      <c r="J1507" s="143">
        <v>870</v>
      </c>
      <c r="K1507" s="144">
        <v>1244.0999999999999</v>
      </c>
    </row>
    <row r="1508" spans="1:11" x14ac:dyDescent="0.25">
      <c r="A1508" s="142" t="s">
        <v>99</v>
      </c>
      <c r="B1508" s="143">
        <v>2021</v>
      </c>
      <c r="C1508" s="143" t="s">
        <v>39</v>
      </c>
      <c r="D1508" s="143" t="s">
        <v>112</v>
      </c>
      <c r="E1508" s="143" t="s">
        <v>114</v>
      </c>
      <c r="F1508" s="143" t="s">
        <v>115</v>
      </c>
      <c r="G1508" s="143" t="s">
        <v>111</v>
      </c>
      <c r="H1508" s="143" t="s">
        <v>113</v>
      </c>
      <c r="I1508" s="143" t="s">
        <v>116</v>
      </c>
      <c r="J1508" s="143">
        <v>314</v>
      </c>
      <c r="K1508" s="144">
        <v>449.02</v>
      </c>
    </row>
    <row r="1509" spans="1:11" x14ac:dyDescent="0.25">
      <c r="A1509" s="142" t="s">
        <v>108</v>
      </c>
      <c r="B1509" s="143">
        <v>2021</v>
      </c>
      <c r="C1509" s="143" t="s">
        <v>39</v>
      </c>
      <c r="D1509" s="143" t="s">
        <v>112</v>
      </c>
      <c r="E1509" s="143" t="s">
        <v>114</v>
      </c>
      <c r="F1509" s="143" t="s">
        <v>115</v>
      </c>
      <c r="G1509" s="143" t="s">
        <v>111</v>
      </c>
      <c r="H1509" s="143" t="s">
        <v>113</v>
      </c>
      <c r="I1509" s="143" t="s">
        <v>116</v>
      </c>
      <c r="J1509" s="143">
        <v>362</v>
      </c>
      <c r="K1509" s="144">
        <v>517.66</v>
      </c>
    </row>
    <row r="1510" spans="1:11" x14ac:dyDescent="0.25">
      <c r="A1510" s="142" t="s">
        <v>99</v>
      </c>
      <c r="B1510" s="143">
        <v>2021</v>
      </c>
      <c r="C1510" s="143" t="s">
        <v>39</v>
      </c>
      <c r="D1510" s="143" t="s">
        <v>112</v>
      </c>
      <c r="E1510" s="143" t="s">
        <v>114</v>
      </c>
      <c r="F1510" s="143" t="s">
        <v>115</v>
      </c>
      <c r="G1510" s="143" t="s">
        <v>111</v>
      </c>
      <c r="H1510" s="143" t="s">
        <v>113</v>
      </c>
      <c r="I1510" s="143" t="s">
        <v>116</v>
      </c>
      <c r="J1510" s="143">
        <v>290</v>
      </c>
      <c r="K1510" s="144">
        <v>414.7</v>
      </c>
    </row>
    <row r="1511" spans="1:11" x14ac:dyDescent="0.25">
      <c r="A1511" s="142" t="s">
        <v>99</v>
      </c>
      <c r="B1511" s="143">
        <v>2021</v>
      </c>
      <c r="C1511" s="143" t="s">
        <v>39</v>
      </c>
      <c r="D1511" s="143" t="s">
        <v>112</v>
      </c>
      <c r="E1511" s="143" t="s">
        <v>114</v>
      </c>
      <c r="F1511" s="143" t="s">
        <v>115</v>
      </c>
      <c r="G1511" s="143" t="s">
        <v>111</v>
      </c>
      <c r="H1511" s="143" t="s">
        <v>113</v>
      </c>
      <c r="I1511" s="143" t="s">
        <v>116</v>
      </c>
      <c r="J1511" s="143">
        <v>316</v>
      </c>
      <c r="K1511" s="144">
        <v>451.88</v>
      </c>
    </row>
    <row r="1512" spans="1:11" x14ac:dyDescent="0.25">
      <c r="A1512" s="142" t="s">
        <v>106</v>
      </c>
      <c r="B1512" s="143">
        <v>2021</v>
      </c>
      <c r="C1512" s="143" t="s">
        <v>39</v>
      </c>
      <c r="D1512" s="143" t="s">
        <v>112</v>
      </c>
      <c r="E1512" s="143" t="s">
        <v>114</v>
      </c>
      <c r="F1512" s="143" t="s">
        <v>115</v>
      </c>
      <c r="G1512" s="143" t="s">
        <v>111</v>
      </c>
      <c r="H1512" s="143" t="s">
        <v>113</v>
      </c>
      <c r="I1512" s="143" t="s">
        <v>116</v>
      </c>
      <c r="J1512" s="143">
        <v>364</v>
      </c>
      <c r="K1512" s="144">
        <v>520.52</v>
      </c>
    </row>
    <row r="1513" spans="1:11" x14ac:dyDescent="0.25">
      <c r="A1513" s="142" t="s">
        <v>106</v>
      </c>
      <c r="B1513" s="143">
        <v>2021</v>
      </c>
      <c r="C1513" s="143" t="s">
        <v>39</v>
      </c>
      <c r="D1513" s="143" t="s">
        <v>112</v>
      </c>
      <c r="E1513" s="143" t="s">
        <v>114</v>
      </c>
      <c r="F1513" s="143" t="s">
        <v>115</v>
      </c>
      <c r="G1513" s="143" t="s">
        <v>111</v>
      </c>
      <c r="H1513" s="143" t="s">
        <v>113</v>
      </c>
      <c r="I1513" s="143" t="s">
        <v>116</v>
      </c>
      <c r="J1513" s="143">
        <v>827</v>
      </c>
      <c r="K1513" s="144">
        <v>1182.6100000000001</v>
      </c>
    </row>
    <row r="1514" spans="1:11" x14ac:dyDescent="0.25">
      <c r="A1514" s="142" t="s">
        <v>99</v>
      </c>
      <c r="B1514" s="143">
        <v>2021</v>
      </c>
      <c r="C1514" s="143" t="s">
        <v>39</v>
      </c>
      <c r="D1514" s="143" t="s">
        <v>112</v>
      </c>
      <c r="E1514" s="143" t="s">
        <v>114</v>
      </c>
      <c r="F1514" s="143" t="s">
        <v>115</v>
      </c>
      <c r="G1514" s="143" t="s">
        <v>111</v>
      </c>
      <c r="H1514" s="143" t="s">
        <v>113</v>
      </c>
      <c r="I1514" s="143" t="s">
        <v>116</v>
      </c>
      <c r="J1514" s="143">
        <v>861</v>
      </c>
      <c r="K1514" s="144">
        <v>1231.23</v>
      </c>
    </row>
    <row r="1515" spans="1:11" x14ac:dyDescent="0.25">
      <c r="A1515" s="142" t="s">
        <v>99</v>
      </c>
      <c r="B1515" s="143">
        <v>2021</v>
      </c>
      <c r="C1515" s="143" t="s">
        <v>39</v>
      </c>
      <c r="D1515" s="143" t="s">
        <v>112</v>
      </c>
      <c r="E1515" s="143" t="s">
        <v>114</v>
      </c>
      <c r="F1515" s="143" t="s">
        <v>115</v>
      </c>
      <c r="G1515" s="143" t="s">
        <v>111</v>
      </c>
      <c r="H1515" s="143" t="s">
        <v>113</v>
      </c>
      <c r="I1515" s="143" t="s">
        <v>116</v>
      </c>
      <c r="J1515" s="143">
        <v>914</v>
      </c>
      <c r="K1515" s="144">
        <v>1307.02</v>
      </c>
    </row>
    <row r="1516" spans="1:11" x14ac:dyDescent="0.25">
      <c r="A1516" s="142" t="s">
        <v>99</v>
      </c>
      <c r="B1516" s="143">
        <v>2021</v>
      </c>
      <c r="C1516" s="143" t="s">
        <v>39</v>
      </c>
      <c r="D1516" s="143" t="s">
        <v>112</v>
      </c>
      <c r="E1516" s="143" t="s">
        <v>114</v>
      </c>
      <c r="F1516" s="143" t="s">
        <v>115</v>
      </c>
      <c r="G1516" s="143" t="s">
        <v>111</v>
      </c>
      <c r="H1516" s="143" t="s">
        <v>113</v>
      </c>
      <c r="I1516" s="143" t="s">
        <v>116</v>
      </c>
      <c r="J1516" s="143">
        <v>867</v>
      </c>
      <c r="K1516" s="144">
        <v>526.24</v>
      </c>
    </row>
    <row r="1517" spans="1:11" x14ac:dyDescent="0.25">
      <c r="A1517" s="142" t="s">
        <v>106</v>
      </c>
      <c r="B1517" s="143">
        <v>2021</v>
      </c>
      <c r="C1517" s="143" t="s">
        <v>39</v>
      </c>
      <c r="D1517" s="143" t="s">
        <v>112</v>
      </c>
      <c r="E1517" s="143" t="s">
        <v>114</v>
      </c>
      <c r="F1517" s="143" t="s">
        <v>115</v>
      </c>
      <c r="G1517" s="143" t="s">
        <v>111</v>
      </c>
      <c r="H1517" s="143" t="s">
        <v>113</v>
      </c>
      <c r="I1517" s="143" t="s">
        <v>116</v>
      </c>
      <c r="J1517" s="143">
        <v>363</v>
      </c>
      <c r="K1517" s="144">
        <v>526.24</v>
      </c>
    </row>
    <row r="1518" spans="1:11" x14ac:dyDescent="0.25">
      <c r="A1518" s="142" t="s">
        <v>106</v>
      </c>
      <c r="B1518" s="143">
        <v>2021</v>
      </c>
      <c r="C1518" s="143" t="s">
        <v>39</v>
      </c>
      <c r="D1518" s="143" t="s">
        <v>112</v>
      </c>
      <c r="E1518" s="143" t="s">
        <v>114</v>
      </c>
      <c r="F1518" s="143" t="s">
        <v>115</v>
      </c>
      <c r="G1518" s="143" t="s">
        <v>111</v>
      </c>
      <c r="H1518" s="143" t="s">
        <v>113</v>
      </c>
      <c r="I1518" s="143" t="s">
        <v>116</v>
      </c>
      <c r="J1518" s="143">
        <v>291</v>
      </c>
      <c r="K1518" s="144">
        <v>416.13</v>
      </c>
    </row>
    <row r="1519" spans="1:11" x14ac:dyDescent="0.25">
      <c r="A1519" s="142" t="s">
        <v>99</v>
      </c>
      <c r="B1519" s="143">
        <v>2021</v>
      </c>
      <c r="C1519" s="143" t="s">
        <v>39</v>
      </c>
      <c r="D1519" s="143" t="s">
        <v>112</v>
      </c>
      <c r="E1519" s="143" t="s">
        <v>114</v>
      </c>
      <c r="F1519" s="143" t="s">
        <v>115</v>
      </c>
      <c r="G1519" s="143" t="s">
        <v>111</v>
      </c>
      <c r="H1519" s="143" t="s">
        <v>113</v>
      </c>
      <c r="I1519" s="143" t="s">
        <v>116</v>
      </c>
      <c r="J1519" s="143">
        <v>285</v>
      </c>
      <c r="K1519" s="144">
        <v>407.55</v>
      </c>
    </row>
    <row r="1520" spans="1:11" x14ac:dyDescent="0.25">
      <c r="A1520" s="142" t="s">
        <v>99</v>
      </c>
      <c r="B1520" s="143">
        <v>2021</v>
      </c>
      <c r="C1520" s="143" t="s">
        <v>39</v>
      </c>
      <c r="D1520" s="143" t="s">
        <v>112</v>
      </c>
      <c r="E1520" s="143" t="s">
        <v>114</v>
      </c>
      <c r="F1520" s="143" t="s">
        <v>115</v>
      </c>
      <c r="G1520" s="143" t="s">
        <v>111</v>
      </c>
      <c r="H1520" s="143" t="s">
        <v>113</v>
      </c>
      <c r="I1520" s="143" t="s">
        <v>116</v>
      </c>
      <c r="J1520" s="143">
        <v>361</v>
      </c>
      <c r="K1520" s="144">
        <v>516.23</v>
      </c>
    </row>
    <row r="1521" spans="1:11" x14ac:dyDescent="0.25">
      <c r="A1521" s="142" t="s">
        <v>99</v>
      </c>
      <c r="B1521" s="143">
        <v>2021</v>
      </c>
      <c r="C1521" s="143" t="s">
        <v>39</v>
      </c>
      <c r="D1521" s="143" t="s">
        <v>112</v>
      </c>
      <c r="E1521" s="143" t="s">
        <v>114</v>
      </c>
      <c r="F1521" s="143" t="s">
        <v>115</v>
      </c>
      <c r="G1521" s="143" t="s">
        <v>111</v>
      </c>
      <c r="H1521" s="143" t="s">
        <v>113</v>
      </c>
      <c r="I1521" s="143" t="s">
        <v>116</v>
      </c>
      <c r="J1521" s="143">
        <v>289</v>
      </c>
      <c r="K1521" s="144">
        <v>413.27</v>
      </c>
    </row>
    <row r="1522" spans="1:11" x14ac:dyDescent="0.25">
      <c r="A1522" s="142" t="s">
        <v>99</v>
      </c>
      <c r="B1522" s="143">
        <v>2021</v>
      </c>
      <c r="C1522" s="143" t="s">
        <v>39</v>
      </c>
      <c r="D1522" s="143" t="s">
        <v>112</v>
      </c>
      <c r="E1522" s="143" t="s">
        <v>114</v>
      </c>
      <c r="F1522" s="143" t="s">
        <v>115</v>
      </c>
      <c r="G1522" s="143" t="s">
        <v>111</v>
      </c>
      <c r="H1522" s="143" t="s">
        <v>113</v>
      </c>
      <c r="I1522" s="143" t="s">
        <v>116</v>
      </c>
      <c r="J1522" s="143">
        <v>836</v>
      </c>
      <c r="K1522" s="144">
        <v>1195.48</v>
      </c>
    </row>
    <row r="1523" spans="1:11" x14ac:dyDescent="0.25">
      <c r="A1523" s="142" t="s">
        <v>99</v>
      </c>
      <c r="B1523" s="143">
        <v>2021</v>
      </c>
      <c r="C1523" s="143" t="s">
        <v>39</v>
      </c>
      <c r="D1523" s="143" t="s">
        <v>112</v>
      </c>
      <c r="E1523" s="143" t="s">
        <v>114</v>
      </c>
      <c r="F1523" s="143" t="s">
        <v>115</v>
      </c>
      <c r="G1523" s="143" t="s">
        <v>111</v>
      </c>
      <c r="H1523" s="143" t="s">
        <v>113</v>
      </c>
      <c r="I1523" s="143" t="s">
        <v>116</v>
      </c>
      <c r="J1523" s="143">
        <v>869</v>
      </c>
      <c r="K1523" s="144">
        <v>1242.67</v>
      </c>
    </row>
    <row r="1524" spans="1:11" x14ac:dyDescent="0.25">
      <c r="A1524" s="142" t="s">
        <v>108</v>
      </c>
      <c r="B1524" s="143">
        <v>2021</v>
      </c>
      <c r="C1524" s="143" t="s">
        <v>38</v>
      </c>
      <c r="D1524" s="143" t="s">
        <v>100</v>
      </c>
      <c r="E1524" s="143" t="s">
        <v>114</v>
      </c>
      <c r="F1524" s="143" t="s">
        <v>115</v>
      </c>
      <c r="G1524" s="143" t="s">
        <v>103</v>
      </c>
      <c r="H1524" s="143" t="s">
        <v>113</v>
      </c>
      <c r="I1524" s="143" t="s">
        <v>105</v>
      </c>
      <c r="J1524" s="143">
        <v>340</v>
      </c>
      <c r="K1524" s="144">
        <v>486.2</v>
      </c>
    </row>
    <row r="1525" spans="1:11" x14ac:dyDescent="0.25">
      <c r="A1525" s="142" t="s">
        <v>106</v>
      </c>
      <c r="B1525" s="143">
        <v>2021</v>
      </c>
      <c r="C1525" s="143" t="s">
        <v>38</v>
      </c>
      <c r="D1525" s="143" t="s">
        <v>100</v>
      </c>
      <c r="E1525" s="143" t="s">
        <v>114</v>
      </c>
      <c r="F1525" s="143" t="s">
        <v>115</v>
      </c>
      <c r="G1525" s="143" t="s">
        <v>103</v>
      </c>
      <c r="H1525" s="143" t="s">
        <v>113</v>
      </c>
      <c r="I1525" s="143" t="s">
        <v>105</v>
      </c>
      <c r="J1525" s="143">
        <v>334</v>
      </c>
      <c r="K1525" s="144">
        <v>477.62</v>
      </c>
    </row>
    <row r="1526" spans="1:11" x14ac:dyDescent="0.25">
      <c r="A1526" s="142" t="s">
        <v>106</v>
      </c>
      <c r="B1526" s="143">
        <v>2021</v>
      </c>
      <c r="C1526" s="143" t="s">
        <v>38</v>
      </c>
      <c r="D1526" s="143" t="s">
        <v>100</v>
      </c>
      <c r="E1526" s="143" t="s">
        <v>114</v>
      </c>
      <c r="F1526" s="143" t="s">
        <v>115</v>
      </c>
      <c r="G1526" s="143" t="s">
        <v>103</v>
      </c>
      <c r="H1526" s="143" t="s">
        <v>113</v>
      </c>
      <c r="I1526" s="143" t="s">
        <v>105</v>
      </c>
      <c r="J1526" s="143">
        <v>337</v>
      </c>
      <c r="K1526" s="144">
        <v>481.90999999999997</v>
      </c>
    </row>
    <row r="1527" spans="1:11" x14ac:dyDescent="0.25">
      <c r="A1527" s="142" t="s">
        <v>108</v>
      </c>
      <c r="B1527" s="143">
        <v>2021</v>
      </c>
      <c r="C1527" s="143" t="s">
        <v>38</v>
      </c>
      <c r="D1527" s="143" t="s">
        <v>100</v>
      </c>
      <c r="E1527" s="143" t="s">
        <v>114</v>
      </c>
      <c r="F1527" s="143" t="s">
        <v>115</v>
      </c>
      <c r="G1527" s="143" t="s">
        <v>103</v>
      </c>
      <c r="H1527" s="143" t="s">
        <v>113</v>
      </c>
      <c r="I1527" s="143" t="s">
        <v>105</v>
      </c>
      <c r="J1527" s="143">
        <v>331</v>
      </c>
      <c r="K1527" s="144">
        <v>473.33</v>
      </c>
    </row>
    <row r="1528" spans="1:11" x14ac:dyDescent="0.25">
      <c r="A1528" s="142" t="s">
        <v>99</v>
      </c>
      <c r="B1528" s="143">
        <v>2021</v>
      </c>
      <c r="C1528" s="143" t="s">
        <v>39</v>
      </c>
      <c r="D1528" s="143" t="s">
        <v>100</v>
      </c>
      <c r="E1528" s="143" t="s">
        <v>114</v>
      </c>
      <c r="F1528" s="143" t="s">
        <v>115</v>
      </c>
      <c r="G1528" s="143" t="s">
        <v>103</v>
      </c>
      <c r="H1528" s="143" t="s">
        <v>113</v>
      </c>
      <c r="I1528" s="143" t="s">
        <v>105</v>
      </c>
      <c r="J1528" s="143">
        <v>328</v>
      </c>
      <c r="K1528" s="144">
        <v>469.03999999999996</v>
      </c>
    </row>
    <row r="1529" spans="1:11" x14ac:dyDescent="0.25">
      <c r="A1529" s="142" t="s">
        <v>106</v>
      </c>
      <c r="B1529" s="143">
        <v>2021</v>
      </c>
      <c r="C1529" s="143" t="s">
        <v>39</v>
      </c>
      <c r="D1529" s="143" t="s">
        <v>100</v>
      </c>
      <c r="E1529" s="143" t="s">
        <v>114</v>
      </c>
      <c r="F1529" s="143" t="s">
        <v>115</v>
      </c>
      <c r="G1529" s="143" t="s">
        <v>103</v>
      </c>
      <c r="H1529" s="143" t="s">
        <v>113</v>
      </c>
      <c r="I1529" s="143" t="s">
        <v>105</v>
      </c>
      <c r="J1529" s="143">
        <v>322</v>
      </c>
      <c r="K1529" s="144">
        <v>460.46000000000004</v>
      </c>
    </row>
    <row r="1530" spans="1:11" x14ac:dyDescent="0.25">
      <c r="A1530" s="142" t="s">
        <v>99</v>
      </c>
      <c r="B1530" s="143">
        <v>2021</v>
      </c>
      <c r="C1530" s="143" t="s">
        <v>39</v>
      </c>
      <c r="D1530" s="143" t="s">
        <v>100</v>
      </c>
      <c r="E1530" s="143" t="s">
        <v>114</v>
      </c>
      <c r="F1530" s="143" t="s">
        <v>115</v>
      </c>
      <c r="G1530" s="143" t="s">
        <v>103</v>
      </c>
      <c r="H1530" s="143" t="s">
        <v>113</v>
      </c>
      <c r="I1530" s="143" t="s">
        <v>105</v>
      </c>
      <c r="J1530" s="143">
        <v>316</v>
      </c>
      <c r="K1530" s="144">
        <v>451.88</v>
      </c>
    </row>
    <row r="1531" spans="1:11" x14ac:dyDescent="0.25">
      <c r="A1531" s="142" t="s">
        <v>106</v>
      </c>
      <c r="B1531" s="143">
        <v>2021</v>
      </c>
      <c r="C1531" s="143" t="s">
        <v>39</v>
      </c>
      <c r="D1531" s="143" t="s">
        <v>100</v>
      </c>
      <c r="E1531" s="143" t="s">
        <v>114</v>
      </c>
      <c r="F1531" s="143" t="s">
        <v>115</v>
      </c>
      <c r="G1531" s="143" t="s">
        <v>103</v>
      </c>
      <c r="H1531" s="143" t="s">
        <v>113</v>
      </c>
      <c r="I1531" s="143" t="s">
        <v>105</v>
      </c>
      <c r="J1531" s="143">
        <v>325</v>
      </c>
      <c r="K1531" s="144">
        <v>464.75</v>
      </c>
    </row>
    <row r="1532" spans="1:11" x14ac:dyDescent="0.25">
      <c r="A1532" s="142" t="s">
        <v>108</v>
      </c>
      <c r="B1532" s="143">
        <v>2021</v>
      </c>
      <c r="C1532" s="143" t="s">
        <v>39</v>
      </c>
      <c r="D1532" s="143" t="s">
        <v>100</v>
      </c>
      <c r="E1532" s="143" t="s">
        <v>114</v>
      </c>
      <c r="F1532" s="143" t="s">
        <v>115</v>
      </c>
      <c r="G1532" s="143" t="s">
        <v>103</v>
      </c>
      <c r="H1532" s="143" t="s">
        <v>113</v>
      </c>
      <c r="I1532" s="143" t="s">
        <v>105</v>
      </c>
      <c r="J1532" s="143">
        <v>319</v>
      </c>
      <c r="K1532" s="144">
        <v>456.16999999999996</v>
      </c>
    </row>
    <row r="1533" spans="1:11" x14ac:dyDescent="0.25">
      <c r="A1533" s="142" t="s">
        <v>99</v>
      </c>
      <c r="B1533" s="143">
        <v>2021</v>
      </c>
      <c r="C1533" s="143" t="s">
        <v>39</v>
      </c>
      <c r="D1533" s="143" t="s">
        <v>100</v>
      </c>
      <c r="E1533" s="143" t="s">
        <v>114</v>
      </c>
      <c r="F1533" s="143" t="s">
        <v>115</v>
      </c>
      <c r="G1533" s="143" t="s">
        <v>103</v>
      </c>
      <c r="H1533" s="143" t="s">
        <v>113</v>
      </c>
      <c r="I1533" s="143" t="s">
        <v>105</v>
      </c>
      <c r="J1533" s="143">
        <v>313</v>
      </c>
      <c r="K1533" s="144">
        <v>447.59000000000003</v>
      </c>
    </row>
    <row r="1534" spans="1:11" x14ac:dyDescent="0.25">
      <c r="A1534" s="142" t="s">
        <v>108</v>
      </c>
      <c r="B1534" s="143">
        <v>2022</v>
      </c>
      <c r="C1534" s="143" t="s">
        <v>34</v>
      </c>
      <c r="D1534" s="143" t="s">
        <v>100</v>
      </c>
      <c r="E1534" s="143" t="s">
        <v>101</v>
      </c>
      <c r="F1534" s="143" t="s">
        <v>102</v>
      </c>
      <c r="G1534" s="143" t="s">
        <v>111</v>
      </c>
      <c r="H1534" s="143" t="s">
        <v>104</v>
      </c>
      <c r="I1534" s="143" t="s">
        <v>105</v>
      </c>
      <c r="J1534" s="143">
        <v>212</v>
      </c>
      <c r="K1534" s="144">
        <v>303.15999999999997</v>
      </c>
    </row>
    <row r="1535" spans="1:11" x14ac:dyDescent="0.25">
      <c r="A1535" s="142" t="s">
        <v>106</v>
      </c>
      <c r="B1535" s="143">
        <v>2022</v>
      </c>
      <c r="C1535" s="143" t="s">
        <v>34</v>
      </c>
      <c r="D1535" s="143" t="s">
        <v>100</v>
      </c>
      <c r="E1535" s="143" t="s">
        <v>101</v>
      </c>
      <c r="F1535" s="143" t="s">
        <v>102</v>
      </c>
      <c r="G1535" s="143" t="s">
        <v>111</v>
      </c>
      <c r="H1535" s="143" t="s">
        <v>104</v>
      </c>
      <c r="I1535" s="143" t="s">
        <v>105</v>
      </c>
      <c r="J1535" s="143">
        <v>206</v>
      </c>
      <c r="K1535" s="144">
        <v>294.58</v>
      </c>
    </row>
    <row r="1536" spans="1:11" x14ac:dyDescent="0.25">
      <c r="A1536" s="142" t="s">
        <v>108</v>
      </c>
      <c r="B1536" s="143">
        <v>2022</v>
      </c>
      <c r="C1536" s="143" t="s">
        <v>34</v>
      </c>
      <c r="D1536" s="143" t="s">
        <v>100</v>
      </c>
      <c r="E1536" s="143" t="s">
        <v>101</v>
      </c>
      <c r="F1536" s="143" t="s">
        <v>102</v>
      </c>
      <c r="G1536" s="143" t="s">
        <v>111</v>
      </c>
      <c r="H1536" s="143" t="s">
        <v>104</v>
      </c>
      <c r="I1536" s="143" t="s">
        <v>107</v>
      </c>
      <c r="J1536" s="143">
        <v>216</v>
      </c>
      <c r="K1536" s="144">
        <v>308.88</v>
      </c>
    </row>
    <row r="1537" spans="1:11" x14ac:dyDescent="0.25">
      <c r="A1537" s="142" t="s">
        <v>106</v>
      </c>
      <c r="B1537" s="143">
        <v>2022</v>
      </c>
      <c r="C1537" s="143" t="s">
        <v>34</v>
      </c>
      <c r="D1537" s="143" t="s">
        <v>100</v>
      </c>
      <c r="E1537" s="143" t="s">
        <v>101</v>
      </c>
      <c r="F1537" s="143" t="s">
        <v>102</v>
      </c>
      <c r="G1537" s="143" t="s">
        <v>111</v>
      </c>
      <c r="H1537" s="143" t="s">
        <v>104</v>
      </c>
      <c r="I1537" s="143" t="s">
        <v>107</v>
      </c>
      <c r="J1537" s="143">
        <v>210</v>
      </c>
      <c r="K1537" s="144">
        <v>300.3</v>
      </c>
    </row>
    <row r="1538" spans="1:11" x14ac:dyDescent="0.25">
      <c r="A1538" s="142" t="s">
        <v>108</v>
      </c>
      <c r="B1538" s="143">
        <v>2022</v>
      </c>
      <c r="C1538" s="143" t="s">
        <v>34</v>
      </c>
      <c r="D1538" s="143" t="s">
        <v>100</v>
      </c>
      <c r="E1538" s="143" t="s">
        <v>101</v>
      </c>
      <c r="F1538" s="143" t="s">
        <v>102</v>
      </c>
      <c r="G1538" s="143" t="s">
        <v>111</v>
      </c>
      <c r="H1538" s="143" t="s">
        <v>104</v>
      </c>
      <c r="I1538" s="143" t="s">
        <v>107</v>
      </c>
      <c r="J1538" s="143">
        <v>204</v>
      </c>
      <c r="K1538" s="144">
        <v>291.72000000000003</v>
      </c>
    </row>
    <row r="1539" spans="1:11" x14ac:dyDescent="0.25">
      <c r="A1539" s="142" t="s">
        <v>108</v>
      </c>
      <c r="B1539" s="143">
        <v>2022</v>
      </c>
      <c r="C1539" s="143" t="s">
        <v>34</v>
      </c>
      <c r="D1539" s="143" t="s">
        <v>100</v>
      </c>
      <c r="E1539" s="143" t="s">
        <v>101</v>
      </c>
      <c r="F1539" s="143" t="s">
        <v>102</v>
      </c>
      <c r="G1539" s="143" t="s">
        <v>111</v>
      </c>
      <c r="H1539" s="143" t="s">
        <v>104</v>
      </c>
      <c r="I1539" s="143" t="s">
        <v>107</v>
      </c>
      <c r="J1539" s="143">
        <v>213</v>
      </c>
      <c r="K1539" s="144">
        <v>304.59000000000003</v>
      </c>
    </row>
    <row r="1540" spans="1:11" x14ac:dyDescent="0.25">
      <c r="A1540" s="142" t="s">
        <v>99</v>
      </c>
      <c r="B1540" s="143">
        <v>2022</v>
      </c>
      <c r="C1540" s="143" t="s">
        <v>34</v>
      </c>
      <c r="D1540" s="143" t="s">
        <v>100</v>
      </c>
      <c r="E1540" s="143" t="s">
        <v>101</v>
      </c>
      <c r="F1540" s="143" t="s">
        <v>102</v>
      </c>
      <c r="G1540" s="143" t="s">
        <v>111</v>
      </c>
      <c r="H1540" s="143" t="s">
        <v>104</v>
      </c>
      <c r="I1540" s="143" t="s">
        <v>107</v>
      </c>
      <c r="J1540" s="143">
        <v>207</v>
      </c>
      <c r="K1540" s="144">
        <v>296.01</v>
      </c>
    </row>
    <row r="1541" spans="1:11" x14ac:dyDescent="0.25">
      <c r="A1541" s="142" t="s">
        <v>106</v>
      </c>
      <c r="B1541" s="143">
        <v>2022</v>
      </c>
      <c r="C1541" s="143" t="s">
        <v>34</v>
      </c>
      <c r="D1541" s="143" t="s">
        <v>100</v>
      </c>
      <c r="E1541" s="143" t="s">
        <v>101</v>
      </c>
      <c r="F1541" s="143" t="s">
        <v>102</v>
      </c>
      <c r="G1541" s="143" t="s">
        <v>111</v>
      </c>
      <c r="H1541" s="143" t="s">
        <v>104</v>
      </c>
      <c r="I1541" s="143" t="s">
        <v>107</v>
      </c>
      <c r="J1541" s="143">
        <v>201</v>
      </c>
      <c r="K1541" s="144">
        <v>287.43</v>
      </c>
    </row>
    <row r="1542" spans="1:11" x14ac:dyDescent="0.25">
      <c r="A1542" s="142" t="s">
        <v>106</v>
      </c>
      <c r="B1542" s="143">
        <v>2022</v>
      </c>
      <c r="C1542" s="143" t="s">
        <v>34</v>
      </c>
      <c r="D1542" s="143" t="s">
        <v>100</v>
      </c>
      <c r="E1542" s="143" t="s">
        <v>101</v>
      </c>
      <c r="F1542" s="143" t="s">
        <v>102</v>
      </c>
      <c r="G1542" s="143" t="s">
        <v>111</v>
      </c>
      <c r="H1542" s="143" t="s">
        <v>104</v>
      </c>
      <c r="I1542" s="143" t="s">
        <v>105</v>
      </c>
      <c r="J1542" s="143">
        <v>215</v>
      </c>
      <c r="K1542" s="144">
        <v>307.45</v>
      </c>
    </row>
    <row r="1543" spans="1:11" x14ac:dyDescent="0.25">
      <c r="A1543" s="142" t="s">
        <v>106</v>
      </c>
      <c r="B1543" s="143">
        <v>2022</v>
      </c>
      <c r="C1543" s="143" t="s">
        <v>34</v>
      </c>
      <c r="D1543" s="143" t="s">
        <v>100</v>
      </c>
      <c r="E1543" s="143" t="s">
        <v>101</v>
      </c>
      <c r="F1543" s="143" t="s">
        <v>102</v>
      </c>
      <c r="G1543" s="143" t="s">
        <v>111</v>
      </c>
      <c r="H1543" s="143" t="s">
        <v>104</v>
      </c>
      <c r="I1543" s="143" t="s">
        <v>105</v>
      </c>
      <c r="J1543" s="143">
        <v>209</v>
      </c>
      <c r="K1543" s="144">
        <v>298.87</v>
      </c>
    </row>
    <row r="1544" spans="1:11" x14ac:dyDescent="0.25">
      <c r="A1544" s="142" t="s">
        <v>109</v>
      </c>
      <c r="B1544" s="143">
        <v>2022</v>
      </c>
      <c r="C1544" s="143" t="s">
        <v>34</v>
      </c>
      <c r="D1544" s="143" t="s">
        <v>100</v>
      </c>
      <c r="E1544" s="143" t="s">
        <v>101</v>
      </c>
      <c r="F1544" s="143" t="s">
        <v>102</v>
      </c>
      <c r="G1544" s="143" t="s">
        <v>111</v>
      </c>
      <c r="H1544" s="143" t="s">
        <v>104</v>
      </c>
      <c r="I1544" s="143" t="s">
        <v>105</v>
      </c>
      <c r="J1544" s="143">
        <v>203</v>
      </c>
      <c r="K1544" s="144">
        <v>290.28999999999996</v>
      </c>
    </row>
    <row r="1545" spans="1:11" x14ac:dyDescent="0.25">
      <c r="A1545" s="142" t="s">
        <v>106</v>
      </c>
      <c r="B1545" s="143">
        <v>2022</v>
      </c>
      <c r="C1545" s="143" t="s">
        <v>38</v>
      </c>
      <c r="D1545" s="143" t="s">
        <v>100</v>
      </c>
      <c r="E1545" s="143" t="s">
        <v>101</v>
      </c>
      <c r="F1545" s="143" t="s">
        <v>102</v>
      </c>
      <c r="G1545" s="143" t="s">
        <v>111</v>
      </c>
      <c r="H1545" s="143" t="s">
        <v>104</v>
      </c>
      <c r="I1545" s="143" t="s">
        <v>107</v>
      </c>
      <c r="J1545" s="143">
        <v>158</v>
      </c>
      <c r="K1545" s="144">
        <v>225.94</v>
      </c>
    </row>
    <row r="1546" spans="1:11" x14ac:dyDescent="0.25">
      <c r="A1546" s="142" t="s">
        <v>106</v>
      </c>
      <c r="B1546" s="143">
        <v>2022</v>
      </c>
      <c r="C1546" s="143" t="s">
        <v>38</v>
      </c>
      <c r="D1546" s="143" t="s">
        <v>100</v>
      </c>
      <c r="E1546" s="143" t="s">
        <v>101</v>
      </c>
      <c r="F1546" s="143" t="s">
        <v>102</v>
      </c>
      <c r="G1546" s="143" t="s">
        <v>111</v>
      </c>
      <c r="H1546" s="143" t="s">
        <v>104</v>
      </c>
      <c r="I1546" s="143" t="s">
        <v>107</v>
      </c>
      <c r="J1546" s="143">
        <v>160</v>
      </c>
      <c r="K1546" s="144">
        <v>228.8</v>
      </c>
    </row>
    <row r="1547" spans="1:11" x14ac:dyDescent="0.25">
      <c r="A1547" s="142" t="s">
        <v>110</v>
      </c>
      <c r="B1547" s="143">
        <v>2022</v>
      </c>
      <c r="C1547" s="143" t="s">
        <v>38</v>
      </c>
      <c r="D1547" s="143" t="s">
        <v>100</v>
      </c>
      <c r="E1547" s="143" t="s">
        <v>101</v>
      </c>
      <c r="F1547" s="143" t="s">
        <v>102</v>
      </c>
      <c r="G1547" s="143" t="s">
        <v>111</v>
      </c>
      <c r="H1547" s="143" t="s">
        <v>104</v>
      </c>
      <c r="I1547" s="143" t="s">
        <v>107</v>
      </c>
      <c r="J1547" s="143">
        <v>162</v>
      </c>
      <c r="K1547" s="144">
        <v>231.66</v>
      </c>
    </row>
    <row r="1548" spans="1:11" x14ac:dyDescent="0.25">
      <c r="A1548" s="142" t="s">
        <v>99</v>
      </c>
      <c r="B1548" s="143">
        <v>2022</v>
      </c>
      <c r="C1548" s="143" t="s">
        <v>38</v>
      </c>
      <c r="D1548" s="143" t="s">
        <v>100</v>
      </c>
      <c r="E1548" s="143" t="s">
        <v>101</v>
      </c>
      <c r="F1548" s="143" t="s">
        <v>102</v>
      </c>
      <c r="G1548" s="143" t="s">
        <v>111</v>
      </c>
      <c r="H1548" s="143" t="s">
        <v>104</v>
      </c>
      <c r="I1548" s="143" t="s">
        <v>107</v>
      </c>
      <c r="J1548" s="143">
        <v>159</v>
      </c>
      <c r="K1548" s="144">
        <v>227.37</v>
      </c>
    </row>
    <row r="1549" spans="1:11" x14ac:dyDescent="0.25">
      <c r="A1549" s="142" t="s">
        <v>106</v>
      </c>
      <c r="B1549" s="143">
        <v>2022</v>
      </c>
      <c r="C1549" s="143" t="s">
        <v>38</v>
      </c>
      <c r="D1549" s="143" t="s">
        <v>100</v>
      </c>
      <c r="E1549" s="143" t="s">
        <v>101</v>
      </c>
      <c r="F1549" s="143" t="s">
        <v>102</v>
      </c>
      <c r="G1549" s="143" t="s">
        <v>111</v>
      </c>
      <c r="H1549" s="143" t="s">
        <v>104</v>
      </c>
      <c r="I1549" s="143" t="s">
        <v>107</v>
      </c>
      <c r="J1549" s="143">
        <v>161</v>
      </c>
      <c r="K1549" s="144">
        <v>230.23000000000002</v>
      </c>
    </row>
    <row r="1550" spans="1:11" x14ac:dyDescent="0.25">
      <c r="A1550" s="142" t="s">
        <v>109</v>
      </c>
      <c r="B1550" s="143">
        <v>2022</v>
      </c>
      <c r="C1550" s="143" t="s">
        <v>31</v>
      </c>
      <c r="D1550" s="143" t="s">
        <v>100</v>
      </c>
      <c r="E1550" s="143" t="s">
        <v>101</v>
      </c>
      <c r="F1550" s="143" t="s">
        <v>102</v>
      </c>
      <c r="G1550" s="143" t="s">
        <v>111</v>
      </c>
      <c r="H1550" s="143" t="s">
        <v>104</v>
      </c>
      <c r="I1550" s="143" t="s">
        <v>105</v>
      </c>
      <c r="J1550" s="143">
        <v>248</v>
      </c>
      <c r="K1550" s="144">
        <v>354.64</v>
      </c>
    </row>
    <row r="1551" spans="1:11" x14ac:dyDescent="0.25">
      <c r="A1551" s="142" t="s">
        <v>106</v>
      </c>
      <c r="B1551" s="143">
        <v>2022</v>
      </c>
      <c r="C1551" s="143" t="s">
        <v>31</v>
      </c>
      <c r="D1551" s="143" t="s">
        <v>100</v>
      </c>
      <c r="E1551" s="143" t="s">
        <v>101</v>
      </c>
      <c r="F1551" s="143" t="s">
        <v>102</v>
      </c>
      <c r="G1551" s="143" t="s">
        <v>111</v>
      </c>
      <c r="H1551" s="143" t="s">
        <v>104</v>
      </c>
      <c r="I1551" s="143" t="s">
        <v>105</v>
      </c>
      <c r="J1551" s="143">
        <v>242</v>
      </c>
      <c r="K1551" s="144">
        <v>346.06</v>
      </c>
    </row>
    <row r="1552" spans="1:11" x14ac:dyDescent="0.25">
      <c r="A1552" s="142" t="s">
        <v>108</v>
      </c>
      <c r="B1552" s="143">
        <v>2022</v>
      </c>
      <c r="C1552" s="143" t="s">
        <v>31</v>
      </c>
      <c r="D1552" s="143" t="s">
        <v>100</v>
      </c>
      <c r="E1552" s="143" t="s">
        <v>101</v>
      </c>
      <c r="F1552" s="143" t="s">
        <v>102</v>
      </c>
      <c r="G1552" s="143" t="s">
        <v>111</v>
      </c>
      <c r="H1552" s="143" t="s">
        <v>104</v>
      </c>
      <c r="I1552" s="143" t="s">
        <v>105</v>
      </c>
      <c r="J1552" s="143">
        <v>236</v>
      </c>
      <c r="K1552" s="144">
        <v>337.48</v>
      </c>
    </row>
    <row r="1553" spans="1:11" x14ac:dyDescent="0.25">
      <c r="A1553" s="142" t="s">
        <v>108</v>
      </c>
      <c r="B1553" s="143">
        <v>2022</v>
      </c>
      <c r="C1553" s="143" t="s">
        <v>31</v>
      </c>
      <c r="D1553" s="143" t="s">
        <v>100</v>
      </c>
      <c r="E1553" s="143" t="s">
        <v>101</v>
      </c>
      <c r="F1553" s="143" t="s">
        <v>102</v>
      </c>
      <c r="G1553" s="143" t="s">
        <v>111</v>
      </c>
      <c r="H1553" s="143" t="s">
        <v>104</v>
      </c>
      <c r="I1553" s="143" t="s">
        <v>107</v>
      </c>
      <c r="J1553" s="143">
        <v>246</v>
      </c>
      <c r="K1553" s="144">
        <v>351.78</v>
      </c>
    </row>
    <row r="1554" spans="1:11" x14ac:dyDescent="0.25">
      <c r="A1554" s="142" t="s">
        <v>99</v>
      </c>
      <c r="B1554" s="143">
        <v>2022</v>
      </c>
      <c r="C1554" s="143" t="s">
        <v>31</v>
      </c>
      <c r="D1554" s="143" t="s">
        <v>100</v>
      </c>
      <c r="E1554" s="143" t="s">
        <v>101</v>
      </c>
      <c r="F1554" s="143" t="s">
        <v>102</v>
      </c>
      <c r="G1554" s="143" t="s">
        <v>111</v>
      </c>
      <c r="H1554" s="143" t="s">
        <v>104</v>
      </c>
      <c r="I1554" s="143" t="s">
        <v>107</v>
      </c>
      <c r="J1554" s="143">
        <v>240</v>
      </c>
      <c r="K1554" s="144">
        <v>343.2</v>
      </c>
    </row>
    <row r="1555" spans="1:11" x14ac:dyDescent="0.25">
      <c r="A1555" s="142" t="s">
        <v>108</v>
      </c>
      <c r="B1555" s="143">
        <v>2022</v>
      </c>
      <c r="C1555" s="143" t="s">
        <v>31</v>
      </c>
      <c r="D1555" s="143" t="s">
        <v>100</v>
      </c>
      <c r="E1555" s="143" t="s">
        <v>101</v>
      </c>
      <c r="F1555" s="143" t="s">
        <v>102</v>
      </c>
      <c r="G1555" s="143" t="s">
        <v>111</v>
      </c>
      <c r="H1555" s="143" t="s">
        <v>104</v>
      </c>
      <c r="I1555" s="143" t="s">
        <v>107</v>
      </c>
      <c r="J1555" s="143">
        <v>234</v>
      </c>
      <c r="K1555" s="144">
        <v>334.62</v>
      </c>
    </row>
    <row r="1556" spans="1:11" x14ac:dyDescent="0.25">
      <c r="A1556" s="142" t="s">
        <v>99</v>
      </c>
      <c r="B1556" s="143">
        <v>2022</v>
      </c>
      <c r="C1556" s="143" t="s">
        <v>31</v>
      </c>
      <c r="D1556" s="143" t="s">
        <v>100</v>
      </c>
      <c r="E1556" s="143" t="s">
        <v>101</v>
      </c>
      <c r="F1556" s="143" t="s">
        <v>102</v>
      </c>
      <c r="G1556" s="143" t="s">
        <v>111</v>
      </c>
      <c r="H1556" s="143" t="s">
        <v>104</v>
      </c>
      <c r="I1556" s="143" t="s">
        <v>107</v>
      </c>
      <c r="J1556" s="143">
        <v>243</v>
      </c>
      <c r="K1556" s="144">
        <v>347.49</v>
      </c>
    </row>
    <row r="1557" spans="1:11" x14ac:dyDescent="0.25">
      <c r="A1557" s="142" t="s">
        <v>106</v>
      </c>
      <c r="B1557" s="143">
        <v>2022</v>
      </c>
      <c r="C1557" s="143" t="s">
        <v>31</v>
      </c>
      <c r="D1557" s="143" t="s">
        <v>100</v>
      </c>
      <c r="E1557" s="143" t="s">
        <v>101</v>
      </c>
      <c r="F1557" s="143" t="s">
        <v>102</v>
      </c>
      <c r="G1557" s="143" t="s">
        <v>111</v>
      </c>
      <c r="H1557" s="143" t="s">
        <v>104</v>
      </c>
      <c r="I1557" s="143" t="s">
        <v>107</v>
      </c>
      <c r="J1557" s="143">
        <v>237</v>
      </c>
      <c r="K1557" s="144">
        <v>338.90999999999997</v>
      </c>
    </row>
    <row r="1558" spans="1:11" x14ac:dyDescent="0.25">
      <c r="A1558" s="142" t="s">
        <v>108</v>
      </c>
      <c r="B1558" s="143">
        <v>2022</v>
      </c>
      <c r="C1558" s="143" t="s">
        <v>31</v>
      </c>
      <c r="D1558" s="143" t="s">
        <v>100</v>
      </c>
      <c r="E1558" s="143" t="s">
        <v>101</v>
      </c>
      <c r="F1558" s="143" t="s">
        <v>102</v>
      </c>
      <c r="G1558" s="143" t="s">
        <v>111</v>
      </c>
      <c r="H1558" s="143" t="s">
        <v>104</v>
      </c>
      <c r="I1558" s="143" t="s">
        <v>105</v>
      </c>
      <c r="J1558" s="143">
        <v>245</v>
      </c>
      <c r="K1558" s="144">
        <v>350.35</v>
      </c>
    </row>
    <row r="1559" spans="1:11" x14ac:dyDescent="0.25">
      <c r="A1559" s="142" t="s">
        <v>106</v>
      </c>
      <c r="B1559" s="143">
        <v>2022</v>
      </c>
      <c r="C1559" s="143" t="s">
        <v>31</v>
      </c>
      <c r="D1559" s="143" t="s">
        <v>100</v>
      </c>
      <c r="E1559" s="143" t="s">
        <v>101</v>
      </c>
      <c r="F1559" s="143" t="s">
        <v>102</v>
      </c>
      <c r="G1559" s="143" t="s">
        <v>111</v>
      </c>
      <c r="H1559" s="143" t="s">
        <v>104</v>
      </c>
      <c r="I1559" s="143" t="s">
        <v>105</v>
      </c>
      <c r="J1559" s="143">
        <v>239</v>
      </c>
      <c r="K1559" s="144">
        <v>341.77</v>
      </c>
    </row>
    <row r="1560" spans="1:11" x14ac:dyDescent="0.25">
      <c r="A1560" s="142" t="s">
        <v>106</v>
      </c>
      <c r="B1560" s="143">
        <v>2022</v>
      </c>
      <c r="C1560" s="143" t="s">
        <v>31</v>
      </c>
      <c r="D1560" s="143" t="s">
        <v>100</v>
      </c>
      <c r="E1560" s="143" t="s">
        <v>101</v>
      </c>
      <c r="F1560" s="143" t="s">
        <v>102</v>
      </c>
      <c r="G1560" s="143" t="s">
        <v>111</v>
      </c>
      <c r="H1560" s="143" t="s">
        <v>104</v>
      </c>
      <c r="I1560" s="143" t="s">
        <v>105</v>
      </c>
      <c r="J1560" s="143">
        <v>233</v>
      </c>
      <c r="K1560" s="144">
        <v>333.19</v>
      </c>
    </row>
    <row r="1561" spans="1:11" x14ac:dyDescent="0.25">
      <c r="A1561" s="142" t="s">
        <v>106</v>
      </c>
      <c r="B1561" s="143">
        <v>2022</v>
      </c>
      <c r="C1561" s="143" t="s">
        <v>9</v>
      </c>
      <c r="D1561" s="143" t="s">
        <v>100</v>
      </c>
      <c r="E1561" s="143" t="s">
        <v>101</v>
      </c>
      <c r="F1561" s="143" t="s">
        <v>102</v>
      </c>
      <c r="G1561" s="143" t="s">
        <v>111</v>
      </c>
      <c r="H1561" s="143" t="s">
        <v>104</v>
      </c>
      <c r="I1561" s="143" t="s">
        <v>105</v>
      </c>
      <c r="J1561" s="143">
        <v>260</v>
      </c>
      <c r="K1561" s="144">
        <v>371.8</v>
      </c>
    </row>
    <row r="1562" spans="1:11" x14ac:dyDescent="0.25">
      <c r="A1562" s="142" t="s">
        <v>108</v>
      </c>
      <c r="B1562" s="143">
        <v>2022</v>
      </c>
      <c r="C1562" s="143" t="s">
        <v>9</v>
      </c>
      <c r="D1562" s="143" t="s">
        <v>100</v>
      </c>
      <c r="E1562" s="143" t="s">
        <v>101</v>
      </c>
      <c r="F1562" s="143" t="s">
        <v>102</v>
      </c>
      <c r="G1562" s="143" t="s">
        <v>111</v>
      </c>
      <c r="H1562" s="143" t="s">
        <v>104</v>
      </c>
      <c r="I1562" s="143" t="s">
        <v>105</v>
      </c>
      <c r="J1562" s="143">
        <v>254</v>
      </c>
      <c r="K1562" s="144">
        <v>363.22</v>
      </c>
    </row>
    <row r="1563" spans="1:11" x14ac:dyDescent="0.25">
      <c r="A1563" s="142" t="s">
        <v>99</v>
      </c>
      <c r="B1563" s="143">
        <v>2022</v>
      </c>
      <c r="C1563" s="143" t="s">
        <v>9</v>
      </c>
      <c r="D1563" s="143" t="s">
        <v>100</v>
      </c>
      <c r="E1563" s="143" t="s">
        <v>101</v>
      </c>
      <c r="F1563" s="143" t="s">
        <v>102</v>
      </c>
      <c r="G1563" s="143" t="s">
        <v>111</v>
      </c>
      <c r="H1563" s="143" t="s">
        <v>104</v>
      </c>
      <c r="I1563" s="143" t="s">
        <v>105</v>
      </c>
      <c r="J1563" s="143">
        <v>264</v>
      </c>
      <c r="K1563" s="144">
        <v>526.24</v>
      </c>
    </row>
    <row r="1564" spans="1:11" x14ac:dyDescent="0.25">
      <c r="A1564" s="142" t="s">
        <v>108</v>
      </c>
      <c r="B1564" s="143">
        <v>2022</v>
      </c>
      <c r="C1564" s="143" t="s">
        <v>9</v>
      </c>
      <c r="D1564" s="143" t="s">
        <v>100</v>
      </c>
      <c r="E1564" s="143" t="s">
        <v>101</v>
      </c>
      <c r="F1564" s="143" t="s">
        <v>102</v>
      </c>
      <c r="G1564" s="143" t="s">
        <v>111</v>
      </c>
      <c r="H1564" s="143" t="s">
        <v>104</v>
      </c>
      <c r="I1564" s="143" t="s">
        <v>107</v>
      </c>
      <c r="J1564" s="143">
        <v>258</v>
      </c>
      <c r="K1564" s="144">
        <v>526.24</v>
      </c>
    </row>
    <row r="1565" spans="1:11" x14ac:dyDescent="0.25">
      <c r="A1565" s="142" t="s">
        <v>106</v>
      </c>
      <c r="B1565" s="143">
        <v>2022</v>
      </c>
      <c r="C1565" s="143" t="s">
        <v>9</v>
      </c>
      <c r="D1565" s="143" t="s">
        <v>100</v>
      </c>
      <c r="E1565" s="143" t="s">
        <v>101</v>
      </c>
      <c r="F1565" s="143" t="s">
        <v>102</v>
      </c>
      <c r="G1565" s="143" t="s">
        <v>111</v>
      </c>
      <c r="H1565" s="143" t="s">
        <v>104</v>
      </c>
      <c r="I1565" s="143" t="s">
        <v>107</v>
      </c>
      <c r="J1565" s="143">
        <v>252</v>
      </c>
      <c r="K1565" s="144">
        <v>360.36</v>
      </c>
    </row>
    <row r="1566" spans="1:11" x14ac:dyDescent="0.25">
      <c r="A1566" s="142" t="s">
        <v>99</v>
      </c>
      <c r="B1566" s="143">
        <v>2022</v>
      </c>
      <c r="C1566" s="143" t="s">
        <v>9</v>
      </c>
      <c r="D1566" s="143" t="s">
        <v>100</v>
      </c>
      <c r="E1566" s="143" t="s">
        <v>101</v>
      </c>
      <c r="F1566" s="143" t="s">
        <v>102</v>
      </c>
      <c r="G1566" s="143" t="s">
        <v>111</v>
      </c>
      <c r="H1566" s="143" t="s">
        <v>104</v>
      </c>
      <c r="I1566" s="143" t="s">
        <v>105</v>
      </c>
      <c r="J1566" s="143">
        <v>261</v>
      </c>
      <c r="K1566" s="144">
        <v>373.23</v>
      </c>
    </row>
    <row r="1567" spans="1:11" x14ac:dyDescent="0.25">
      <c r="A1567" s="142" t="s">
        <v>106</v>
      </c>
      <c r="B1567" s="143">
        <v>2022</v>
      </c>
      <c r="C1567" s="143" t="s">
        <v>9</v>
      </c>
      <c r="D1567" s="143" t="s">
        <v>100</v>
      </c>
      <c r="E1567" s="143" t="s">
        <v>101</v>
      </c>
      <c r="F1567" s="143" t="s">
        <v>102</v>
      </c>
      <c r="G1567" s="143" t="s">
        <v>111</v>
      </c>
      <c r="H1567" s="143" t="s">
        <v>104</v>
      </c>
      <c r="I1567" s="143" t="s">
        <v>107</v>
      </c>
      <c r="J1567" s="143">
        <v>255</v>
      </c>
      <c r="K1567" s="144">
        <v>364.65</v>
      </c>
    </row>
    <row r="1568" spans="1:11" x14ac:dyDescent="0.25">
      <c r="A1568" s="142" t="s">
        <v>99</v>
      </c>
      <c r="B1568" s="143">
        <v>2022</v>
      </c>
      <c r="C1568" s="143" t="s">
        <v>9</v>
      </c>
      <c r="D1568" s="143" t="s">
        <v>100</v>
      </c>
      <c r="E1568" s="143" t="s">
        <v>101</v>
      </c>
      <c r="F1568" s="143" t="s">
        <v>102</v>
      </c>
      <c r="G1568" s="143" t="s">
        <v>111</v>
      </c>
      <c r="H1568" s="143" t="s">
        <v>104</v>
      </c>
      <c r="I1568" s="143" t="s">
        <v>107</v>
      </c>
      <c r="J1568" s="143">
        <v>249</v>
      </c>
      <c r="K1568" s="144">
        <v>356.07</v>
      </c>
    </row>
    <row r="1569" spans="1:11" x14ac:dyDescent="0.25">
      <c r="A1569" s="142" t="s">
        <v>109</v>
      </c>
      <c r="B1569" s="143">
        <v>2022</v>
      </c>
      <c r="C1569" s="143" t="s">
        <v>9</v>
      </c>
      <c r="D1569" s="143" t="s">
        <v>100</v>
      </c>
      <c r="E1569" s="143" t="s">
        <v>101</v>
      </c>
      <c r="F1569" s="143" t="s">
        <v>102</v>
      </c>
      <c r="G1569" s="143" t="s">
        <v>111</v>
      </c>
      <c r="H1569" s="143" t="s">
        <v>104</v>
      </c>
      <c r="I1569" s="143" t="s">
        <v>105</v>
      </c>
      <c r="J1569" s="143">
        <v>263</v>
      </c>
      <c r="K1569" s="144">
        <v>376.09000000000003</v>
      </c>
    </row>
    <row r="1570" spans="1:11" x14ac:dyDescent="0.25">
      <c r="A1570" s="142" t="s">
        <v>106</v>
      </c>
      <c r="B1570" s="143">
        <v>2022</v>
      </c>
      <c r="C1570" s="143" t="s">
        <v>9</v>
      </c>
      <c r="D1570" s="143" t="s">
        <v>100</v>
      </c>
      <c r="E1570" s="143" t="s">
        <v>101</v>
      </c>
      <c r="F1570" s="143" t="s">
        <v>102</v>
      </c>
      <c r="G1570" s="143" t="s">
        <v>111</v>
      </c>
      <c r="H1570" s="143" t="s">
        <v>104</v>
      </c>
      <c r="I1570" s="143" t="s">
        <v>105</v>
      </c>
      <c r="J1570" s="143">
        <v>257</v>
      </c>
      <c r="K1570" s="144">
        <v>367.51</v>
      </c>
    </row>
    <row r="1571" spans="1:11" x14ac:dyDescent="0.25">
      <c r="A1571" s="142" t="s">
        <v>99</v>
      </c>
      <c r="B1571" s="143">
        <v>2022</v>
      </c>
      <c r="C1571" s="143" t="s">
        <v>9</v>
      </c>
      <c r="D1571" s="143" t="s">
        <v>100</v>
      </c>
      <c r="E1571" s="143" t="s">
        <v>101</v>
      </c>
      <c r="F1571" s="143" t="s">
        <v>102</v>
      </c>
      <c r="G1571" s="143" t="s">
        <v>111</v>
      </c>
      <c r="H1571" s="143" t="s">
        <v>104</v>
      </c>
      <c r="I1571" s="143" t="s">
        <v>105</v>
      </c>
      <c r="J1571" s="143">
        <v>251</v>
      </c>
      <c r="K1571" s="144">
        <v>358.93</v>
      </c>
    </row>
    <row r="1572" spans="1:11" x14ac:dyDescent="0.25">
      <c r="A1572" s="142" t="s">
        <v>110</v>
      </c>
      <c r="B1572" s="143">
        <v>2022</v>
      </c>
      <c r="C1572" s="143" t="s">
        <v>37</v>
      </c>
      <c r="D1572" s="143" t="s">
        <v>100</v>
      </c>
      <c r="E1572" s="143" t="s">
        <v>101</v>
      </c>
      <c r="F1572" s="143" t="s">
        <v>102</v>
      </c>
      <c r="G1572" s="143" t="s">
        <v>111</v>
      </c>
      <c r="H1572" s="143" t="s">
        <v>104</v>
      </c>
      <c r="I1572" s="143" t="s">
        <v>107</v>
      </c>
      <c r="J1572" s="143">
        <v>164</v>
      </c>
      <c r="K1572" s="144">
        <v>234.51999999999998</v>
      </c>
    </row>
    <row r="1573" spans="1:11" x14ac:dyDescent="0.25">
      <c r="A1573" s="142" t="s">
        <v>106</v>
      </c>
      <c r="B1573" s="143">
        <v>2022</v>
      </c>
      <c r="C1573" s="143" t="s">
        <v>37</v>
      </c>
      <c r="D1573" s="143" t="s">
        <v>100</v>
      </c>
      <c r="E1573" s="143" t="s">
        <v>101</v>
      </c>
      <c r="F1573" s="143" t="s">
        <v>102</v>
      </c>
      <c r="G1573" s="143" t="s">
        <v>111</v>
      </c>
      <c r="H1573" s="143" t="s">
        <v>104</v>
      </c>
      <c r="I1573" s="143" t="s">
        <v>107</v>
      </c>
      <c r="J1573" s="143">
        <v>166</v>
      </c>
      <c r="K1573" s="144">
        <v>237.38</v>
      </c>
    </row>
    <row r="1574" spans="1:11" x14ac:dyDescent="0.25">
      <c r="A1574" s="142" t="s">
        <v>106</v>
      </c>
      <c r="B1574" s="143">
        <v>2022</v>
      </c>
      <c r="C1574" s="143" t="s">
        <v>37</v>
      </c>
      <c r="D1574" s="143" t="s">
        <v>100</v>
      </c>
      <c r="E1574" s="143" t="s">
        <v>101</v>
      </c>
      <c r="F1574" s="143" t="s">
        <v>102</v>
      </c>
      <c r="G1574" s="143" t="s">
        <v>111</v>
      </c>
      <c r="H1574" s="143" t="s">
        <v>104</v>
      </c>
      <c r="I1574" s="143" t="s">
        <v>107</v>
      </c>
      <c r="J1574" s="143">
        <v>168</v>
      </c>
      <c r="K1574" s="144">
        <v>240.24</v>
      </c>
    </row>
    <row r="1575" spans="1:11" x14ac:dyDescent="0.25">
      <c r="A1575" s="142" t="s">
        <v>108</v>
      </c>
      <c r="B1575" s="143">
        <v>2022</v>
      </c>
      <c r="C1575" s="143" t="s">
        <v>37</v>
      </c>
      <c r="D1575" s="143" t="s">
        <v>100</v>
      </c>
      <c r="E1575" s="143" t="s">
        <v>101</v>
      </c>
      <c r="F1575" s="143" t="s">
        <v>102</v>
      </c>
      <c r="G1575" s="143" t="s">
        <v>111</v>
      </c>
      <c r="H1575" s="143" t="s">
        <v>104</v>
      </c>
      <c r="I1575" s="143" t="s">
        <v>107</v>
      </c>
      <c r="J1575" s="143">
        <v>165</v>
      </c>
      <c r="K1575" s="144">
        <v>235.95</v>
      </c>
    </row>
    <row r="1576" spans="1:11" x14ac:dyDescent="0.25">
      <c r="A1576" s="142" t="s">
        <v>106</v>
      </c>
      <c r="B1576" s="143">
        <v>2022</v>
      </c>
      <c r="C1576" s="143" t="s">
        <v>37</v>
      </c>
      <c r="D1576" s="143" t="s">
        <v>100</v>
      </c>
      <c r="E1576" s="143" t="s">
        <v>101</v>
      </c>
      <c r="F1576" s="143" t="s">
        <v>102</v>
      </c>
      <c r="G1576" s="143" t="s">
        <v>111</v>
      </c>
      <c r="H1576" s="143" t="s">
        <v>104</v>
      </c>
      <c r="I1576" s="143" t="s">
        <v>107</v>
      </c>
      <c r="J1576" s="143">
        <v>163</v>
      </c>
      <c r="K1576" s="144">
        <v>233.09</v>
      </c>
    </row>
    <row r="1577" spans="1:11" x14ac:dyDescent="0.25">
      <c r="A1577" s="142" t="s">
        <v>110</v>
      </c>
      <c r="B1577" s="143">
        <v>2022</v>
      </c>
      <c r="C1577" s="143" t="s">
        <v>37</v>
      </c>
      <c r="D1577" s="143" t="s">
        <v>100</v>
      </c>
      <c r="E1577" s="143" t="s">
        <v>101</v>
      </c>
      <c r="F1577" s="143" t="s">
        <v>102</v>
      </c>
      <c r="G1577" s="143" t="s">
        <v>111</v>
      </c>
      <c r="H1577" s="143" t="s">
        <v>104</v>
      </c>
      <c r="I1577" s="143" t="s">
        <v>107</v>
      </c>
      <c r="J1577" s="143">
        <v>167</v>
      </c>
      <c r="K1577" s="144">
        <v>238.81</v>
      </c>
    </row>
    <row r="1578" spans="1:11" x14ac:dyDescent="0.25">
      <c r="A1578" s="142" t="s">
        <v>106</v>
      </c>
      <c r="B1578" s="143">
        <v>2022</v>
      </c>
      <c r="C1578" s="143" t="s">
        <v>36</v>
      </c>
      <c r="D1578" s="143" t="s">
        <v>100</v>
      </c>
      <c r="E1578" s="143" t="s">
        <v>101</v>
      </c>
      <c r="F1578" s="143" t="s">
        <v>102</v>
      </c>
      <c r="G1578" s="143" t="s">
        <v>111</v>
      </c>
      <c r="H1578" s="143" t="s">
        <v>104</v>
      </c>
      <c r="I1578" s="143" t="s">
        <v>105</v>
      </c>
      <c r="J1578" s="143">
        <v>182</v>
      </c>
      <c r="K1578" s="144">
        <v>260.26</v>
      </c>
    </row>
    <row r="1579" spans="1:11" x14ac:dyDescent="0.25">
      <c r="A1579" s="142" t="s">
        <v>106</v>
      </c>
      <c r="B1579" s="143">
        <v>2022</v>
      </c>
      <c r="C1579" s="143" t="s">
        <v>36</v>
      </c>
      <c r="D1579" s="143" t="s">
        <v>100</v>
      </c>
      <c r="E1579" s="143" t="s">
        <v>101</v>
      </c>
      <c r="F1579" s="143" t="s">
        <v>102</v>
      </c>
      <c r="G1579" s="143" t="s">
        <v>111</v>
      </c>
      <c r="H1579" s="143" t="s">
        <v>104</v>
      </c>
      <c r="I1579" s="143" t="s">
        <v>105</v>
      </c>
      <c r="J1579" s="143">
        <v>176</v>
      </c>
      <c r="K1579" s="144">
        <v>251.68</v>
      </c>
    </row>
    <row r="1580" spans="1:11" x14ac:dyDescent="0.25">
      <c r="A1580" s="142" t="s">
        <v>106</v>
      </c>
      <c r="B1580" s="143">
        <v>2022</v>
      </c>
      <c r="C1580" s="143" t="s">
        <v>36</v>
      </c>
      <c r="D1580" s="143" t="s">
        <v>100</v>
      </c>
      <c r="E1580" s="143" t="s">
        <v>101</v>
      </c>
      <c r="F1580" s="143" t="s">
        <v>102</v>
      </c>
      <c r="G1580" s="143" t="s">
        <v>111</v>
      </c>
      <c r="H1580" s="143" t="s">
        <v>104</v>
      </c>
      <c r="I1580" s="143" t="s">
        <v>105</v>
      </c>
      <c r="J1580" s="143">
        <v>170</v>
      </c>
      <c r="K1580" s="144">
        <v>243.1</v>
      </c>
    </row>
    <row r="1581" spans="1:11" x14ac:dyDescent="0.25">
      <c r="A1581" s="142" t="s">
        <v>106</v>
      </c>
      <c r="B1581" s="143">
        <v>2022</v>
      </c>
      <c r="C1581" s="143" t="s">
        <v>36</v>
      </c>
      <c r="D1581" s="143" t="s">
        <v>100</v>
      </c>
      <c r="E1581" s="143" t="s">
        <v>101</v>
      </c>
      <c r="F1581" s="143" t="s">
        <v>102</v>
      </c>
      <c r="G1581" s="143" t="s">
        <v>111</v>
      </c>
      <c r="H1581" s="143" t="s">
        <v>104</v>
      </c>
      <c r="I1581" s="143" t="s">
        <v>107</v>
      </c>
      <c r="J1581" s="143">
        <v>180</v>
      </c>
      <c r="K1581" s="144">
        <v>257.39999999999998</v>
      </c>
    </row>
    <row r="1582" spans="1:11" x14ac:dyDescent="0.25">
      <c r="A1582" s="142" t="s">
        <v>99</v>
      </c>
      <c r="B1582" s="143">
        <v>2022</v>
      </c>
      <c r="C1582" s="143" t="s">
        <v>36</v>
      </c>
      <c r="D1582" s="143" t="s">
        <v>100</v>
      </c>
      <c r="E1582" s="143" t="s">
        <v>101</v>
      </c>
      <c r="F1582" s="143" t="s">
        <v>102</v>
      </c>
      <c r="G1582" s="143" t="s">
        <v>111</v>
      </c>
      <c r="H1582" s="143" t="s">
        <v>104</v>
      </c>
      <c r="I1582" s="143" t="s">
        <v>107</v>
      </c>
      <c r="J1582" s="143">
        <v>174</v>
      </c>
      <c r="K1582" s="144">
        <v>248.82</v>
      </c>
    </row>
    <row r="1583" spans="1:11" x14ac:dyDescent="0.25">
      <c r="A1583" s="142" t="s">
        <v>99</v>
      </c>
      <c r="B1583" s="143">
        <v>2022</v>
      </c>
      <c r="C1583" s="143" t="s">
        <v>36</v>
      </c>
      <c r="D1583" s="143" t="s">
        <v>100</v>
      </c>
      <c r="E1583" s="143" t="s">
        <v>101</v>
      </c>
      <c r="F1583" s="143" t="s">
        <v>102</v>
      </c>
      <c r="G1583" s="143" t="s">
        <v>111</v>
      </c>
      <c r="H1583" s="143" t="s">
        <v>104</v>
      </c>
      <c r="I1583" s="143" t="s">
        <v>107</v>
      </c>
      <c r="J1583" s="143">
        <v>183</v>
      </c>
      <c r="K1583" s="144">
        <v>261.69</v>
      </c>
    </row>
    <row r="1584" spans="1:11" x14ac:dyDescent="0.25">
      <c r="A1584" s="142" t="s">
        <v>106</v>
      </c>
      <c r="B1584" s="143">
        <v>2022</v>
      </c>
      <c r="C1584" s="143" t="s">
        <v>36</v>
      </c>
      <c r="D1584" s="143" t="s">
        <v>100</v>
      </c>
      <c r="E1584" s="143" t="s">
        <v>101</v>
      </c>
      <c r="F1584" s="143" t="s">
        <v>102</v>
      </c>
      <c r="G1584" s="143" t="s">
        <v>111</v>
      </c>
      <c r="H1584" s="143" t="s">
        <v>104</v>
      </c>
      <c r="I1584" s="143" t="s">
        <v>107</v>
      </c>
      <c r="J1584" s="143">
        <v>177</v>
      </c>
      <c r="K1584" s="144">
        <v>253.11</v>
      </c>
    </row>
    <row r="1585" spans="1:11" x14ac:dyDescent="0.25">
      <c r="A1585" s="142" t="s">
        <v>106</v>
      </c>
      <c r="B1585" s="143">
        <v>2022</v>
      </c>
      <c r="C1585" s="143" t="s">
        <v>36</v>
      </c>
      <c r="D1585" s="143" t="s">
        <v>100</v>
      </c>
      <c r="E1585" s="143" t="s">
        <v>101</v>
      </c>
      <c r="F1585" s="143" t="s">
        <v>102</v>
      </c>
      <c r="G1585" s="143" t="s">
        <v>111</v>
      </c>
      <c r="H1585" s="143" t="s">
        <v>104</v>
      </c>
      <c r="I1585" s="143" t="s">
        <v>107</v>
      </c>
      <c r="J1585" s="143">
        <v>171</v>
      </c>
      <c r="K1585" s="144">
        <v>244.53</v>
      </c>
    </row>
    <row r="1586" spans="1:11" x14ac:dyDescent="0.25">
      <c r="A1586" s="142" t="s">
        <v>109</v>
      </c>
      <c r="B1586" s="143">
        <v>2022</v>
      </c>
      <c r="C1586" s="143" t="s">
        <v>36</v>
      </c>
      <c r="D1586" s="143" t="s">
        <v>100</v>
      </c>
      <c r="E1586" s="143" t="s">
        <v>101</v>
      </c>
      <c r="F1586" s="143" t="s">
        <v>102</v>
      </c>
      <c r="G1586" s="143" t="s">
        <v>111</v>
      </c>
      <c r="H1586" s="143" t="s">
        <v>104</v>
      </c>
      <c r="I1586" s="143" t="s">
        <v>105</v>
      </c>
      <c r="J1586" s="143">
        <v>179</v>
      </c>
      <c r="K1586" s="144">
        <v>255.97</v>
      </c>
    </row>
    <row r="1587" spans="1:11" x14ac:dyDescent="0.25">
      <c r="A1587" s="142" t="s">
        <v>99</v>
      </c>
      <c r="B1587" s="143">
        <v>2022</v>
      </c>
      <c r="C1587" s="143" t="s">
        <v>36</v>
      </c>
      <c r="D1587" s="143" t="s">
        <v>100</v>
      </c>
      <c r="E1587" s="143" t="s">
        <v>101</v>
      </c>
      <c r="F1587" s="143" t="s">
        <v>102</v>
      </c>
      <c r="G1587" s="143" t="s">
        <v>111</v>
      </c>
      <c r="H1587" s="143" t="s">
        <v>104</v>
      </c>
      <c r="I1587" s="143" t="s">
        <v>105</v>
      </c>
      <c r="J1587" s="143">
        <v>173</v>
      </c>
      <c r="K1587" s="144">
        <v>247.39</v>
      </c>
    </row>
    <row r="1588" spans="1:11" x14ac:dyDescent="0.25">
      <c r="A1588" s="142" t="s">
        <v>99</v>
      </c>
      <c r="B1588" s="143">
        <v>2022</v>
      </c>
      <c r="C1588" s="143" t="s">
        <v>32</v>
      </c>
      <c r="D1588" s="143" t="s">
        <v>100</v>
      </c>
      <c r="E1588" s="143" t="s">
        <v>101</v>
      </c>
      <c r="F1588" s="143" t="s">
        <v>102</v>
      </c>
      <c r="G1588" s="143" t="s">
        <v>111</v>
      </c>
      <c r="H1588" s="143" t="s">
        <v>104</v>
      </c>
      <c r="I1588" s="143" t="s">
        <v>105</v>
      </c>
      <c r="J1588" s="143">
        <v>230</v>
      </c>
      <c r="K1588" s="144">
        <v>328.9</v>
      </c>
    </row>
    <row r="1589" spans="1:11" x14ac:dyDescent="0.25">
      <c r="A1589" s="142" t="s">
        <v>106</v>
      </c>
      <c r="B1589" s="143">
        <v>2022</v>
      </c>
      <c r="C1589" s="143" t="s">
        <v>32</v>
      </c>
      <c r="D1589" s="143" t="s">
        <v>100</v>
      </c>
      <c r="E1589" s="143" t="s">
        <v>101</v>
      </c>
      <c r="F1589" s="143" t="s">
        <v>102</v>
      </c>
      <c r="G1589" s="143" t="s">
        <v>111</v>
      </c>
      <c r="H1589" s="143" t="s">
        <v>104</v>
      </c>
      <c r="I1589" s="143" t="s">
        <v>105</v>
      </c>
      <c r="J1589" s="143">
        <v>224</v>
      </c>
      <c r="K1589" s="144">
        <v>320.32</v>
      </c>
    </row>
    <row r="1590" spans="1:11" x14ac:dyDescent="0.25">
      <c r="A1590" s="142" t="s">
        <v>109</v>
      </c>
      <c r="B1590" s="143">
        <v>2022</v>
      </c>
      <c r="C1590" s="143" t="s">
        <v>32</v>
      </c>
      <c r="D1590" s="143" t="s">
        <v>100</v>
      </c>
      <c r="E1590" s="143" t="s">
        <v>101</v>
      </c>
      <c r="F1590" s="143" t="s">
        <v>102</v>
      </c>
      <c r="G1590" s="143" t="s">
        <v>111</v>
      </c>
      <c r="H1590" s="143" t="s">
        <v>104</v>
      </c>
      <c r="I1590" s="143" t="s">
        <v>105</v>
      </c>
      <c r="J1590" s="143">
        <v>218</v>
      </c>
      <c r="K1590" s="144">
        <v>311.74</v>
      </c>
    </row>
    <row r="1591" spans="1:11" x14ac:dyDescent="0.25">
      <c r="A1591" s="142" t="s">
        <v>106</v>
      </c>
      <c r="B1591" s="143">
        <v>2022</v>
      </c>
      <c r="C1591" s="143" t="s">
        <v>32</v>
      </c>
      <c r="D1591" s="143" t="s">
        <v>100</v>
      </c>
      <c r="E1591" s="143" t="s">
        <v>101</v>
      </c>
      <c r="F1591" s="143" t="s">
        <v>102</v>
      </c>
      <c r="G1591" s="143" t="s">
        <v>111</v>
      </c>
      <c r="H1591" s="143" t="s">
        <v>104</v>
      </c>
      <c r="I1591" s="143" t="s">
        <v>107</v>
      </c>
      <c r="J1591" s="143">
        <v>228</v>
      </c>
      <c r="K1591" s="144">
        <v>326.03999999999996</v>
      </c>
    </row>
    <row r="1592" spans="1:11" x14ac:dyDescent="0.25">
      <c r="A1592" s="142" t="s">
        <v>106</v>
      </c>
      <c r="B1592" s="143">
        <v>2022</v>
      </c>
      <c r="C1592" s="143" t="s">
        <v>32</v>
      </c>
      <c r="D1592" s="143" t="s">
        <v>100</v>
      </c>
      <c r="E1592" s="143" t="s">
        <v>101</v>
      </c>
      <c r="F1592" s="143" t="s">
        <v>102</v>
      </c>
      <c r="G1592" s="143" t="s">
        <v>111</v>
      </c>
      <c r="H1592" s="143" t="s">
        <v>104</v>
      </c>
      <c r="I1592" s="143" t="s">
        <v>107</v>
      </c>
      <c r="J1592" s="143">
        <v>222</v>
      </c>
      <c r="K1592" s="144">
        <v>317.45999999999998</v>
      </c>
    </row>
    <row r="1593" spans="1:11" x14ac:dyDescent="0.25">
      <c r="A1593" s="142" t="s">
        <v>109</v>
      </c>
      <c r="B1593" s="143">
        <v>2022</v>
      </c>
      <c r="C1593" s="143" t="s">
        <v>32</v>
      </c>
      <c r="D1593" s="143" t="s">
        <v>100</v>
      </c>
      <c r="E1593" s="143" t="s">
        <v>101</v>
      </c>
      <c r="F1593" s="143" t="s">
        <v>102</v>
      </c>
      <c r="G1593" s="143" t="s">
        <v>111</v>
      </c>
      <c r="H1593" s="143" t="s">
        <v>104</v>
      </c>
      <c r="I1593" s="143" t="s">
        <v>107</v>
      </c>
      <c r="J1593" s="143">
        <v>231</v>
      </c>
      <c r="K1593" s="144">
        <v>330.33</v>
      </c>
    </row>
    <row r="1594" spans="1:11" x14ac:dyDescent="0.25">
      <c r="A1594" s="142" t="s">
        <v>108</v>
      </c>
      <c r="B1594" s="143">
        <v>2022</v>
      </c>
      <c r="C1594" s="143" t="s">
        <v>32</v>
      </c>
      <c r="D1594" s="143" t="s">
        <v>100</v>
      </c>
      <c r="E1594" s="143" t="s">
        <v>101</v>
      </c>
      <c r="F1594" s="143" t="s">
        <v>102</v>
      </c>
      <c r="G1594" s="143" t="s">
        <v>111</v>
      </c>
      <c r="H1594" s="143" t="s">
        <v>104</v>
      </c>
      <c r="I1594" s="143" t="s">
        <v>107</v>
      </c>
      <c r="J1594" s="143">
        <v>225</v>
      </c>
      <c r="K1594" s="144">
        <v>321.75</v>
      </c>
    </row>
    <row r="1595" spans="1:11" x14ac:dyDescent="0.25">
      <c r="A1595" s="142" t="s">
        <v>110</v>
      </c>
      <c r="B1595" s="143">
        <v>2022</v>
      </c>
      <c r="C1595" s="143" t="s">
        <v>32</v>
      </c>
      <c r="D1595" s="143" t="s">
        <v>100</v>
      </c>
      <c r="E1595" s="143" t="s">
        <v>101</v>
      </c>
      <c r="F1595" s="143" t="s">
        <v>102</v>
      </c>
      <c r="G1595" s="143" t="s">
        <v>111</v>
      </c>
      <c r="H1595" s="143" t="s">
        <v>104</v>
      </c>
      <c r="I1595" s="143" t="s">
        <v>107</v>
      </c>
      <c r="J1595" s="143">
        <v>219</v>
      </c>
      <c r="K1595" s="144">
        <v>526.24</v>
      </c>
    </row>
    <row r="1596" spans="1:11" x14ac:dyDescent="0.25">
      <c r="A1596" s="142" t="s">
        <v>99</v>
      </c>
      <c r="B1596" s="143">
        <v>2022</v>
      </c>
      <c r="C1596" s="143" t="s">
        <v>32</v>
      </c>
      <c r="D1596" s="143" t="s">
        <v>100</v>
      </c>
      <c r="E1596" s="143" t="s">
        <v>101</v>
      </c>
      <c r="F1596" s="143" t="s">
        <v>102</v>
      </c>
      <c r="G1596" s="143" t="s">
        <v>111</v>
      </c>
      <c r="H1596" s="143" t="s">
        <v>104</v>
      </c>
      <c r="I1596" s="143" t="s">
        <v>105</v>
      </c>
      <c r="J1596" s="143">
        <v>227</v>
      </c>
      <c r="K1596" s="144">
        <v>324.61</v>
      </c>
    </row>
    <row r="1597" spans="1:11" x14ac:dyDescent="0.25">
      <c r="A1597" s="142" t="s">
        <v>99</v>
      </c>
      <c r="B1597" s="143">
        <v>2022</v>
      </c>
      <c r="C1597" s="143" t="s">
        <v>32</v>
      </c>
      <c r="D1597" s="143" t="s">
        <v>100</v>
      </c>
      <c r="E1597" s="143" t="s">
        <v>101</v>
      </c>
      <c r="F1597" s="143" t="s">
        <v>102</v>
      </c>
      <c r="G1597" s="143" t="s">
        <v>111</v>
      </c>
      <c r="H1597" s="143" t="s">
        <v>104</v>
      </c>
      <c r="I1597" s="143" t="s">
        <v>105</v>
      </c>
      <c r="J1597" s="143">
        <v>221</v>
      </c>
      <c r="K1597" s="144">
        <v>316.02999999999997</v>
      </c>
    </row>
    <row r="1598" spans="1:11" x14ac:dyDescent="0.25">
      <c r="A1598" s="142" t="s">
        <v>99</v>
      </c>
      <c r="B1598" s="143">
        <v>2022</v>
      </c>
      <c r="C1598" s="143" t="s">
        <v>35</v>
      </c>
      <c r="D1598" s="143" t="s">
        <v>100</v>
      </c>
      <c r="E1598" s="143" t="s">
        <v>101</v>
      </c>
      <c r="F1598" s="143" t="s">
        <v>102</v>
      </c>
      <c r="G1598" s="143" t="s">
        <v>111</v>
      </c>
      <c r="H1598" s="143" t="s">
        <v>104</v>
      </c>
      <c r="I1598" s="143" t="s">
        <v>105</v>
      </c>
      <c r="J1598" s="143">
        <v>200</v>
      </c>
      <c r="K1598" s="144">
        <v>286</v>
      </c>
    </row>
    <row r="1599" spans="1:11" x14ac:dyDescent="0.25">
      <c r="A1599" s="142" t="s">
        <v>106</v>
      </c>
      <c r="B1599" s="143">
        <v>2022</v>
      </c>
      <c r="C1599" s="143" t="s">
        <v>35</v>
      </c>
      <c r="D1599" s="143" t="s">
        <v>100</v>
      </c>
      <c r="E1599" s="143" t="s">
        <v>101</v>
      </c>
      <c r="F1599" s="143" t="s">
        <v>102</v>
      </c>
      <c r="G1599" s="143" t="s">
        <v>111</v>
      </c>
      <c r="H1599" s="143" t="s">
        <v>104</v>
      </c>
      <c r="I1599" s="143" t="s">
        <v>105</v>
      </c>
      <c r="J1599" s="143">
        <v>194</v>
      </c>
      <c r="K1599" s="144">
        <v>277.42</v>
      </c>
    </row>
    <row r="1600" spans="1:11" x14ac:dyDescent="0.25">
      <c r="A1600" s="142" t="s">
        <v>106</v>
      </c>
      <c r="B1600" s="143">
        <v>2022</v>
      </c>
      <c r="C1600" s="143" t="s">
        <v>35</v>
      </c>
      <c r="D1600" s="143" t="s">
        <v>100</v>
      </c>
      <c r="E1600" s="143" t="s">
        <v>101</v>
      </c>
      <c r="F1600" s="143" t="s">
        <v>102</v>
      </c>
      <c r="G1600" s="143" t="s">
        <v>111</v>
      </c>
      <c r="H1600" s="143" t="s">
        <v>104</v>
      </c>
      <c r="I1600" s="143" t="s">
        <v>105</v>
      </c>
      <c r="J1600" s="143">
        <v>188</v>
      </c>
      <c r="K1600" s="144">
        <v>268.84000000000003</v>
      </c>
    </row>
    <row r="1601" spans="1:11" x14ac:dyDescent="0.25">
      <c r="A1601" s="142" t="s">
        <v>106</v>
      </c>
      <c r="B1601" s="143">
        <v>2022</v>
      </c>
      <c r="C1601" s="143" t="s">
        <v>35</v>
      </c>
      <c r="D1601" s="143" t="s">
        <v>100</v>
      </c>
      <c r="E1601" s="143" t="s">
        <v>101</v>
      </c>
      <c r="F1601" s="143" t="s">
        <v>102</v>
      </c>
      <c r="G1601" s="143" t="s">
        <v>111</v>
      </c>
      <c r="H1601" s="143" t="s">
        <v>104</v>
      </c>
      <c r="I1601" s="143" t="s">
        <v>107</v>
      </c>
      <c r="J1601" s="143">
        <v>198</v>
      </c>
      <c r="K1601" s="144">
        <v>283.14</v>
      </c>
    </row>
    <row r="1602" spans="1:11" x14ac:dyDescent="0.25">
      <c r="A1602" s="142" t="s">
        <v>106</v>
      </c>
      <c r="B1602" s="143">
        <v>2022</v>
      </c>
      <c r="C1602" s="143" t="s">
        <v>35</v>
      </c>
      <c r="D1602" s="143" t="s">
        <v>100</v>
      </c>
      <c r="E1602" s="143" t="s">
        <v>101</v>
      </c>
      <c r="F1602" s="143" t="s">
        <v>102</v>
      </c>
      <c r="G1602" s="143" t="s">
        <v>111</v>
      </c>
      <c r="H1602" s="143" t="s">
        <v>104</v>
      </c>
      <c r="I1602" s="143" t="s">
        <v>107</v>
      </c>
      <c r="J1602" s="143">
        <v>192</v>
      </c>
      <c r="K1602" s="144">
        <v>274.56</v>
      </c>
    </row>
    <row r="1603" spans="1:11" x14ac:dyDescent="0.25">
      <c r="A1603" s="142" t="s">
        <v>106</v>
      </c>
      <c r="B1603" s="143">
        <v>2022</v>
      </c>
      <c r="C1603" s="143" t="s">
        <v>35</v>
      </c>
      <c r="D1603" s="143" t="s">
        <v>100</v>
      </c>
      <c r="E1603" s="143" t="s">
        <v>101</v>
      </c>
      <c r="F1603" s="143" t="s">
        <v>102</v>
      </c>
      <c r="G1603" s="143" t="s">
        <v>111</v>
      </c>
      <c r="H1603" s="143" t="s">
        <v>104</v>
      </c>
      <c r="I1603" s="143" t="s">
        <v>107</v>
      </c>
      <c r="J1603" s="143">
        <v>186</v>
      </c>
      <c r="K1603" s="144">
        <v>265.98</v>
      </c>
    </row>
    <row r="1604" spans="1:11" x14ac:dyDescent="0.25">
      <c r="A1604" s="142" t="s">
        <v>99</v>
      </c>
      <c r="B1604" s="143">
        <v>2022</v>
      </c>
      <c r="C1604" s="143" t="s">
        <v>35</v>
      </c>
      <c r="D1604" s="143" t="s">
        <v>100</v>
      </c>
      <c r="E1604" s="143" t="s">
        <v>101</v>
      </c>
      <c r="F1604" s="143" t="s">
        <v>102</v>
      </c>
      <c r="G1604" s="143" t="s">
        <v>111</v>
      </c>
      <c r="H1604" s="143" t="s">
        <v>104</v>
      </c>
      <c r="I1604" s="143" t="s">
        <v>107</v>
      </c>
      <c r="J1604" s="143">
        <v>195</v>
      </c>
      <c r="K1604" s="144">
        <v>278.85000000000002</v>
      </c>
    </row>
    <row r="1605" spans="1:11" x14ac:dyDescent="0.25">
      <c r="A1605" s="142" t="s">
        <v>108</v>
      </c>
      <c r="B1605" s="143">
        <v>2022</v>
      </c>
      <c r="C1605" s="143" t="s">
        <v>35</v>
      </c>
      <c r="D1605" s="143" t="s">
        <v>100</v>
      </c>
      <c r="E1605" s="143" t="s">
        <v>101</v>
      </c>
      <c r="F1605" s="143" t="s">
        <v>102</v>
      </c>
      <c r="G1605" s="143" t="s">
        <v>111</v>
      </c>
      <c r="H1605" s="143" t="s">
        <v>104</v>
      </c>
      <c r="I1605" s="143" t="s">
        <v>107</v>
      </c>
      <c r="J1605" s="143">
        <v>189</v>
      </c>
      <c r="K1605" s="144">
        <v>270.27</v>
      </c>
    </row>
    <row r="1606" spans="1:11" x14ac:dyDescent="0.25">
      <c r="A1606" s="142" t="s">
        <v>108</v>
      </c>
      <c r="B1606" s="143">
        <v>2022</v>
      </c>
      <c r="C1606" s="143" t="s">
        <v>35</v>
      </c>
      <c r="D1606" s="143" t="s">
        <v>100</v>
      </c>
      <c r="E1606" s="143" t="s">
        <v>101</v>
      </c>
      <c r="F1606" s="143" t="s">
        <v>102</v>
      </c>
      <c r="G1606" s="143" t="s">
        <v>111</v>
      </c>
      <c r="H1606" s="143" t="s">
        <v>104</v>
      </c>
      <c r="I1606" s="143" t="s">
        <v>105</v>
      </c>
      <c r="J1606" s="143">
        <v>197</v>
      </c>
      <c r="K1606" s="144">
        <v>281.70999999999998</v>
      </c>
    </row>
    <row r="1607" spans="1:11" x14ac:dyDescent="0.25">
      <c r="A1607" s="142" t="s">
        <v>108</v>
      </c>
      <c r="B1607" s="143">
        <v>2022</v>
      </c>
      <c r="C1607" s="143" t="s">
        <v>35</v>
      </c>
      <c r="D1607" s="143" t="s">
        <v>100</v>
      </c>
      <c r="E1607" s="143" t="s">
        <v>101</v>
      </c>
      <c r="F1607" s="143" t="s">
        <v>102</v>
      </c>
      <c r="G1607" s="143" t="s">
        <v>111</v>
      </c>
      <c r="H1607" s="143" t="s">
        <v>104</v>
      </c>
      <c r="I1607" s="143" t="s">
        <v>105</v>
      </c>
      <c r="J1607" s="143">
        <v>191</v>
      </c>
      <c r="K1607" s="144">
        <v>273.13</v>
      </c>
    </row>
    <row r="1608" spans="1:11" x14ac:dyDescent="0.25">
      <c r="A1608" s="142" t="s">
        <v>108</v>
      </c>
      <c r="B1608" s="143">
        <v>2022</v>
      </c>
      <c r="C1608" s="143" t="s">
        <v>35</v>
      </c>
      <c r="D1608" s="143" t="s">
        <v>100</v>
      </c>
      <c r="E1608" s="143" t="s">
        <v>101</v>
      </c>
      <c r="F1608" s="143" t="s">
        <v>102</v>
      </c>
      <c r="G1608" s="143" t="s">
        <v>111</v>
      </c>
      <c r="H1608" s="143" t="s">
        <v>104</v>
      </c>
      <c r="I1608" s="143" t="s">
        <v>105</v>
      </c>
      <c r="J1608" s="143">
        <v>185</v>
      </c>
      <c r="K1608" s="144">
        <v>264.55</v>
      </c>
    </row>
    <row r="1609" spans="1:11" x14ac:dyDescent="0.25">
      <c r="A1609" s="142" t="s">
        <v>99</v>
      </c>
      <c r="B1609" s="143">
        <v>2022</v>
      </c>
      <c r="C1609" s="143" t="s">
        <v>39</v>
      </c>
      <c r="D1609" s="143" t="s">
        <v>100</v>
      </c>
      <c r="E1609" s="143" t="s">
        <v>101</v>
      </c>
      <c r="F1609" s="143" t="s">
        <v>102</v>
      </c>
      <c r="G1609" s="143" t="s">
        <v>111</v>
      </c>
      <c r="H1609" s="143" t="s">
        <v>104</v>
      </c>
      <c r="I1609" s="143" t="s">
        <v>107</v>
      </c>
      <c r="J1609" s="143">
        <v>154</v>
      </c>
      <c r="K1609" s="144">
        <v>220.22</v>
      </c>
    </row>
    <row r="1610" spans="1:11" x14ac:dyDescent="0.25">
      <c r="A1610" s="142" t="s">
        <v>106</v>
      </c>
      <c r="B1610" s="143">
        <v>2022</v>
      </c>
      <c r="C1610" s="143" t="s">
        <v>39</v>
      </c>
      <c r="D1610" s="143" t="s">
        <v>100</v>
      </c>
      <c r="E1610" s="143" t="s">
        <v>101</v>
      </c>
      <c r="F1610" s="143" t="s">
        <v>102</v>
      </c>
      <c r="G1610" s="143" t="s">
        <v>111</v>
      </c>
      <c r="H1610" s="143" t="s">
        <v>104</v>
      </c>
      <c r="I1610" s="143" t="s">
        <v>107</v>
      </c>
      <c r="J1610" s="143">
        <v>156</v>
      </c>
      <c r="K1610" s="144">
        <v>223.07999999999998</v>
      </c>
    </row>
    <row r="1611" spans="1:11" x14ac:dyDescent="0.25">
      <c r="A1611" s="142" t="s">
        <v>106</v>
      </c>
      <c r="B1611" s="143">
        <v>2022</v>
      </c>
      <c r="C1611" s="143" t="s">
        <v>39</v>
      </c>
      <c r="D1611" s="143" t="s">
        <v>100</v>
      </c>
      <c r="E1611" s="143" t="s">
        <v>101</v>
      </c>
      <c r="F1611" s="143" t="s">
        <v>102</v>
      </c>
      <c r="G1611" s="143" t="s">
        <v>111</v>
      </c>
      <c r="H1611" s="143" t="s">
        <v>104</v>
      </c>
      <c r="I1611" s="143" t="s">
        <v>107</v>
      </c>
      <c r="J1611" s="143">
        <v>153</v>
      </c>
      <c r="K1611" s="144">
        <v>218.79</v>
      </c>
    </row>
    <row r="1612" spans="1:11" x14ac:dyDescent="0.25">
      <c r="A1612" s="142" t="s">
        <v>99</v>
      </c>
      <c r="B1612" s="143">
        <v>2022</v>
      </c>
      <c r="C1612" s="143" t="s">
        <v>39</v>
      </c>
      <c r="D1612" s="143" t="s">
        <v>100</v>
      </c>
      <c r="E1612" s="143" t="s">
        <v>101</v>
      </c>
      <c r="F1612" s="143" t="s">
        <v>102</v>
      </c>
      <c r="G1612" s="143" t="s">
        <v>111</v>
      </c>
      <c r="H1612" s="143" t="s">
        <v>104</v>
      </c>
      <c r="I1612" s="143" t="s">
        <v>107</v>
      </c>
      <c r="J1612" s="143">
        <v>157</v>
      </c>
      <c r="K1612" s="144">
        <v>224.51</v>
      </c>
    </row>
    <row r="1613" spans="1:11" x14ac:dyDescent="0.25">
      <c r="A1613" s="142" t="s">
        <v>109</v>
      </c>
      <c r="B1613" s="143">
        <v>2022</v>
      </c>
      <c r="C1613" s="143" t="s">
        <v>39</v>
      </c>
      <c r="D1613" s="143" t="s">
        <v>100</v>
      </c>
      <c r="E1613" s="143" t="s">
        <v>101</v>
      </c>
      <c r="F1613" s="143" t="s">
        <v>102</v>
      </c>
      <c r="G1613" s="143" t="s">
        <v>111</v>
      </c>
      <c r="H1613" s="143" t="s">
        <v>104</v>
      </c>
      <c r="I1613" s="143" t="s">
        <v>107</v>
      </c>
      <c r="J1613" s="143">
        <v>155</v>
      </c>
      <c r="K1613" s="144">
        <v>221.65</v>
      </c>
    </row>
    <row r="1614" spans="1:11" x14ac:dyDescent="0.25">
      <c r="A1614" s="142" t="s">
        <v>99</v>
      </c>
      <c r="B1614" s="143">
        <v>2022</v>
      </c>
      <c r="C1614" s="143" t="s">
        <v>39</v>
      </c>
      <c r="D1614" s="143" t="s">
        <v>100</v>
      </c>
      <c r="E1614" s="143" t="s">
        <v>101</v>
      </c>
      <c r="F1614" s="143" t="s">
        <v>102</v>
      </c>
      <c r="G1614" s="143" t="s">
        <v>111</v>
      </c>
      <c r="H1614" s="143" t="s">
        <v>104</v>
      </c>
      <c r="I1614" s="143" t="s">
        <v>105</v>
      </c>
      <c r="J1614" s="143">
        <v>341</v>
      </c>
      <c r="K1614" s="144">
        <v>487.63</v>
      </c>
    </row>
    <row r="1615" spans="1:11" x14ac:dyDescent="0.25">
      <c r="A1615" s="142" t="s">
        <v>99</v>
      </c>
      <c r="B1615" s="143">
        <v>2022</v>
      </c>
      <c r="C1615" s="143" t="s">
        <v>38</v>
      </c>
      <c r="D1615" s="143" t="s">
        <v>112</v>
      </c>
      <c r="E1615" s="143" t="s">
        <v>101</v>
      </c>
      <c r="F1615" s="143" t="s">
        <v>102</v>
      </c>
      <c r="G1615" s="143" t="s">
        <v>111</v>
      </c>
      <c r="H1615" s="143" t="s">
        <v>104</v>
      </c>
      <c r="I1615" s="143" t="s">
        <v>105</v>
      </c>
      <c r="J1615" s="143">
        <v>254</v>
      </c>
      <c r="K1615" s="144">
        <v>363.22</v>
      </c>
    </row>
    <row r="1616" spans="1:11" x14ac:dyDescent="0.25">
      <c r="A1616" s="142" t="s">
        <v>106</v>
      </c>
      <c r="B1616" s="143">
        <v>2022</v>
      </c>
      <c r="C1616" s="143" t="s">
        <v>38</v>
      </c>
      <c r="D1616" s="143" t="s">
        <v>112</v>
      </c>
      <c r="E1616" s="143" t="s">
        <v>101</v>
      </c>
      <c r="F1616" s="143" t="s">
        <v>102</v>
      </c>
      <c r="G1616" s="143" t="s">
        <v>111</v>
      </c>
      <c r="H1616" s="143" t="s">
        <v>104</v>
      </c>
      <c r="I1616" s="143" t="s">
        <v>105</v>
      </c>
      <c r="J1616" s="143">
        <v>256</v>
      </c>
      <c r="K1616" s="144">
        <v>366.08</v>
      </c>
    </row>
    <row r="1617" spans="1:11" x14ac:dyDescent="0.25">
      <c r="A1617" s="142" t="s">
        <v>106</v>
      </c>
      <c r="B1617" s="143">
        <v>2022</v>
      </c>
      <c r="C1617" s="143" t="s">
        <v>38</v>
      </c>
      <c r="D1617" s="143" t="s">
        <v>112</v>
      </c>
      <c r="E1617" s="143" t="s">
        <v>101</v>
      </c>
      <c r="F1617" s="143" t="s">
        <v>102</v>
      </c>
      <c r="G1617" s="143" t="s">
        <v>111</v>
      </c>
      <c r="H1617" s="143" t="s">
        <v>104</v>
      </c>
      <c r="I1617" s="143" t="s">
        <v>105</v>
      </c>
      <c r="J1617" s="143">
        <v>961</v>
      </c>
      <c r="K1617" s="144">
        <v>1374.23</v>
      </c>
    </row>
    <row r="1618" spans="1:11" x14ac:dyDescent="0.25">
      <c r="A1618" s="142" t="s">
        <v>106</v>
      </c>
      <c r="B1618" s="143">
        <v>2022</v>
      </c>
      <c r="C1618" s="143" t="s">
        <v>38</v>
      </c>
      <c r="D1618" s="143" t="s">
        <v>112</v>
      </c>
      <c r="E1618" s="143" t="s">
        <v>101</v>
      </c>
      <c r="F1618" s="143" t="s">
        <v>102</v>
      </c>
      <c r="G1618" s="143" t="s">
        <v>111</v>
      </c>
      <c r="H1618" s="143" t="s">
        <v>104</v>
      </c>
      <c r="I1618" s="143" t="s">
        <v>105</v>
      </c>
      <c r="J1618" s="143">
        <v>255</v>
      </c>
      <c r="K1618" s="144">
        <v>364.65</v>
      </c>
    </row>
    <row r="1619" spans="1:11" x14ac:dyDescent="0.25">
      <c r="A1619" s="142" t="s">
        <v>108</v>
      </c>
      <c r="B1619" s="143">
        <v>2022</v>
      </c>
      <c r="C1619" s="143" t="s">
        <v>38</v>
      </c>
      <c r="D1619" s="143" t="s">
        <v>112</v>
      </c>
      <c r="E1619" s="143" t="s">
        <v>101</v>
      </c>
      <c r="F1619" s="143" t="s">
        <v>102</v>
      </c>
      <c r="G1619" s="143" t="s">
        <v>111</v>
      </c>
      <c r="H1619" s="143" t="s">
        <v>104</v>
      </c>
      <c r="I1619" s="143" t="s">
        <v>105</v>
      </c>
      <c r="J1619" s="143">
        <v>253</v>
      </c>
      <c r="K1619" s="144">
        <v>361.78999999999996</v>
      </c>
    </row>
    <row r="1620" spans="1:11" x14ac:dyDescent="0.25">
      <c r="A1620" s="142" t="s">
        <v>108</v>
      </c>
      <c r="B1620" s="143">
        <v>2022</v>
      </c>
      <c r="C1620" s="143" t="s">
        <v>38</v>
      </c>
      <c r="D1620" s="143" t="s">
        <v>112</v>
      </c>
      <c r="E1620" s="143" t="s">
        <v>101</v>
      </c>
      <c r="F1620" s="143" t="s">
        <v>102</v>
      </c>
      <c r="G1620" s="143" t="s">
        <v>111</v>
      </c>
      <c r="H1620" s="143" t="s">
        <v>104</v>
      </c>
      <c r="I1620" s="143" t="s">
        <v>105</v>
      </c>
      <c r="J1620" s="143">
        <v>251</v>
      </c>
      <c r="K1620" s="144">
        <v>358.93</v>
      </c>
    </row>
    <row r="1621" spans="1:11" x14ac:dyDescent="0.25">
      <c r="A1621" s="142" t="s">
        <v>106</v>
      </c>
      <c r="B1621" s="143">
        <v>2022</v>
      </c>
      <c r="C1621" s="143" t="s">
        <v>37</v>
      </c>
      <c r="D1621" s="143" t="s">
        <v>112</v>
      </c>
      <c r="E1621" s="143" t="s">
        <v>101</v>
      </c>
      <c r="F1621" s="143" t="s">
        <v>102</v>
      </c>
      <c r="G1621" s="143" t="s">
        <v>111</v>
      </c>
      <c r="H1621" s="143" t="s">
        <v>104</v>
      </c>
      <c r="I1621" s="143" t="s">
        <v>105</v>
      </c>
      <c r="J1621" s="143">
        <v>260</v>
      </c>
      <c r="K1621" s="144">
        <v>371.8</v>
      </c>
    </row>
    <row r="1622" spans="1:11" x14ac:dyDescent="0.25">
      <c r="A1622" s="142" t="s">
        <v>106</v>
      </c>
      <c r="B1622" s="143">
        <v>2022</v>
      </c>
      <c r="C1622" s="143" t="s">
        <v>37</v>
      </c>
      <c r="D1622" s="143" t="s">
        <v>112</v>
      </c>
      <c r="E1622" s="143" t="s">
        <v>101</v>
      </c>
      <c r="F1622" s="143" t="s">
        <v>102</v>
      </c>
      <c r="G1622" s="143" t="s">
        <v>111</v>
      </c>
      <c r="H1622" s="143" t="s">
        <v>104</v>
      </c>
      <c r="I1622" s="143" t="s">
        <v>105</v>
      </c>
      <c r="J1622" s="143">
        <v>960</v>
      </c>
      <c r="K1622" s="144">
        <v>1372.8</v>
      </c>
    </row>
    <row r="1623" spans="1:11" x14ac:dyDescent="0.25">
      <c r="A1623" s="142" t="s">
        <v>109</v>
      </c>
      <c r="B1623" s="143">
        <v>2022</v>
      </c>
      <c r="C1623" s="143" t="s">
        <v>37</v>
      </c>
      <c r="D1623" s="143" t="s">
        <v>112</v>
      </c>
      <c r="E1623" s="143" t="s">
        <v>101</v>
      </c>
      <c r="F1623" s="143" t="s">
        <v>102</v>
      </c>
      <c r="G1623" s="143" t="s">
        <v>111</v>
      </c>
      <c r="H1623" s="143" t="s">
        <v>104</v>
      </c>
      <c r="I1623" s="143" t="s">
        <v>105</v>
      </c>
      <c r="J1623" s="143">
        <v>261</v>
      </c>
      <c r="K1623" s="144">
        <v>373.23</v>
      </c>
    </row>
    <row r="1624" spans="1:11" x14ac:dyDescent="0.25">
      <c r="A1624" s="142" t="s">
        <v>106</v>
      </c>
      <c r="B1624" s="143">
        <v>2022</v>
      </c>
      <c r="C1624" s="143" t="s">
        <v>37</v>
      </c>
      <c r="D1624" s="143" t="s">
        <v>112</v>
      </c>
      <c r="E1624" s="143" t="s">
        <v>101</v>
      </c>
      <c r="F1624" s="143" t="s">
        <v>102</v>
      </c>
      <c r="G1624" s="143" t="s">
        <v>111</v>
      </c>
      <c r="H1624" s="143" t="s">
        <v>104</v>
      </c>
      <c r="I1624" s="143" t="s">
        <v>105</v>
      </c>
      <c r="J1624" s="143">
        <v>259</v>
      </c>
      <c r="K1624" s="144">
        <v>370.37</v>
      </c>
    </row>
    <row r="1625" spans="1:11" x14ac:dyDescent="0.25">
      <c r="A1625" s="142" t="s">
        <v>106</v>
      </c>
      <c r="B1625" s="143">
        <v>2022</v>
      </c>
      <c r="C1625" s="143" t="s">
        <v>37</v>
      </c>
      <c r="D1625" s="143" t="s">
        <v>112</v>
      </c>
      <c r="E1625" s="143" t="s">
        <v>101</v>
      </c>
      <c r="F1625" s="143" t="s">
        <v>102</v>
      </c>
      <c r="G1625" s="143" t="s">
        <v>111</v>
      </c>
      <c r="H1625" s="143" t="s">
        <v>104</v>
      </c>
      <c r="I1625" s="143" t="s">
        <v>105</v>
      </c>
      <c r="J1625" s="143">
        <v>257</v>
      </c>
      <c r="K1625" s="144">
        <v>367.51</v>
      </c>
    </row>
    <row r="1626" spans="1:11" x14ac:dyDescent="0.25">
      <c r="A1626" s="142" t="s">
        <v>99</v>
      </c>
      <c r="B1626" s="143">
        <v>2022</v>
      </c>
      <c r="C1626" s="143" t="s">
        <v>39</v>
      </c>
      <c r="D1626" s="143" t="s">
        <v>112</v>
      </c>
      <c r="E1626" s="143" t="s">
        <v>101</v>
      </c>
      <c r="F1626" s="143" t="s">
        <v>102</v>
      </c>
      <c r="G1626" s="143" t="s">
        <v>111</v>
      </c>
      <c r="H1626" s="143" t="s">
        <v>104</v>
      </c>
      <c r="I1626" s="143" t="s">
        <v>105</v>
      </c>
      <c r="J1626" s="143">
        <v>248</v>
      </c>
      <c r="K1626" s="144">
        <v>354.64</v>
      </c>
    </row>
    <row r="1627" spans="1:11" x14ac:dyDescent="0.25">
      <c r="A1627" s="142" t="s">
        <v>108</v>
      </c>
      <c r="B1627" s="143">
        <v>2022</v>
      </c>
      <c r="C1627" s="143" t="s">
        <v>39</v>
      </c>
      <c r="D1627" s="143" t="s">
        <v>112</v>
      </c>
      <c r="E1627" s="143" t="s">
        <v>101</v>
      </c>
      <c r="F1627" s="143" t="s">
        <v>102</v>
      </c>
      <c r="G1627" s="143" t="s">
        <v>111</v>
      </c>
      <c r="H1627" s="143" t="s">
        <v>104</v>
      </c>
      <c r="I1627" s="143" t="s">
        <v>105</v>
      </c>
      <c r="J1627" s="143">
        <v>250</v>
      </c>
      <c r="K1627" s="144">
        <v>526.24</v>
      </c>
    </row>
    <row r="1628" spans="1:11" x14ac:dyDescent="0.25">
      <c r="A1628" s="142" t="s">
        <v>106</v>
      </c>
      <c r="B1628" s="143">
        <v>2022</v>
      </c>
      <c r="C1628" s="143" t="s">
        <v>39</v>
      </c>
      <c r="D1628" s="143" t="s">
        <v>112</v>
      </c>
      <c r="E1628" s="143" t="s">
        <v>101</v>
      </c>
      <c r="F1628" s="143" t="s">
        <v>102</v>
      </c>
      <c r="G1628" s="143" t="s">
        <v>111</v>
      </c>
      <c r="H1628" s="143" t="s">
        <v>104</v>
      </c>
      <c r="I1628" s="143" t="s">
        <v>105</v>
      </c>
      <c r="J1628" s="143">
        <v>249</v>
      </c>
      <c r="K1628" s="144">
        <v>356.07</v>
      </c>
    </row>
    <row r="1629" spans="1:11" x14ac:dyDescent="0.25">
      <c r="A1629" s="142" t="s">
        <v>99</v>
      </c>
      <c r="B1629" s="143">
        <v>2022</v>
      </c>
      <c r="C1629" s="143" t="s">
        <v>39</v>
      </c>
      <c r="D1629" s="143" t="s">
        <v>112</v>
      </c>
      <c r="E1629" s="143" t="s">
        <v>101</v>
      </c>
      <c r="F1629" s="143" t="s">
        <v>102</v>
      </c>
      <c r="G1629" s="143" t="s">
        <v>111</v>
      </c>
      <c r="H1629" s="143" t="s">
        <v>104</v>
      </c>
      <c r="I1629" s="143" t="s">
        <v>105</v>
      </c>
      <c r="J1629" s="143">
        <v>247</v>
      </c>
      <c r="K1629" s="144">
        <v>353.21</v>
      </c>
    </row>
    <row r="1630" spans="1:11" x14ac:dyDescent="0.25">
      <c r="A1630" s="142" t="s">
        <v>99</v>
      </c>
      <c r="B1630" s="143">
        <v>2022</v>
      </c>
      <c r="C1630" s="143" t="s">
        <v>34</v>
      </c>
      <c r="D1630" s="143" t="s">
        <v>100</v>
      </c>
      <c r="E1630" s="143" t="s">
        <v>101</v>
      </c>
      <c r="F1630" s="143" t="s">
        <v>102</v>
      </c>
      <c r="G1630" s="143" t="s">
        <v>103</v>
      </c>
      <c r="H1630" s="143" t="s">
        <v>104</v>
      </c>
      <c r="I1630" s="143" t="s">
        <v>107</v>
      </c>
      <c r="J1630" s="143">
        <v>356</v>
      </c>
      <c r="K1630" s="144">
        <v>484.15999999999997</v>
      </c>
    </row>
    <row r="1631" spans="1:11" x14ac:dyDescent="0.25">
      <c r="A1631" s="142" t="s">
        <v>106</v>
      </c>
      <c r="B1631" s="143">
        <v>2022</v>
      </c>
      <c r="C1631" s="143" t="s">
        <v>34</v>
      </c>
      <c r="D1631" s="143" t="s">
        <v>100</v>
      </c>
      <c r="E1631" s="143" t="s">
        <v>101</v>
      </c>
      <c r="F1631" s="143" t="s">
        <v>102</v>
      </c>
      <c r="G1631" s="143" t="s">
        <v>103</v>
      </c>
      <c r="H1631" s="143" t="s">
        <v>104</v>
      </c>
      <c r="I1631" s="143" t="s">
        <v>107</v>
      </c>
      <c r="J1631" s="143">
        <v>152</v>
      </c>
      <c r="K1631" s="144">
        <v>217.36</v>
      </c>
    </row>
    <row r="1632" spans="1:11" x14ac:dyDescent="0.25">
      <c r="A1632" s="142" t="s">
        <v>108</v>
      </c>
      <c r="B1632" s="143">
        <v>2022</v>
      </c>
      <c r="C1632" s="143" t="s">
        <v>34</v>
      </c>
      <c r="D1632" s="143" t="s">
        <v>100</v>
      </c>
      <c r="E1632" s="143" t="s">
        <v>114</v>
      </c>
      <c r="F1632" s="143" t="s">
        <v>102</v>
      </c>
      <c r="G1632" s="143" t="s">
        <v>103</v>
      </c>
      <c r="H1632" s="143" t="s">
        <v>104</v>
      </c>
      <c r="I1632" s="143" t="s">
        <v>107</v>
      </c>
      <c r="J1632" s="143">
        <v>352</v>
      </c>
      <c r="K1632" s="144">
        <v>503.36</v>
      </c>
    </row>
    <row r="1633" spans="1:11" x14ac:dyDescent="0.25">
      <c r="A1633" s="142" t="s">
        <v>99</v>
      </c>
      <c r="B1633" s="143">
        <v>2022</v>
      </c>
      <c r="C1633" s="143" t="s">
        <v>34</v>
      </c>
      <c r="D1633" s="143" t="s">
        <v>100</v>
      </c>
      <c r="E1633" s="143" t="s">
        <v>114</v>
      </c>
      <c r="F1633" s="143" t="s">
        <v>102</v>
      </c>
      <c r="G1633" s="143" t="s">
        <v>103</v>
      </c>
      <c r="H1633" s="143" t="s">
        <v>104</v>
      </c>
      <c r="I1633" s="143" t="s">
        <v>107</v>
      </c>
      <c r="J1633" s="143">
        <v>154</v>
      </c>
      <c r="K1633" s="144">
        <v>220.22</v>
      </c>
    </row>
    <row r="1634" spans="1:11" x14ac:dyDescent="0.25">
      <c r="A1634" s="142" t="s">
        <v>110</v>
      </c>
      <c r="B1634" s="143">
        <v>2022</v>
      </c>
      <c r="C1634" s="143" t="s">
        <v>34</v>
      </c>
      <c r="D1634" s="143" t="s">
        <v>100</v>
      </c>
      <c r="E1634" s="143" t="s">
        <v>114</v>
      </c>
      <c r="F1634" s="143" t="s">
        <v>102</v>
      </c>
      <c r="G1634" s="143" t="s">
        <v>103</v>
      </c>
      <c r="H1634" s="143" t="s">
        <v>104</v>
      </c>
      <c r="I1634" s="143" t="s">
        <v>107</v>
      </c>
      <c r="J1634" s="143">
        <v>698</v>
      </c>
      <c r="K1634" s="144">
        <v>998.14</v>
      </c>
    </row>
    <row r="1635" spans="1:11" x14ac:dyDescent="0.25">
      <c r="A1635" s="142" t="s">
        <v>108</v>
      </c>
      <c r="B1635" s="143">
        <v>2022</v>
      </c>
      <c r="C1635" s="143" t="s">
        <v>34</v>
      </c>
      <c r="D1635" s="143" t="s">
        <v>100</v>
      </c>
      <c r="E1635" s="143" t="s">
        <v>114</v>
      </c>
      <c r="F1635" s="143" t="s">
        <v>102</v>
      </c>
      <c r="G1635" s="143" t="s">
        <v>103</v>
      </c>
      <c r="H1635" s="143" t="s">
        <v>104</v>
      </c>
      <c r="I1635" s="143" t="s">
        <v>107</v>
      </c>
      <c r="J1635" s="143">
        <v>731</v>
      </c>
      <c r="K1635" s="144">
        <v>1045.33</v>
      </c>
    </row>
    <row r="1636" spans="1:11" x14ac:dyDescent="0.25">
      <c r="A1636" s="142" t="s">
        <v>108</v>
      </c>
      <c r="B1636" s="143">
        <v>2022</v>
      </c>
      <c r="C1636" s="143" t="s">
        <v>34</v>
      </c>
      <c r="D1636" s="143" t="s">
        <v>100</v>
      </c>
      <c r="E1636" s="143" t="s">
        <v>114</v>
      </c>
      <c r="F1636" s="143" t="s">
        <v>102</v>
      </c>
      <c r="G1636" s="143" t="s">
        <v>103</v>
      </c>
      <c r="H1636" s="143" t="s">
        <v>104</v>
      </c>
      <c r="I1636" s="143" t="s">
        <v>107</v>
      </c>
      <c r="J1636" s="143">
        <v>771</v>
      </c>
      <c r="K1636" s="144">
        <v>526.24</v>
      </c>
    </row>
    <row r="1637" spans="1:11" x14ac:dyDescent="0.25">
      <c r="A1637" s="142" t="s">
        <v>108</v>
      </c>
      <c r="B1637" s="143">
        <v>2022</v>
      </c>
      <c r="C1637" s="143" t="s">
        <v>34</v>
      </c>
      <c r="D1637" s="143" t="s">
        <v>100</v>
      </c>
      <c r="E1637" s="143" t="s">
        <v>114</v>
      </c>
      <c r="F1637" s="143" t="s">
        <v>102</v>
      </c>
      <c r="G1637" s="143" t="s">
        <v>103</v>
      </c>
      <c r="H1637" s="143" t="s">
        <v>104</v>
      </c>
      <c r="I1637" s="143" t="s">
        <v>107</v>
      </c>
      <c r="J1637" s="143">
        <v>355</v>
      </c>
      <c r="K1637" s="144">
        <v>507.65</v>
      </c>
    </row>
    <row r="1638" spans="1:11" x14ac:dyDescent="0.25">
      <c r="A1638" s="142" t="s">
        <v>108</v>
      </c>
      <c r="B1638" s="143">
        <v>2022</v>
      </c>
      <c r="C1638" s="143" t="s">
        <v>34</v>
      </c>
      <c r="D1638" s="143" t="s">
        <v>100</v>
      </c>
      <c r="E1638" s="143" t="s">
        <v>114</v>
      </c>
      <c r="F1638" s="143" t="s">
        <v>102</v>
      </c>
      <c r="G1638" s="143" t="s">
        <v>103</v>
      </c>
      <c r="H1638" s="143" t="s">
        <v>104</v>
      </c>
      <c r="I1638" s="143" t="s">
        <v>107</v>
      </c>
      <c r="J1638" s="143">
        <v>157</v>
      </c>
      <c r="K1638" s="144">
        <v>224.51</v>
      </c>
    </row>
    <row r="1639" spans="1:11" x14ac:dyDescent="0.25">
      <c r="A1639" s="142" t="s">
        <v>106</v>
      </c>
      <c r="B1639" s="143">
        <v>2022</v>
      </c>
      <c r="C1639" s="143" t="s">
        <v>34</v>
      </c>
      <c r="D1639" s="143" t="s">
        <v>100</v>
      </c>
      <c r="E1639" s="143" t="s">
        <v>114</v>
      </c>
      <c r="F1639" s="143" t="s">
        <v>102</v>
      </c>
      <c r="G1639" s="143" t="s">
        <v>103</v>
      </c>
      <c r="H1639" s="143" t="s">
        <v>104</v>
      </c>
      <c r="I1639" s="143" t="s">
        <v>107</v>
      </c>
      <c r="J1639" s="143">
        <v>353</v>
      </c>
      <c r="K1639" s="144">
        <v>504.78999999999996</v>
      </c>
    </row>
    <row r="1640" spans="1:11" x14ac:dyDescent="0.25">
      <c r="A1640" s="142" t="s">
        <v>106</v>
      </c>
      <c r="B1640" s="143">
        <v>2022</v>
      </c>
      <c r="C1640" s="143" t="s">
        <v>34</v>
      </c>
      <c r="D1640" s="143" t="s">
        <v>100</v>
      </c>
      <c r="E1640" s="143" t="s">
        <v>114</v>
      </c>
      <c r="F1640" s="143" t="s">
        <v>102</v>
      </c>
      <c r="G1640" s="143" t="s">
        <v>103</v>
      </c>
      <c r="H1640" s="143" t="s">
        <v>104</v>
      </c>
      <c r="I1640" s="143" t="s">
        <v>107</v>
      </c>
      <c r="J1640" s="143">
        <v>155</v>
      </c>
      <c r="K1640" s="144">
        <v>221.65</v>
      </c>
    </row>
    <row r="1641" spans="1:11" x14ac:dyDescent="0.25">
      <c r="A1641" s="142" t="s">
        <v>106</v>
      </c>
      <c r="B1641" s="143">
        <v>2022</v>
      </c>
      <c r="C1641" s="143" t="s">
        <v>38</v>
      </c>
      <c r="D1641" s="143" t="s">
        <v>100</v>
      </c>
      <c r="E1641" s="143" t="s">
        <v>114</v>
      </c>
      <c r="F1641" s="143" t="s">
        <v>102</v>
      </c>
      <c r="G1641" s="143" t="s">
        <v>103</v>
      </c>
      <c r="H1641" s="143" t="s">
        <v>104</v>
      </c>
      <c r="I1641" s="143" t="s">
        <v>107</v>
      </c>
      <c r="J1641" s="143">
        <v>332</v>
      </c>
      <c r="K1641" s="144">
        <v>451.52</v>
      </c>
    </row>
    <row r="1642" spans="1:11" x14ac:dyDescent="0.25">
      <c r="A1642" s="142" t="s">
        <v>106</v>
      </c>
      <c r="B1642" s="143">
        <v>2022</v>
      </c>
      <c r="C1642" s="143" t="s">
        <v>38</v>
      </c>
      <c r="D1642" s="143" t="s">
        <v>100</v>
      </c>
      <c r="E1642" s="143" t="s">
        <v>114</v>
      </c>
      <c r="F1642" s="143" t="s">
        <v>102</v>
      </c>
      <c r="G1642" s="143" t="s">
        <v>103</v>
      </c>
      <c r="H1642" s="143" t="s">
        <v>104</v>
      </c>
      <c r="I1642" s="143" t="s">
        <v>107</v>
      </c>
      <c r="J1642" s="143">
        <v>134</v>
      </c>
      <c r="K1642" s="144">
        <v>191.62</v>
      </c>
    </row>
    <row r="1643" spans="1:11" x14ac:dyDescent="0.25">
      <c r="A1643" s="142" t="s">
        <v>99</v>
      </c>
      <c r="B1643" s="143">
        <v>2022</v>
      </c>
      <c r="C1643" s="143" t="s">
        <v>38</v>
      </c>
      <c r="D1643" s="143" t="s">
        <v>100</v>
      </c>
      <c r="E1643" s="143" t="s">
        <v>114</v>
      </c>
      <c r="F1643" s="143" t="s">
        <v>102</v>
      </c>
      <c r="G1643" s="143" t="s">
        <v>103</v>
      </c>
      <c r="H1643" s="143" t="s">
        <v>104</v>
      </c>
      <c r="I1643" s="143" t="s">
        <v>107</v>
      </c>
      <c r="J1643" s="143">
        <v>334</v>
      </c>
      <c r="K1643" s="144">
        <v>477.62</v>
      </c>
    </row>
    <row r="1644" spans="1:11" x14ac:dyDescent="0.25">
      <c r="A1644" s="142" t="s">
        <v>106</v>
      </c>
      <c r="B1644" s="143">
        <v>2022</v>
      </c>
      <c r="C1644" s="143" t="s">
        <v>38</v>
      </c>
      <c r="D1644" s="143" t="s">
        <v>100</v>
      </c>
      <c r="E1644" s="143" t="s">
        <v>114</v>
      </c>
      <c r="F1644" s="143" t="s">
        <v>102</v>
      </c>
      <c r="G1644" s="143" t="s">
        <v>103</v>
      </c>
      <c r="H1644" s="143" t="s">
        <v>104</v>
      </c>
      <c r="I1644" s="143" t="s">
        <v>107</v>
      </c>
      <c r="J1644" s="143">
        <v>702</v>
      </c>
      <c r="K1644" s="144">
        <v>1003.86</v>
      </c>
    </row>
    <row r="1645" spans="1:11" x14ac:dyDescent="0.25">
      <c r="A1645" s="142" t="s">
        <v>99</v>
      </c>
      <c r="B1645" s="143">
        <v>2022</v>
      </c>
      <c r="C1645" s="143" t="s">
        <v>38</v>
      </c>
      <c r="D1645" s="143" t="s">
        <v>100</v>
      </c>
      <c r="E1645" s="143" t="s">
        <v>114</v>
      </c>
      <c r="F1645" s="143" t="s">
        <v>102</v>
      </c>
      <c r="G1645" s="143" t="s">
        <v>103</v>
      </c>
      <c r="H1645" s="143" t="s">
        <v>104</v>
      </c>
      <c r="I1645" s="143" t="s">
        <v>107</v>
      </c>
      <c r="J1645" s="143">
        <v>735</v>
      </c>
      <c r="K1645" s="144">
        <v>1051.05</v>
      </c>
    </row>
    <row r="1646" spans="1:11" x14ac:dyDescent="0.25">
      <c r="A1646" s="142" t="s">
        <v>106</v>
      </c>
      <c r="B1646" s="143">
        <v>2022</v>
      </c>
      <c r="C1646" s="143" t="s">
        <v>38</v>
      </c>
      <c r="D1646" s="143" t="s">
        <v>100</v>
      </c>
      <c r="E1646" s="143" t="s">
        <v>114</v>
      </c>
      <c r="F1646" s="143" t="s">
        <v>102</v>
      </c>
      <c r="G1646" s="143" t="s">
        <v>103</v>
      </c>
      <c r="H1646" s="143" t="s">
        <v>104</v>
      </c>
      <c r="I1646" s="143" t="s">
        <v>107</v>
      </c>
      <c r="J1646" s="143">
        <v>333</v>
      </c>
      <c r="K1646" s="144">
        <v>526.24</v>
      </c>
    </row>
    <row r="1647" spans="1:11" x14ac:dyDescent="0.25">
      <c r="A1647" s="142" t="s">
        <v>110</v>
      </c>
      <c r="B1647" s="143">
        <v>2022</v>
      </c>
      <c r="C1647" s="143" t="s">
        <v>38</v>
      </c>
      <c r="D1647" s="143" t="s">
        <v>100</v>
      </c>
      <c r="E1647" s="143" t="s">
        <v>114</v>
      </c>
      <c r="F1647" s="143" t="s">
        <v>102</v>
      </c>
      <c r="G1647" s="143" t="s">
        <v>103</v>
      </c>
      <c r="H1647" s="143" t="s">
        <v>104</v>
      </c>
      <c r="I1647" s="143" t="s">
        <v>107</v>
      </c>
      <c r="J1647" s="143">
        <v>774</v>
      </c>
      <c r="K1647" s="144">
        <v>526.24</v>
      </c>
    </row>
    <row r="1648" spans="1:11" x14ac:dyDescent="0.25">
      <c r="A1648" s="142" t="s">
        <v>106</v>
      </c>
      <c r="B1648" s="143">
        <v>2022</v>
      </c>
      <c r="C1648" s="143" t="s">
        <v>38</v>
      </c>
      <c r="D1648" s="143" t="s">
        <v>100</v>
      </c>
      <c r="E1648" s="143" t="s">
        <v>114</v>
      </c>
      <c r="F1648" s="143" t="s">
        <v>102</v>
      </c>
      <c r="G1648" s="143" t="s">
        <v>103</v>
      </c>
      <c r="H1648" s="143" t="s">
        <v>104</v>
      </c>
      <c r="I1648" s="143" t="s">
        <v>107</v>
      </c>
      <c r="J1648" s="143">
        <v>331</v>
      </c>
      <c r="K1648" s="144">
        <v>473.33</v>
      </c>
    </row>
    <row r="1649" spans="1:11" x14ac:dyDescent="0.25">
      <c r="A1649" s="142" t="s">
        <v>106</v>
      </c>
      <c r="B1649" s="143">
        <v>2022</v>
      </c>
      <c r="C1649" s="143" t="s">
        <v>38</v>
      </c>
      <c r="D1649" s="143" t="s">
        <v>100</v>
      </c>
      <c r="E1649" s="143" t="s">
        <v>114</v>
      </c>
      <c r="F1649" s="143" t="s">
        <v>102</v>
      </c>
      <c r="G1649" s="143" t="s">
        <v>103</v>
      </c>
      <c r="H1649" s="143" t="s">
        <v>104</v>
      </c>
      <c r="I1649" s="143" t="s">
        <v>107</v>
      </c>
      <c r="J1649" s="143">
        <v>133</v>
      </c>
      <c r="K1649" s="144">
        <v>190.19</v>
      </c>
    </row>
    <row r="1650" spans="1:11" x14ac:dyDescent="0.25">
      <c r="A1650" s="142" t="s">
        <v>109</v>
      </c>
      <c r="B1650" s="143">
        <v>2022</v>
      </c>
      <c r="C1650" s="143" t="s">
        <v>38</v>
      </c>
      <c r="D1650" s="143" t="s">
        <v>100</v>
      </c>
      <c r="E1650" s="143" t="s">
        <v>114</v>
      </c>
      <c r="F1650" s="143" t="s">
        <v>102</v>
      </c>
      <c r="G1650" s="143" t="s">
        <v>103</v>
      </c>
      <c r="H1650" s="143" t="s">
        <v>104</v>
      </c>
      <c r="I1650" s="143" t="s">
        <v>107</v>
      </c>
      <c r="J1650" s="143">
        <v>335</v>
      </c>
      <c r="K1650" s="144">
        <v>479.05</v>
      </c>
    </row>
    <row r="1651" spans="1:11" x14ac:dyDescent="0.25">
      <c r="A1651" s="142" t="s">
        <v>106</v>
      </c>
      <c r="B1651" s="143">
        <v>2022</v>
      </c>
      <c r="C1651" s="143" t="s">
        <v>38</v>
      </c>
      <c r="D1651" s="143" t="s">
        <v>100</v>
      </c>
      <c r="E1651" s="143" t="s">
        <v>114</v>
      </c>
      <c r="F1651" s="143" t="s">
        <v>102</v>
      </c>
      <c r="G1651" s="143" t="s">
        <v>103</v>
      </c>
      <c r="H1651" s="143" t="s">
        <v>104</v>
      </c>
      <c r="I1651" s="143" t="s">
        <v>107</v>
      </c>
      <c r="J1651" s="143">
        <v>131</v>
      </c>
      <c r="K1651" s="144">
        <v>187.32999999999998</v>
      </c>
    </row>
    <row r="1652" spans="1:11" x14ac:dyDescent="0.25">
      <c r="A1652" s="142" t="s">
        <v>109</v>
      </c>
      <c r="B1652" s="143">
        <v>2022</v>
      </c>
      <c r="C1652" s="143" t="s">
        <v>42</v>
      </c>
      <c r="D1652" s="143" t="s">
        <v>100</v>
      </c>
      <c r="E1652" s="143" t="s">
        <v>114</v>
      </c>
      <c r="F1652" s="143" t="s">
        <v>102</v>
      </c>
      <c r="G1652" s="143" t="s">
        <v>103</v>
      </c>
      <c r="H1652" s="143" t="s">
        <v>104</v>
      </c>
      <c r="I1652" s="143" t="s">
        <v>107</v>
      </c>
      <c r="J1652" s="143">
        <v>140</v>
      </c>
      <c r="K1652" s="144">
        <v>200.2</v>
      </c>
    </row>
    <row r="1653" spans="1:11" x14ac:dyDescent="0.25">
      <c r="A1653" s="142" t="s">
        <v>106</v>
      </c>
      <c r="B1653" s="143">
        <v>2022</v>
      </c>
      <c r="C1653" s="143" t="s">
        <v>42</v>
      </c>
      <c r="D1653" s="143" t="s">
        <v>100</v>
      </c>
      <c r="E1653" s="143" t="s">
        <v>114</v>
      </c>
      <c r="F1653" s="143" t="s">
        <v>102</v>
      </c>
      <c r="G1653" s="143" t="s">
        <v>103</v>
      </c>
      <c r="H1653" s="143" t="s">
        <v>104</v>
      </c>
      <c r="I1653" s="143" t="s">
        <v>107</v>
      </c>
      <c r="J1653" s="143">
        <v>356</v>
      </c>
      <c r="K1653" s="144">
        <v>509.08</v>
      </c>
    </row>
    <row r="1654" spans="1:11" x14ac:dyDescent="0.25">
      <c r="A1654" s="142" t="s">
        <v>106</v>
      </c>
      <c r="B1654" s="143">
        <v>2022</v>
      </c>
      <c r="C1654" s="143" t="s">
        <v>42</v>
      </c>
      <c r="D1654" s="143" t="s">
        <v>100</v>
      </c>
      <c r="E1654" s="143" t="s">
        <v>114</v>
      </c>
      <c r="F1654" s="143" t="s">
        <v>102</v>
      </c>
      <c r="G1654" s="143" t="s">
        <v>103</v>
      </c>
      <c r="H1654" s="143" t="s">
        <v>104</v>
      </c>
      <c r="I1654" s="143" t="s">
        <v>107</v>
      </c>
      <c r="J1654" s="143">
        <v>310</v>
      </c>
      <c r="K1654" s="144">
        <v>443.3</v>
      </c>
    </row>
    <row r="1655" spans="1:11" x14ac:dyDescent="0.25">
      <c r="A1655" s="142" t="s">
        <v>99</v>
      </c>
      <c r="B1655" s="143">
        <v>2022</v>
      </c>
      <c r="C1655" s="143" t="s">
        <v>42</v>
      </c>
      <c r="D1655" s="143" t="s">
        <v>100</v>
      </c>
      <c r="E1655" s="143" t="s">
        <v>114</v>
      </c>
      <c r="F1655" s="143" t="s">
        <v>102</v>
      </c>
      <c r="G1655" s="143" t="s">
        <v>103</v>
      </c>
      <c r="H1655" s="143" t="s">
        <v>104</v>
      </c>
      <c r="I1655" s="143" t="s">
        <v>107</v>
      </c>
      <c r="J1655" s="143">
        <v>358</v>
      </c>
      <c r="K1655" s="144">
        <v>511.94</v>
      </c>
    </row>
    <row r="1656" spans="1:11" x14ac:dyDescent="0.25">
      <c r="A1656" s="142" t="s">
        <v>110</v>
      </c>
      <c r="B1656" s="143">
        <v>2022</v>
      </c>
      <c r="C1656" s="143" t="s">
        <v>42</v>
      </c>
      <c r="D1656" s="143" t="s">
        <v>100</v>
      </c>
      <c r="E1656" s="143" t="s">
        <v>114</v>
      </c>
      <c r="F1656" s="143" t="s">
        <v>102</v>
      </c>
      <c r="G1656" s="143" t="s">
        <v>103</v>
      </c>
      <c r="H1656" s="143" t="s">
        <v>104</v>
      </c>
      <c r="I1656" s="143" t="s">
        <v>107</v>
      </c>
      <c r="J1656" s="143">
        <v>138</v>
      </c>
      <c r="K1656" s="144">
        <v>197.34</v>
      </c>
    </row>
    <row r="1657" spans="1:11" x14ac:dyDescent="0.25">
      <c r="A1657" s="142" t="s">
        <v>108</v>
      </c>
      <c r="B1657" s="143">
        <v>2022</v>
      </c>
      <c r="C1657" s="143" t="s">
        <v>42</v>
      </c>
      <c r="D1657" s="143" t="s">
        <v>100</v>
      </c>
      <c r="E1657" s="143" t="s">
        <v>114</v>
      </c>
      <c r="F1657" s="143" t="s">
        <v>102</v>
      </c>
      <c r="G1657" s="143" t="s">
        <v>103</v>
      </c>
      <c r="H1657" s="143" t="s">
        <v>104</v>
      </c>
      <c r="I1657" s="143" t="s">
        <v>107</v>
      </c>
      <c r="J1657" s="143">
        <v>705</v>
      </c>
      <c r="K1657" s="144">
        <v>1008.15</v>
      </c>
    </row>
    <row r="1658" spans="1:11" x14ac:dyDescent="0.25">
      <c r="A1658" s="142" t="s">
        <v>99</v>
      </c>
      <c r="B1658" s="143">
        <v>2022</v>
      </c>
      <c r="C1658" s="143" t="s">
        <v>42</v>
      </c>
      <c r="D1658" s="143" t="s">
        <v>100</v>
      </c>
      <c r="E1658" s="143" t="s">
        <v>114</v>
      </c>
      <c r="F1658" s="143" t="s">
        <v>102</v>
      </c>
      <c r="G1658" s="143" t="s">
        <v>103</v>
      </c>
      <c r="H1658" s="143" t="s">
        <v>104</v>
      </c>
      <c r="I1658" s="143" t="s">
        <v>107</v>
      </c>
      <c r="J1658" s="143">
        <v>738</v>
      </c>
      <c r="K1658" s="144">
        <v>1055.3399999999999</v>
      </c>
    </row>
    <row r="1659" spans="1:11" x14ac:dyDescent="0.25">
      <c r="A1659" s="142" t="s">
        <v>99</v>
      </c>
      <c r="B1659" s="143">
        <v>2022</v>
      </c>
      <c r="C1659" s="143" t="s">
        <v>42</v>
      </c>
      <c r="D1659" s="143" t="s">
        <v>100</v>
      </c>
      <c r="E1659" s="143" t="s">
        <v>114</v>
      </c>
      <c r="F1659" s="143" t="s">
        <v>102</v>
      </c>
      <c r="G1659" s="143" t="s">
        <v>103</v>
      </c>
      <c r="H1659" s="143" t="s">
        <v>104</v>
      </c>
      <c r="I1659" s="143" t="s">
        <v>107</v>
      </c>
      <c r="J1659" s="143">
        <v>141</v>
      </c>
      <c r="K1659" s="144">
        <v>201.63</v>
      </c>
    </row>
    <row r="1660" spans="1:11" x14ac:dyDescent="0.25">
      <c r="A1660" s="142" t="s">
        <v>108</v>
      </c>
      <c r="B1660" s="143">
        <v>2022</v>
      </c>
      <c r="C1660" s="143" t="s">
        <v>42</v>
      </c>
      <c r="D1660" s="143" t="s">
        <v>100</v>
      </c>
      <c r="E1660" s="143" t="s">
        <v>114</v>
      </c>
      <c r="F1660" s="143" t="s">
        <v>102</v>
      </c>
      <c r="G1660" s="143" t="s">
        <v>103</v>
      </c>
      <c r="H1660" s="143" t="s">
        <v>104</v>
      </c>
      <c r="I1660" s="143" t="s">
        <v>107</v>
      </c>
      <c r="J1660" s="143">
        <v>309</v>
      </c>
      <c r="K1660" s="144">
        <v>526.24</v>
      </c>
    </row>
    <row r="1661" spans="1:11" x14ac:dyDescent="0.25">
      <c r="A1661" s="142" t="s">
        <v>110</v>
      </c>
      <c r="B1661" s="143">
        <v>2022</v>
      </c>
      <c r="C1661" s="143" t="s">
        <v>42</v>
      </c>
      <c r="D1661" s="143" t="s">
        <v>100</v>
      </c>
      <c r="E1661" s="143" t="s">
        <v>114</v>
      </c>
      <c r="F1661" s="143" t="s">
        <v>102</v>
      </c>
      <c r="G1661" s="143" t="s">
        <v>103</v>
      </c>
      <c r="H1661" s="143" t="s">
        <v>104</v>
      </c>
      <c r="I1661" s="143" t="s">
        <v>107</v>
      </c>
      <c r="J1661" s="143">
        <v>778</v>
      </c>
      <c r="K1661" s="144">
        <v>526.24</v>
      </c>
    </row>
    <row r="1662" spans="1:11" x14ac:dyDescent="0.25">
      <c r="A1662" s="142" t="s">
        <v>99</v>
      </c>
      <c r="B1662" s="143">
        <v>2022</v>
      </c>
      <c r="C1662" s="143" t="s">
        <v>42</v>
      </c>
      <c r="D1662" s="143" t="s">
        <v>100</v>
      </c>
      <c r="E1662" s="143" t="s">
        <v>114</v>
      </c>
      <c r="F1662" s="143" t="s">
        <v>102</v>
      </c>
      <c r="G1662" s="143" t="s">
        <v>103</v>
      </c>
      <c r="H1662" s="143" t="s">
        <v>104</v>
      </c>
      <c r="I1662" s="143" t="s">
        <v>107</v>
      </c>
      <c r="J1662" s="143">
        <v>139</v>
      </c>
      <c r="K1662" s="144">
        <v>198.76999999999998</v>
      </c>
    </row>
    <row r="1663" spans="1:11" x14ac:dyDescent="0.25">
      <c r="A1663" s="142" t="s">
        <v>106</v>
      </c>
      <c r="B1663" s="143">
        <v>2022</v>
      </c>
      <c r="C1663" s="143" t="s">
        <v>42</v>
      </c>
      <c r="D1663" s="143" t="s">
        <v>100</v>
      </c>
      <c r="E1663" s="143" t="s">
        <v>114</v>
      </c>
      <c r="F1663" s="143" t="s">
        <v>102</v>
      </c>
      <c r="G1663" s="143" t="s">
        <v>103</v>
      </c>
      <c r="H1663" s="143" t="s">
        <v>104</v>
      </c>
      <c r="I1663" s="143" t="s">
        <v>107</v>
      </c>
      <c r="J1663" s="143">
        <v>313</v>
      </c>
      <c r="K1663" s="144">
        <v>447.59000000000003</v>
      </c>
    </row>
    <row r="1664" spans="1:11" x14ac:dyDescent="0.25">
      <c r="A1664" s="142" t="s">
        <v>106</v>
      </c>
      <c r="B1664" s="143">
        <v>2022</v>
      </c>
      <c r="C1664" s="143" t="s">
        <v>42</v>
      </c>
      <c r="D1664" s="143" t="s">
        <v>100</v>
      </c>
      <c r="E1664" s="143" t="s">
        <v>114</v>
      </c>
      <c r="F1664" s="143" t="s">
        <v>102</v>
      </c>
      <c r="G1664" s="143" t="s">
        <v>103</v>
      </c>
      <c r="H1664" s="143" t="s">
        <v>104</v>
      </c>
      <c r="I1664" s="143" t="s">
        <v>107</v>
      </c>
      <c r="J1664" s="143">
        <v>137</v>
      </c>
      <c r="K1664" s="144">
        <v>195.91</v>
      </c>
    </row>
    <row r="1665" spans="1:11" x14ac:dyDescent="0.25">
      <c r="A1665" s="142" t="s">
        <v>99</v>
      </c>
      <c r="B1665" s="143">
        <v>2022</v>
      </c>
      <c r="C1665" s="143" t="s">
        <v>42</v>
      </c>
      <c r="D1665" s="143" t="s">
        <v>100</v>
      </c>
      <c r="E1665" s="143" t="s">
        <v>114</v>
      </c>
      <c r="F1665" s="143" t="s">
        <v>102</v>
      </c>
      <c r="G1665" s="143" t="s">
        <v>103</v>
      </c>
      <c r="H1665" s="143" t="s">
        <v>104</v>
      </c>
      <c r="I1665" s="143" t="s">
        <v>107</v>
      </c>
      <c r="J1665" s="143">
        <v>311</v>
      </c>
      <c r="K1665" s="144">
        <v>444.73</v>
      </c>
    </row>
    <row r="1666" spans="1:11" x14ac:dyDescent="0.25">
      <c r="A1666" s="142" t="s">
        <v>109</v>
      </c>
      <c r="B1666" s="143">
        <v>2022</v>
      </c>
      <c r="C1666" s="143" t="s">
        <v>42</v>
      </c>
      <c r="D1666" s="143" t="s">
        <v>100</v>
      </c>
      <c r="E1666" s="143" t="s">
        <v>114</v>
      </c>
      <c r="F1666" s="143" t="s">
        <v>102</v>
      </c>
      <c r="G1666" s="143" t="s">
        <v>103</v>
      </c>
      <c r="H1666" s="143" t="s">
        <v>104</v>
      </c>
      <c r="I1666" s="143" t="s">
        <v>107</v>
      </c>
      <c r="J1666" s="143">
        <v>747</v>
      </c>
      <c r="K1666" s="144">
        <v>1068.21</v>
      </c>
    </row>
    <row r="1667" spans="1:11" x14ac:dyDescent="0.25">
      <c r="A1667" s="142" t="s">
        <v>99</v>
      </c>
      <c r="B1667" s="143">
        <v>2022</v>
      </c>
      <c r="C1667" s="143" t="s">
        <v>31</v>
      </c>
      <c r="D1667" s="143" t="s">
        <v>100</v>
      </c>
      <c r="E1667" s="143" t="s">
        <v>114</v>
      </c>
      <c r="F1667" s="143" t="s">
        <v>102</v>
      </c>
      <c r="G1667" s="143" t="s">
        <v>103</v>
      </c>
      <c r="H1667" s="143" t="s">
        <v>104</v>
      </c>
      <c r="I1667" s="143" t="s">
        <v>107</v>
      </c>
      <c r="J1667" s="143">
        <v>362</v>
      </c>
      <c r="K1667" s="144">
        <v>492.32</v>
      </c>
    </row>
    <row r="1668" spans="1:11" x14ac:dyDescent="0.25">
      <c r="A1668" s="142" t="s">
        <v>106</v>
      </c>
      <c r="B1668" s="143">
        <v>2022</v>
      </c>
      <c r="C1668" s="143" t="s">
        <v>31</v>
      </c>
      <c r="D1668" s="143" t="s">
        <v>100</v>
      </c>
      <c r="E1668" s="143" t="s">
        <v>114</v>
      </c>
      <c r="F1668" s="143" t="s">
        <v>102</v>
      </c>
      <c r="G1668" s="143" t="s">
        <v>103</v>
      </c>
      <c r="H1668" s="143" t="s">
        <v>104</v>
      </c>
      <c r="I1668" s="143" t="s">
        <v>107</v>
      </c>
      <c r="J1668" s="143">
        <v>164</v>
      </c>
      <c r="K1668" s="144">
        <v>234.51999999999998</v>
      </c>
    </row>
    <row r="1669" spans="1:11" x14ac:dyDescent="0.25">
      <c r="A1669" s="142" t="s">
        <v>108</v>
      </c>
      <c r="B1669" s="143">
        <v>2022</v>
      </c>
      <c r="C1669" s="143" t="s">
        <v>31</v>
      </c>
      <c r="D1669" s="143" t="s">
        <v>100</v>
      </c>
      <c r="E1669" s="143" t="s">
        <v>114</v>
      </c>
      <c r="F1669" s="143" t="s">
        <v>102</v>
      </c>
      <c r="G1669" s="143" t="s">
        <v>103</v>
      </c>
      <c r="H1669" s="143" t="s">
        <v>104</v>
      </c>
      <c r="I1669" s="143" t="s">
        <v>107</v>
      </c>
      <c r="J1669" s="143">
        <v>364</v>
      </c>
      <c r="K1669" s="144">
        <v>520.52</v>
      </c>
    </row>
    <row r="1670" spans="1:11" x14ac:dyDescent="0.25">
      <c r="A1670" s="142" t="s">
        <v>99</v>
      </c>
      <c r="B1670" s="143">
        <v>2022</v>
      </c>
      <c r="C1670" s="143" t="s">
        <v>31</v>
      </c>
      <c r="D1670" s="143" t="s">
        <v>100</v>
      </c>
      <c r="E1670" s="143" t="s">
        <v>114</v>
      </c>
      <c r="F1670" s="143" t="s">
        <v>102</v>
      </c>
      <c r="G1670" s="143" t="s">
        <v>103</v>
      </c>
      <c r="H1670" s="143" t="s">
        <v>104</v>
      </c>
      <c r="I1670" s="143" t="s">
        <v>107</v>
      </c>
      <c r="J1670" s="143">
        <v>166</v>
      </c>
      <c r="K1670" s="144">
        <v>237.38</v>
      </c>
    </row>
    <row r="1671" spans="1:11" x14ac:dyDescent="0.25">
      <c r="A1671" s="142" t="s">
        <v>99</v>
      </c>
      <c r="B1671" s="143">
        <v>2022</v>
      </c>
      <c r="C1671" s="143" t="s">
        <v>31</v>
      </c>
      <c r="D1671" s="143" t="s">
        <v>100</v>
      </c>
      <c r="E1671" s="143" t="s">
        <v>114</v>
      </c>
      <c r="F1671" s="143" t="s">
        <v>102</v>
      </c>
      <c r="G1671" s="143" t="s">
        <v>103</v>
      </c>
      <c r="H1671" s="143" t="s">
        <v>104</v>
      </c>
      <c r="I1671" s="143" t="s">
        <v>107</v>
      </c>
      <c r="J1671" s="143">
        <v>696</v>
      </c>
      <c r="K1671" s="144">
        <v>995.28</v>
      </c>
    </row>
    <row r="1672" spans="1:11" x14ac:dyDescent="0.25">
      <c r="A1672" s="142" t="s">
        <v>108</v>
      </c>
      <c r="B1672" s="143">
        <v>2022</v>
      </c>
      <c r="C1672" s="143" t="s">
        <v>31</v>
      </c>
      <c r="D1672" s="143" t="s">
        <v>100</v>
      </c>
      <c r="E1672" s="143" t="s">
        <v>114</v>
      </c>
      <c r="F1672" s="143" t="s">
        <v>102</v>
      </c>
      <c r="G1672" s="143" t="s">
        <v>103</v>
      </c>
      <c r="H1672" s="143" t="s">
        <v>104</v>
      </c>
      <c r="I1672" s="143" t="s">
        <v>107</v>
      </c>
      <c r="J1672" s="143">
        <v>363</v>
      </c>
      <c r="K1672" s="144">
        <v>519.09</v>
      </c>
    </row>
    <row r="1673" spans="1:11" x14ac:dyDescent="0.25">
      <c r="A1673" s="142" t="s">
        <v>99</v>
      </c>
      <c r="B1673" s="143">
        <v>2022</v>
      </c>
      <c r="C1673" s="143" t="s">
        <v>31</v>
      </c>
      <c r="D1673" s="143" t="s">
        <v>100</v>
      </c>
      <c r="E1673" s="143" t="s">
        <v>114</v>
      </c>
      <c r="F1673" s="143" t="s">
        <v>102</v>
      </c>
      <c r="G1673" s="143" t="s">
        <v>103</v>
      </c>
      <c r="H1673" s="143" t="s">
        <v>104</v>
      </c>
      <c r="I1673" s="143" t="s">
        <v>107</v>
      </c>
      <c r="J1673" s="143">
        <v>769</v>
      </c>
      <c r="K1673" s="144">
        <v>526.24</v>
      </c>
    </row>
    <row r="1674" spans="1:11" x14ac:dyDescent="0.25">
      <c r="A1674" s="142" t="s">
        <v>99</v>
      </c>
      <c r="B1674" s="143">
        <v>2022</v>
      </c>
      <c r="C1674" s="143" t="s">
        <v>31</v>
      </c>
      <c r="D1674" s="143" t="s">
        <v>100</v>
      </c>
      <c r="E1674" s="143" t="s">
        <v>114</v>
      </c>
      <c r="F1674" s="143" t="s">
        <v>102</v>
      </c>
      <c r="G1674" s="143" t="s">
        <v>103</v>
      </c>
      <c r="H1674" s="143" t="s">
        <v>104</v>
      </c>
      <c r="I1674" s="143" t="s">
        <v>107</v>
      </c>
      <c r="J1674" s="143">
        <v>367</v>
      </c>
      <c r="K1674" s="144">
        <v>524.80999999999995</v>
      </c>
    </row>
    <row r="1675" spans="1:11" x14ac:dyDescent="0.25">
      <c r="A1675" s="142" t="s">
        <v>108</v>
      </c>
      <c r="B1675" s="143">
        <v>2022</v>
      </c>
      <c r="C1675" s="143" t="s">
        <v>31</v>
      </c>
      <c r="D1675" s="143" t="s">
        <v>100</v>
      </c>
      <c r="E1675" s="143" t="s">
        <v>114</v>
      </c>
      <c r="F1675" s="143" t="s">
        <v>102</v>
      </c>
      <c r="G1675" s="143" t="s">
        <v>103</v>
      </c>
      <c r="H1675" s="143" t="s">
        <v>104</v>
      </c>
      <c r="I1675" s="143" t="s">
        <v>107</v>
      </c>
      <c r="J1675" s="143">
        <v>163</v>
      </c>
      <c r="K1675" s="144">
        <v>233.09</v>
      </c>
    </row>
    <row r="1676" spans="1:11" x14ac:dyDescent="0.25">
      <c r="A1676" s="142" t="s">
        <v>106</v>
      </c>
      <c r="B1676" s="143">
        <v>2022</v>
      </c>
      <c r="C1676" s="143" t="s">
        <v>31</v>
      </c>
      <c r="D1676" s="143" t="s">
        <v>100</v>
      </c>
      <c r="E1676" s="143" t="s">
        <v>114</v>
      </c>
      <c r="F1676" s="143" t="s">
        <v>102</v>
      </c>
      <c r="G1676" s="143" t="s">
        <v>103</v>
      </c>
      <c r="H1676" s="143" t="s">
        <v>104</v>
      </c>
      <c r="I1676" s="143" t="s">
        <v>107</v>
      </c>
      <c r="J1676" s="143">
        <v>365</v>
      </c>
      <c r="K1676" s="144">
        <v>521.95000000000005</v>
      </c>
    </row>
    <row r="1677" spans="1:11" x14ac:dyDescent="0.25">
      <c r="A1677" s="142" t="s">
        <v>108</v>
      </c>
      <c r="B1677" s="143">
        <v>2022</v>
      </c>
      <c r="C1677" s="143" t="s">
        <v>31</v>
      </c>
      <c r="D1677" s="143" t="s">
        <v>100</v>
      </c>
      <c r="E1677" s="143" t="s">
        <v>114</v>
      </c>
      <c r="F1677" s="143" t="s">
        <v>102</v>
      </c>
      <c r="G1677" s="143" t="s">
        <v>103</v>
      </c>
      <c r="H1677" s="143" t="s">
        <v>104</v>
      </c>
      <c r="I1677" s="143" t="s">
        <v>107</v>
      </c>
      <c r="J1677" s="143">
        <v>167</v>
      </c>
      <c r="K1677" s="144">
        <v>238.81</v>
      </c>
    </row>
    <row r="1678" spans="1:11" x14ac:dyDescent="0.25">
      <c r="A1678" s="142" t="s">
        <v>99</v>
      </c>
      <c r="B1678" s="143">
        <v>2022</v>
      </c>
      <c r="C1678" s="143" t="s">
        <v>9</v>
      </c>
      <c r="D1678" s="143" t="s">
        <v>100</v>
      </c>
      <c r="E1678" s="143" t="s">
        <v>114</v>
      </c>
      <c r="F1678" s="143" t="s">
        <v>102</v>
      </c>
      <c r="G1678" s="143" t="s">
        <v>103</v>
      </c>
      <c r="H1678" s="143" t="s">
        <v>104</v>
      </c>
      <c r="I1678" s="143" t="s">
        <v>107</v>
      </c>
      <c r="J1678" s="143">
        <v>368</v>
      </c>
      <c r="K1678" s="144">
        <v>500.48</v>
      </c>
    </row>
    <row r="1679" spans="1:11" x14ac:dyDescent="0.25">
      <c r="A1679" s="142" t="s">
        <v>106</v>
      </c>
      <c r="B1679" s="143">
        <v>2022</v>
      </c>
      <c r="C1679" s="143" t="s">
        <v>9</v>
      </c>
      <c r="D1679" s="143" t="s">
        <v>100</v>
      </c>
      <c r="E1679" s="143" t="s">
        <v>114</v>
      </c>
      <c r="F1679" s="143" t="s">
        <v>102</v>
      </c>
      <c r="G1679" s="143" t="s">
        <v>103</v>
      </c>
      <c r="H1679" s="143" t="s">
        <v>104</v>
      </c>
      <c r="I1679" s="143" t="s">
        <v>107</v>
      </c>
      <c r="J1679" s="143">
        <v>170</v>
      </c>
      <c r="K1679" s="144">
        <v>243.1</v>
      </c>
    </row>
    <row r="1680" spans="1:11" x14ac:dyDescent="0.25">
      <c r="A1680" s="142" t="s">
        <v>106</v>
      </c>
      <c r="B1680" s="143">
        <v>2022</v>
      </c>
      <c r="C1680" s="143" t="s">
        <v>9</v>
      </c>
      <c r="D1680" s="143" t="s">
        <v>100</v>
      </c>
      <c r="E1680" s="143" t="s">
        <v>114</v>
      </c>
      <c r="F1680" s="143" t="s">
        <v>102</v>
      </c>
      <c r="G1680" s="143" t="s">
        <v>103</v>
      </c>
      <c r="H1680" s="143" t="s">
        <v>104</v>
      </c>
      <c r="I1680" s="143" t="s">
        <v>107</v>
      </c>
      <c r="J1680" s="143">
        <v>370</v>
      </c>
      <c r="K1680" s="144">
        <v>529.1</v>
      </c>
    </row>
    <row r="1681" spans="1:11" x14ac:dyDescent="0.25">
      <c r="A1681" s="142" t="s">
        <v>99</v>
      </c>
      <c r="B1681" s="143">
        <v>2022</v>
      </c>
      <c r="C1681" s="143" t="s">
        <v>9</v>
      </c>
      <c r="D1681" s="143" t="s">
        <v>100</v>
      </c>
      <c r="E1681" s="143" t="s">
        <v>114</v>
      </c>
      <c r="F1681" s="143" t="s">
        <v>102</v>
      </c>
      <c r="G1681" s="143" t="s">
        <v>103</v>
      </c>
      <c r="H1681" s="143" t="s">
        <v>104</v>
      </c>
      <c r="I1681" s="143" t="s">
        <v>107</v>
      </c>
      <c r="J1681" s="143">
        <v>172</v>
      </c>
      <c r="K1681" s="144">
        <v>245.95999999999998</v>
      </c>
    </row>
    <row r="1682" spans="1:11" x14ac:dyDescent="0.25">
      <c r="A1682" s="142" t="s">
        <v>106</v>
      </c>
      <c r="B1682" s="143">
        <v>2022</v>
      </c>
      <c r="C1682" s="143" t="s">
        <v>9</v>
      </c>
      <c r="D1682" s="143" t="s">
        <v>100</v>
      </c>
      <c r="E1682" s="143" t="s">
        <v>114</v>
      </c>
      <c r="F1682" s="143" t="s">
        <v>102</v>
      </c>
      <c r="G1682" s="143" t="s">
        <v>103</v>
      </c>
      <c r="H1682" s="143" t="s">
        <v>104</v>
      </c>
      <c r="I1682" s="143" t="s">
        <v>107</v>
      </c>
      <c r="J1682" s="143">
        <v>695</v>
      </c>
      <c r="K1682" s="144">
        <v>993.85</v>
      </c>
    </row>
    <row r="1683" spans="1:11" x14ac:dyDescent="0.25">
      <c r="A1683" s="142" t="s">
        <v>99</v>
      </c>
      <c r="B1683" s="143">
        <v>2022</v>
      </c>
      <c r="C1683" s="143" t="s">
        <v>9</v>
      </c>
      <c r="D1683" s="143" t="s">
        <v>100</v>
      </c>
      <c r="E1683" s="143" t="s">
        <v>114</v>
      </c>
      <c r="F1683" s="143" t="s">
        <v>102</v>
      </c>
      <c r="G1683" s="143" t="s">
        <v>103</v>
      </c>
      <c r="H1683" s="143" t="s">
        <v>104</v>
      </c>
      <c r="I1683" s="143" t="s">
        <v>107</v>
      </c>
      <c r="J1683" s="143">
        <v>729</v>
      </c>
      <c r="K1683" s="144">
        <v>1042.47</v>
      </c>
    </row>
    <row r="1684" spans="1:11" x14ac:dyDescent="0.25">
      <c r="A1684" s="142" t="s">
        <v>99</v>
      </c>
      <c r="B1684" s="143">
        <v>2022</v>
      </c>
      <c r="C1684" s="143" t="s">
        <v>9</v>
      </c>
      <c r="D1684" s="143" t="s">
        <v>100</v>
      </c>
      <c r="E1684" s="143" t="s">
        <v>114</v>
      </c>
      <c r="F1684" s="143" t="s">
        <v>102</v>
      </c>
      <c r="G1684" s="143" t="s">
        <v>103</v>
      </c>
      <c r="H1684" s="143" t="s">
        <v>104</v>
      </c>
      <c r="I1684" s="143" t="s">
        <v>107</v>
      </c>
      <c r="J1684" s="143">
        <v>369</v>
      </c>
      <c r="K1684" s="144">
        <v>527.66999999999996</v>
      </c>
    </row>
    <row r="1685" spans="1:11" x14ac:dyDescent="0.25">
      <c r="A1685" s="142" t="s">
        <v>108</v>
      </c>
      <c r="B1685" s="143">
        <v>2022</v>
      </c>
      <c r="C1685" s="143" t="s">
        <v>9</v>
      </c>
      <c r="D1685" s="143" t="s">
        <v>100</v>
      </c>
      <c r="E1685" s="143" t="s">
        <v>114</v>
      </c>
      <c r="F1685" s="143" t="s">
        <v>102</v>
      </c>
      <c r="G1685" s="143" t="s">
        <v>103</v>
      </c>
      <c r="H1685" s="143" t="s">
        <v>104</v>
      </c>
      <c r="I1685" s="143" t="s">
        <v>107</v>
      </c>
      <c r="J1685" s="143">
        <v>768</v>
      </c>
      <c r="K1685" s="144">
        <v>526.24</v>
      </c>
    </row>
    <row r="1686" spans="1:11" x14ac:dyDescent="0.25">
      <c r="A1686" s="142" t="s">
        <v>106</v>
      </c>
      <c r="B1686" s="143">
        <v>2022</v>
      </c>
      <c r="C1686" s="143" t="s">
        <v>9</v>
      </c>
      <c r="D1686" s="143" t="s">
        <v>100</v>
      </c>
      <c r="E1686" s="143" t="s">
        <v>114</v>
      </c>
      <c r="F1686" s="143" t="s">
        <v>102</v>
      </c>
      <c r="G1686" s="143" t="s">
        <v>103</v>
      </c>
      <c r="H1686" s="143" t="s">
        <v>104</v>
      </c>
      <c r="I1686" s="143" t="s">
        <v>107</v>
      </c>
      <c r="J1686" s="143">
        <v>169</v>
      </c>
      <c r="K1686" s="144">
        <v>241.67000000000002</v>
      </c>
    </row>
    <row r="1687" spans="1:11" x14ac:dyDescent="0.25">
      <c r="A1687" s="142" t="s">
        <v>106</v>
      </c>
      <c r="B1687" s="143">
        <v>2022</v>
      </c>
      <c r="C1687" s="143" t="s">
        <v>9</v>
      </c>
      <c r="D1687" s="143" t="s">
        <v>100</v>
      </c>
      <c r="E1687" s="143" t="s">
        <v>114</v>
      </c>
      <c r="F1687" s="143" t="s">
        <v>102</v>
      </c>
      <c r="G1687" s="143" t="s">
        <v>103</v>
      </c>
      <c r="H1687" s="143" t="s">
        <v>104</v>
      </c>
      <c r="I1687" s="143" t="s">
        <v>107</v>
      </c>
      <c r="J1687" s="143">
        <v>371</v>
      </c>
      <c r="K1687" s="144">
        <v>530.53</v>
      </c>
    </row>
    <row r="1688" spans="1:11" x14ac:dyDescent="0.25">
      <c r="A1688" s="142" t="s">
        <v>99</v>
      </c>
      <c r="B1688" s="143">
        <v>2022</v>
      </c>
      <c r="C1688" s="143" t="s">
        <v>9</v>
      </c>
      <c r="D1688" s="143" t="s">
        <v>100</v>
      </c>
      <c r="E1688" s="143" t="s">
        <v>114</v>
      </c>
      <c r="F1688" s="143" t="s">
        <v>102</v>
      </c>
      <c r="G1688" s="143" t="s">
        <v>103</v>
      </c>
      <c r="H1688" s="143" t="s">
        <v>104</v>
      </c>
      <c r="I1688" s="143" t="s">
        <v>107</v>
      </c>
      <c r="J1688" s="143">
        <v>173</v>
      </c>
      <c r="K1688" s="144">
        <v>247.39</v>
      </c>
    </row>
    <row r="1689" spans="1:11" x14ac:dyDescent="0.25">
      <c r="A1689" s="142" t="s">
        <v>99</v>
      </c>
      <c r="B1689" s="143">
        <v>2022</v>
      </c>
      <c r="C1689" s="143" t="s">
        <v>37</v>
      </c>
      <c r="D1689" s="143" t="s">
        <v>100</v>
      </c>
      <c r="E1689" s="143" t="s">
        <v>114</v>
      </c>
      <c r="F1689" s="143" t="s">
        <v>102</v>
      </c>
      <c r="G1689" s="143" t="s">
        <v>103</v>
      </c>
      <c r="H1689" s="143" t="s">
        <v>104</v>
      </c>
      <c r="I1689" s="143" t="s">
        <v>107</v>
      </c>
      <c r="J1689" s="143">
        <v>338</v>
      </c>
      <c r="K1689" s="144">
        <v>459.68</v>
      </c>
    </row>
    <row r="1690" spans="1:11" x14ac:dyDescent="0.25">
      <c r="A1690" s="142" t="s">
        <v>110</v>
      </c>
      <c r="B1690" s="143">
        <v>2022</v>
      </c>
      <c r="C1690" s="143" t="s">
        <v>37</v>
      </c>
      <c r="D1690" s="143" t="s">
        <v>100</v>
      </c>
      <c r="E1690" s="143" t="s">
        <v>114</v>
      </c>
      <c r="F1690" s="143" t="s">
        <v>102</v>
      </c>
      <c r="G1690" s="143" t="s">
        <v>103</v>
      </c>
      <c r="H1690" s="143" t="s">
        <v>104</v>
      </c>
      <c r="I1690" s="143" t="s">
        <v>107</v>
      </c>
      <c r="J1690" s="143">
        <v>140</v>
      </c>
      <c r="K1690" s="144">
        <v>200.2</v>
      </c>
    </row>
    <row r="1691" spans="1:11" x14ac:dyDescent="0.25">
      <c r="A1691" s="142" t="s">
        <v>106</v>
      </c>
      <c r="B1691" s="143">
        <v>2022</v>
      </c>
      <c r="C1691" s="143" t="s">
        <v>37</v>
      </c>
      <c r="D1691" s="143" t="s">
        <v>100</v>
      </c>
      <c r="E1691" s="143" t="s">
        <v>114</v>
      </c>
      <c r="F1691" s="143" t="s">
        <v>102</v>
      </c>
      <c r="G1691" s="143" t="s">
        <v>103</v>
      </c>
      <c r="H1691" s="143" t="s">
        <v>104</v>
      </c>
      <c r="I1691" s="143" t="s">
        <v>107</v>
      </c>
      <c r="J1691" s="143">
        <v>340</v>
      </c>
      <c r="K1691" s="144">
        <v>486.2</v>
      </c>
    </row>
    <row r="1692" spans="1:11" x14ac:dyDescent="0.25">
      <c r="A1692" s="142" t="s">
        <v>106</v>
      </c>
      <c r="B1692" s="143">
        <v>2022</v>
      </c>
      <c r="C1692" s="143" t="s">
        <v>37</v>
      </c>
      <c r="D1692" s="143" t="s">
        <v>100</v>
      </c>
      <c r="E1692" s="143" t="s">
        <v>114</v>
      </c>
      <c r="F1692" s="143" t="s">
        <v>102</v>
      </c>
      <c r="G1692" s="143" t="s">
        <v>103</v>
      </c>
      <c r="H1692" s="143" t="s">
        <v>104</v>
      </c>
      <c r="I1692" s="143" t="s">
        <v>107</v>
      </c>
      <c r="J1692" s="143">
        <v>136</v>
      </c>
      <c r="K1692" s="144">
        <v>194.48</v>
      </c>
    </row>
    <row r="1693" spans="1:11" x14ac:dyDescent="0.25">
      <c r="A1693" s="142" t="s">
        <v>99</v>
      </c>
      <c r="B1693" s="143">
        <v>2022</v>
      </c>
      <c r="C1693" s="143" t="s">
        <v>37</v>
      </c>
      <c r="D1693" s="143" t="s">
        <v>100</v>
      </c>
      <c r="E1693" s="143" t="s">
        <v>114</v>
      </c>
      <c r="F1693" s="143" t="s">
        <v>102</v>
      </c>
      <c r="G1693" s="143" t="s">
        <v>103</v>
      </c>
      <c r="H1693" s="143" t="s">
        <v>104</v>
      </c>
      <c r="I1693" s="143" t="s">
        <v>107</v>
      </c>
      <c r="J1693" s="143">
        <v>701</v>
      </c>
      <c r="K1693" s="144">
        <v>1002.4300000000001</v>
      </c>
    </row>
    <row r="1694" spans="1:11" x14ac:dyDescent="0.25">
      <c r="A1694" s="142" t="s">
        <v>108</v>
      </c>
      <c r="B1694" s="143">
        <v>2022</v>
      </c>
      <c r="C1694" s="143" t="s">
        <v>37</v>
      </c>
      <c r="D1694" s="143" t="s">
        <v>100</v>
      </c>
      <c r="E1694" s="143" t="s">
        <v>114</v>
      </c>
      <c r="F1694" s="143" t="s">
        <v>102</v>
      </c>
      <c r="G1694" s="143" t="s">
        <v>103</v>
      </c>
      <c r="H1694" s="143" t="s">
        <v>104</v>
      </c>
      <c r="I1694" s="143" t="s">
        <v>107</v>
      </c>
      <c r="J1694" s="143">
        <v>734</v>
      </c>
      <c r="K1694" s="144">
        <v>1049.6199999999999</v>
      </c>
    </row>
    <row r="1695" spans="1:11" x14ac:dyDescent="0.25">
      <c r="A1695" s="142" t="s">
        <v>99</v>
      </c>
      <c r="B1695" s="143">
        <v>2022</v>
      </c>
      <c r="C1695" s="143" t="s">
        <v>37</v>
      </c>
      <c r="D1695" s="143" t="s">
        <v>100</v>
      </c>
      <c r="E1695" s="143" t="s">
        <v>114</v>
      </c>
      <c r="F1695" s="143" t="s">
        <v>102</v>
      </c>
      <c r="G1695" s="143" t="s">
        <v>103</v>
      </c>
      <c r="H1695" s="143" t="s">
        <v>104</v>
      </c>
      <c r="I1695" s="143" t="s">
        <v>107</v>
      </c>
      <c r="J1695" s="143">
        <v>339</v>
      </c>
      <c r="K1695" s="144">
        <v>526.24</v>
      </c>
    </row>
    <row r="1696" spans="1:11" x14ac:dyDescent="0.25">
      <c r="A1696" s="142" t="s">
        <v>106</v>
      </c>
      <c r="B1696" s="143">
        <v>2022</v>
      </c>
      <c r="C1696" s="143" t="s">
        <v>37</v>
      </c>
      <c r="D1696" s="143" t="s">
        <v>100</v>
      </c>
      <c r="E1696" s="143" t="s">
        <v>114</v>
      </c>
      <c r="F1696" s="143" t="s">
        <v>102</v>
      </c>
      <c r="G1696" s="143" t="s">
        <v>103</v>
      </c>
      <c r="H1696" s="143" t="s">
        <v>104</v>
      </c>
      <c r="I1696" s="143" t="s">
        <v>107</v>
      </c>
      <c r="J1696" s="143">
        <v>773</v>
      </c>
      <c r="K1696" s="144">
        <v>526.24</v>
      </c>
    </row>
    <row r="1697" spans="1:11" x14ac:dyDescent="0.25">
      <c r="A1697" s="142" t="s">
        <v>99</v>
      </c>
      <c r="B1697" s="143">
        <v>2022</v>
      </c>
      <c r="C1697" s="143" t="s">
        <v>37</v>
      </c>
      <c r="D1697" s="143" t="s">
        <v>100</v>
      </c>
      <c r="E1697" s="143" t="s">
        <v>114</v>
      </c>
      <c r="F1697" s="143" t="s">
        <v>102</v>
      </c>
      <c r="G1697" s="143" t="s">
        <v>103</v>
      </c>
      <c r="H1697" s="143" t="s">
        <v>104</v>
      </c>
      <c r="I1697" s="143" t="s">
        <v>107</v>
      </c>
      <c r="J1697" s="143">
        <v>337</v>
      </c>
      <c r="K1697" s="144">
        <v>481.90999999999997</v>
      </c>
    </row>
    <row r="1698" spans="1:11" x14ac:dyDescent="0.25">
      <c r="A1698" s="142" t="s">
        <v>106</v>
      </c>
      <c r="B1698" s="143">
        <v>2022</v>
      </c>
      <c r="C1698" s="143" t="s">
        <v>37</v>
      </c>
      <c r="D1698" s="143" t="s">
        <v>100</v>
      </c>
      <c r="E1698" s="143" t="s">
        <v>114</v>
      </c>
      <c r="F1698" s="143" t="s">
        <v>102</v>
      </c>
      <c r="G1698" s="143" t="s">
        <v>103</v>
      </c>
      <c r="H1698" s="143" t="s">
        <v>104</v>
      </c>
      <c r="I1698" s="143" t="s">
        <v>107</v>
      </c>
      <c r="J1698" s="143">
        <v>139</v>
      </c>
      <c r="K1698" s="144">
        <v>198.76999999999998</v>
      </c>
    </row>
    <row r="1699" spans="1:11" x14ac:dyDescent="0.25">
      <c r="A1699" s="142" t="s">
        <v>110</v>
      </c>
      <c r="B1699" s="143">
        <v>2022</v>
      </c>
      <c r="C1699" s="143" t="s">
        <v>37</v>
      </c>
      <c r="D1699" s="143" t="s">
        <v>100</v>
      </c>
      <c r="E1699" s="143" t="s">
        <v>114</v>
      </c>
      <c r="F1699" s="143" t="s">
        <v>102</v>
      </c>
      <c r="G1699" s="143" t="s">
        <v>103</v>
      </c>
      <c r="H1699" s="143" t="s">
        <v>104</v>
      </c>
      <c r="I1699" s="143" t="s">
        <v>107</v>
      </c>
      <c r="J1699" s="143">
        <v>137</v>
      </c>
      <c r="K1699" s="144">
        <v>195.91</v>
      </c>
    </row>
    <row r="1700" spans="1:11" x14ac:dyDescent="0.25">
      <c r="A1700" s="142" t="s">
        <v>110</v>
      </c>
      <c r="B1700" s="143">
        <v>2022</v>
      </c>
      <c r="C1700" s="143" t="s">
        <v>36</v>
      </c>
      <c r="D1700" s="143" t="s">
        <v>100</v>
      </c>
      <c r="E1700" s="143" t="s">
        <v>114</v>
      </c>
      <c r="F1700" s="143" t="s">
        <v>102</v>
      </c>
      <c r="G1700" s="143" t="s">
        <v>103</v>
      </c>
      <c r="H1700" s="143" t="s">
        <v>104</v>
      </c>
      <c r="I1700" s="143" t="s">
        <v>107</v>
      </c>
      <c r="J1700" s="143">
        <v>344</v>
      </c>
      <c r="K1700" s="144">
        <v>467.84</v>
      </c>
    </row>
    <row r="1701" spans="1:11" x14ac:dyDescent="0.25">
      <c r="A1701" s="142" t="s">
        <v>99</v>
      </c>
      <c r="B1701" s="143">
        <v>2022</v>
      </c>
      <c r="C1701" s="143" t="s">
        <v>36</v>
      </c>
      <c r="D1701" s="143" t="s">
        <v>100</v>
      </c>
      <c r="E1701" s="143" t="s">
        <v>114</v>
      </c>
      <c r="F1701" s="143" t="s">
        <v>102</v>
      </c>
      <c r="G1701" s="143" t="s">
        <v>103</v>
      </c>
      <c r="H1701" s="143" t="s">
        <v>104</v>
      </c>
      <c r="I1701" s="143" t="s">
        <v>107</v>
      </c>
      <c r="J1701" s="143">
        <v>146</v>
      </c>
      <c r="K1701" s="144">
        <v>208.78</v>
      </c>
    </row>
    <row r="1702" spans="1:11" x14ac:dyDescent="0.25">
      <c r="A1702" s="142" t="s">
        <v>106</v>
      </c>
      <c r="B1702" s="143">
        <v>2022</v>
      </c>
      <c r="C1702" s="143" t="s">
        <v>36</v>
      </c>
      <c r="D1702" s="143" t="s">
        <v>100</v>
      </c>
      <c r="E1702" s="143" t="s">
        <v>114</v>
      </c>
      <c r="F1702" s="143" t="s">
        <v>102</v>
      </c>
      <c r="G1702" s="143" t="s">
        <v>103</v>
      </c>
      <c r="H1702" s="143" t="s">
        <v>104</v>
      </c>
      <c r="I1702" s="143" t="s">
        <v>107</v>
      </c>
      <c r="J1702" s="143">
        <v>142</v>
      </c>
      <c r="K1702" s="144">
        <v>203.06</v>
      </c>
    </row>
    <row r="1703" spans="1:11" x14ac:dyDescent="0.25">
      <c r="A1703" s="142" t="s">
        <v>99</v>
      </c>
      <c r="B1703" s="143">
        <v>2022</v>
      </c>
      <c r="C1703" s="143" t="s">
        <v>36</v>
      </c>
      <c r="D1703" s="143" t="s">
        <v>100</v>
      </c>
      <c r="E1703" s="143" t="s">
        <v>114</v>
      </c>
      <c r="F1703" s="143" t="s">
        <v>102</v>
      </c>
      <c r="G1703" s="143" t="s">
        <v>103</v>
      </c>
      <c r="H1703" s="143" t="s">
        <v>104</v>
      </c>
      <c r="I1703" s="143" t="s">
        <v>107</v>
      </c>
      <c r="J1703" s="143">
        <v>700</v>
      </c>
      <c r="K1703" s="144">
        <v>1001</v>
      </c>
    </row>
    <row r="1704" spans="1:11" x14ac:dyDescent="0.25">
      <c r="A1704" s="142" t="s">
        <v>106</v>
      </c>
      <c r="B1704" s="143">
        <v>2022</v>
      </c>
      <c r="C1704" s="143" t="s">
        <v>36</v>
      </c>
      <c r="D1704" s="143" t="s">
        <v>100</v>
      </c>
      <c r="E1704" s="143" t="s">
        <v>114</v>
      </c>
      <c r="F1704" s="143" t="s">
        <v>102</v>
      </c>
      <c r="G1704" s="143" t="s">
        <v>103</v>
      </c>
      <c r="H1704" s="143" t="s">
        <v>104</v>
      </c>
      <c r="I1704" s="143" t="s">
        <v>107</v>
      </c>
      <c r="J1704" s="143">
        <v>733</v>
      </c>
      <c r="K1704" s="144">
        <v>1048.19</v>
      </c>
    </row>
    <row r="1705" spans="1:11" x14ac:dyDescent="0.25">
      <c r="A1705" s="142" t="s">
        <v>106</v>
      </c>
      <c r="B1705" s="143">
        <v>2022</v>
      </c>
      <c r="C1705" s="143" t="s">
        <v>36</v>
      </c>
      <c r="D1705" s="143" t="s">
        <v>100</v>
      </c>
      <c r="E1705" s="143" t="s">
        <v>114</v>
      </c>
      <c r="F1705" s="143" t="s">
        <v>102</v>
      </c>
      <c r="G1705" s="143" t="s">
        <v>103</v>
      </c>
      <c r="H1705" s="143" t="s">
        <v>104</v>
      </c>
      <c r="I1705" s="143" t="s">
        <v>107</v>
      </c>
      <c r="J1705" s="143">
        <v>345</v>
      </c>
      <c r="K1705" s="144">
        <v>526.24</v>
      </c>
    </row>
    <row r="1706" spans="1:11" x14ac:dyDescent="0.25">
      <c r="A1706" s="142" t="s">
        <v>106</v>
      </c>
      <c r="B1706" s="143">
        <v>2022</v>
      </c>
      <c r="C1706" s="143" t="s">
        <v>36</v>
      </c>
      <c r="D1706" s="143" t="s">
        <v>100</v>
      </c>
      <c r="E1706" s="143" t="s">
        <v>114</v>
      </c>
      <c r="F1706" s="143" t="s">
        <v>102</v>
      </c>
      <c r="G1706" s="143" t="s">
        <v>103</v>
      </c>
      <c r="H1706" s="143" t="s">
        <v>104</v>
      </c>
      <c r="I1706" s="143" t="s">
        <v>107</v>
      </c>
      <c r="J1706" s="143">
        <v>343</v>
      </c>
      <c r="K1706" s="144">
        <v>490.49</v>
      </c>
    </row>
    <row r="1707" spans="1:11" x14ac:dyDescent="0.25">
      <c r="A1707" s="142" t="s">
        <v>106</v>
      </c>
      <c r="B1707" s="143">
        <v>2022</v>
      </c>
      <c r="C1707" s="143" t="s">
        <v>36</v>
      </c>
      <c r="D1707" s="143" t="s">
        <v>100</v>
      </c>
      <c r="E1707" s="143" t="s">
        <v>114</v>
      </c>
      <c r="F1707" s="143" t="s">
        <v>102</v>
      </c>
      <c r="G1707" s="143" t="s">
        <v>103</v>
      </c>
      <c r="H1707" s="143" t="s">
        <v>104</v>
      </c>
      <c r="I1707" s="143" t="s">
        <v>107</v>
      </c>
      <c r="J1707" s="143">
        <v>145</v>
      </c>
      <c r="K1707" s="144">
        <v>207.35</v>
      </c>
    </row>
    <row r="1708" spans="1:11" x14ac:dyDescent="0.25">
      <c r="A1708" s="142" t="s">
        <v>106</v>
      </c>
      <c r="B1708" s="143">
        <v>2022</v>
      </c>
      <c r="C1708" s="143" t="s">
        <v>36</v>
      </c>
      <c r="D1708" s="143" t="s">
        <v>100</v>
      </c>
      <c r="E1708" s="143" t="s">
        <v>114</v>
      </c>
      <c r="F1708" s="143" t="s">
        <v>102</v>
      </c>
      <c r="G1708" s="143" t="s">
        <v>103</v>
      </c>
      <c r="H1708" s="143" t="s">
        <v>104</v>
      </c>
      <c r="I1708" s="143" t="s">
        <v>107</v>
      </c>
      <c r="J1708" s="143">
        <v>341</v>
      </c>
      <c r="K1708" s="144">
        <v>487.63</v>
      </c>
    </row>
    <row r="1709" spans="1:11" x14ac:dyDescent="0.25">
      <c r="A1709" s="142" t="s">
        <v>99</v>
      </c>
      <c r="B1709" s="143">
        <v>2022</v>
      </c>
      <c r="C1709" s="143" t="s">
        <v>36</v>
      </c>
      <c r="D1709" s="143" t="s">
        <v>100</v>
      </c>
      <c r="E1709" s="143" t="s">
        <v>114</v>
      </c>
      <c r="F1709" s="143" t="s">
        <v>102</v>
      </c>
      <c r="G1709" s="143" t="s">
        <v>103</v>
      </c>
      <c r="H1709" s="143" t="s">
        <v>104</v>
      </c>
      <c r="I1709" s="143" t="s">
        <v>107</v>
      </c>
      <c r="J1709" s="143">
        <v>143</v>
      </c>
      <c r="K1709" s="144">
        <v>204.49</v>
      </c>
    </row>
    <row r="1710" spans="1:11" x14ac:dyDescent="0.25">
      <c r="A1710" s="142" t="s">
        <v>110</v>
      </c>
      <c r="B1710" s="143">
        <v>2022</v>
      </c>
      <c r="C1710" s="143" t="s">
        <v>32</v>
      </c>
      <c r="D1710" s="143" t="s">
        <v>100</v>
      </c>
      <c r="E1710" s="143" t="s">
        <v>114</v>
      </c>
      <c r="F1710" s="143" t="s">
        <v>102</v>
      </c>
      <c r="G1710" s="143" t="s">
        <v>103</v>
      </c>
      <c r="H1710" s="143" t="s">
        <v>104</v>
      </c>
      <c r="I1710" s="143" t="s">
        <v>107</v>
      </c>
      <c r="J1710" s="143">
        <v>158</v>
      </c>
      <c r="K1710" s="144">
        <v>225.94</v>
      </c>
    </row>
    <row r="1711" spans="1:11" x14ac:dyDescent="0.25">
      <c r="A1711" s="142" t="s">
        <v>108</v>
      </c>
      <c r="B1711" s="143">
        <v>2022</v>
      </c>
      <c r="C1711" s="143" t="s">
        <v>32</v>
      </c>
      <c r="D1711" s="143" t="s">
        <v>100</v>
      </c>
      <c r="E1711" s="143" t="s">
        <v>114</v>
      </c>
      <c r="F1711" s="143" t="s">
        <v>102</v>
      </c>
      <c r="G1711" s="143" t="s">
        <v>103</v>
      </c>
      <c r="H1711" s="143" t="s">
        <v>104</v>
      </c>
      <c r="I1711" s="143" t="s">
        <v>107</v>
      </c>
      <c r="J1711" s="143">
        <v>358</v>
      </c>
      <c r="K1711" s="144">
        <v>511.94</v>
      </c>
    </row>
    <row r="1712" spans="1:11" x14ac:dyDescent="0.25">
      <c r="A1712" s="142" t="s">
        <v>108</v>
      </c>
      <c r="B1712" s="143">
        <v>2022</v>
      </c>
      <c r="C1712" s="143" t="s">
        <v>32</v>
      </c>
      <c r="D1712" s="143" t="s">
        <v>100</v>
      </c>
      <c r="E1712" s="143" t="s">
        <v>114</v>
      </c>
      <c r="F1712" s="143" t="s">
        <v>102</v>
      </c>
      <c r="G1712" s="143" t="s">
        <v>103</v>
      </c>
      <c r="H1712" s="143" t="s">
        <v>104</v>
      </c>
      <c r="I1712" s="143" t="s">
        <v>107</v>
      </c>
      <c r="J1712" s="143">
        <v>160</v>
      </c>
      <c r="K1712" s="144">
        <v>228.8</v>
      </c>
    </row>
    <row r="1713" spans="1:11" x14ac:dyDescent="0.25">
      <c r="A1713" s="142" t="s">
        <v>109</v>
      </c>
      <c r="B1713" s="143">
        <v>2022</v>
      </c>
      <c r="C1713" s="143" t="s">
        <v>32</v>
      </c>
      <c r="D1713" s="143" t="s">
        <v>100</v>
      </c>
      <c r="E1713" s="143" t="s">
        <v>114</v>
      </c>
      <c r="F1713" s="143" t="s">
        <v>102</v>
      </c>
      <c r="G1713" s="143" t="s">
        <v>103</v>
      </c>
      <c r="H1713" s="143" t="s">
        <v>104</v>
      </c>
      <c r="I1713" s="143" t="s">
        <v>107</v>
      </c>
      <c r="J1713" s="143">
        <v>697</v>
      </c>
      <c r="K1713" s="144">
        <v>996.71</v>
      </c>
    </row>
    <row r="1714" spans="1:11" x14ac:dyDescent="0.25">
      <c r="A1714" s="142" t="s">
        <v>109</v>
      </c>
      <c r="B1714" s="143">
        <v>2022</v>
      </c>
      <c r="C1714" s="143" t="s">
        <v>32</v>
      </c>
      <c r="D1714" s="143" t="s">
        <v>100</v>
      </c>
      <c r="E1714" s="143" t="s">
        <v>114</v>
      </c>
      <c r="F1714" s="143" t="s">
        <v>102</v>
      </c>
      <c r="G1714" s="143" t="s">
        <v>103</v>
      </c>
      <c r="H1714" s="143" t="s">
        <v>104</v>
      </c>
      <c r="I1714" s="143" t="s">
        <v>107</v>
      </c>
      <c r="J1714" s="143">
        <v>730</v>
      </c>
      <c r="K1714" s="144">
        <v>1043.9000000000001</v>
      </c>
    </row>
    <row r="1715" spans="1:11" x14ac:dyDescent="0.25">
      <c r="A1715" s="142" t="s">
        <v>99</v>
      </c>
      <c r="B1715" s="143">
        <v>2022</v>
      </c>
      <c r="C1715" s="143" t="s">
        <v>32</v>
      </c>
      <c r="D1715" s="143" t="s">
        <v>100</v>
      </c>
      <c r="E1715" s="143" t="s">
        <v>114</v>
      </c>
      <c r="F1715" s="143" t="s">
        <v>102</v>
      </c>
      <c r="G1715" s="143" t="s">
        <v>103</v>
      </c>
      <c r="H1715" s="143" t="s">
        <v>104</v>
      </c>
      <c r="I1715" s="143" t="s">
        <v>107</v>
      </c>
      <c r="J1715" s="143">
        <v>357</v>
      </c>
      <c r="K1715" s="144">
        <v>510.51</v>
      </c>
    </row>
    <row r="1716" spans="1:11" x14ac:dyDescent="0.25">
      <c r="A1716" s="142" t="s">
        <v>106</v>
      </c>
      <c r="B1716" s="143">
        <v>2022</v>
      </c>
      <c r="C1716" s="143" t="s">
        <v>32</v>
      </c>
      <c r="D1716" s="143" t="s">
        <v>100</v>
      </c>
      <c r="E1716" s="143" t="s">
        <v>114</v>
      </c>
      <c r="F1716" s="143" t="s">
        <v>102</v>
      </c>
      <c r="G1716" s="143" t="s">
        <v>103</v>
      </c>
      <c r="H1716" s="143" t="s">
        <v>104</v>
      </c>
      <c r="I1716" s="143" t="s">
        <v>107</v>
      </c>
      <c r="J1716" s="143">
        <v>770</v>
      </c>
      <c r="K1716" s="144">
        <v>526.24</v>
      </c>
    </row>
    <row r="1717" spans="1:11" x14ac:dyDescent="0.25">
      <c r="A1717" s="142" t="s">
        <v>106</v>
      </c>
      <c r="B1717" s="143">
        <v>2022</v>
      </c>
      <c r="C1717" s="143" t="s">
        <v>32</v>
      </c>
      <c r="D1717" s="143" t="s">
        <v>100</v>
      </c>
      <c r="E1717" s="143" t="s">
        <v>114</v>
      </c>
      <c r="F1717" s="143" t="s">
        <v>102</v>
      </c>
      <c r="G1717" s="143" t="s">
        <v>103</v>
      </c>
      <c r="H1717" s="143" t="s">
        <v>104</v>
      </c>
      <c r="I1717" s="143" t="s">
        <v>107</v>
      </c>
      <c r="J1717" s="143">
        <v>361</v>
      </c>
      <c r="K1717" s="144">
        <v>516.23</v>
      </c>
    </row>
    <row r="1718" spans="1:11" x14ac:dyDescent="0.25">
      <c r="A1718" s="142" t="s">
        <v>106</v>
      </c>
      <c r="B1718" s="143">
        <v>2022</v>
      </c>
      <c r="C1718" s="143" t="s">
        <v>32</v>
      </c>
      <c r="D1718" s="143" t="s">
        <v>100</v>
      </c>
      <c r="E1718" s="143" t="s">
        <v>114</v>
      </c>
      <c r="F1718" s="143" t="s">
        <v>102</v>
      </c>
      <c r="G1718" s="143" t="s">
        <v>103</v>
      </c>
      <c r="H1718" s="143" t="s">
        <v>104</v>
      </c>
      <c r="I1718" s="143" t="s">
        <v>107</v>
      </c>
      <c r="J1718" s="143">
        <v>359</v>
      </c>
      <c r="K1718" s="144">
        <v>513.37</v>
      </c>
    </row>
    <row r="1719" spans="1:11" x14ac:dyDescent="0.25">
      <c r="A1719" s="142" t="s">
        <v>106</v>
      </c>
      <c r="B1719" s="143">
        <v>2022</v>
      </c>
      <c r="C1719" s="143" t="s">
        <v>32</v>
      </c>
      <c r="D1719" s="143" t="s">
        <v>100</v>
      </c>
      <c r="E1719" s="143" t="s">
        <v>114</v>
      </c>
      <c r="F1719" s="143" t="s">
        <v>102</v>
      </c>
      <c r="G1719" s="143" t="s">
        <v>103</v>
      </c>
      <c r="H1719" s="143" t="s">
        <v>104</v>
      </c>
      <c r="I1719" s="143" t="s">
        <v>107</v>
      </c>
      <c r="J1719" s="143">
        <v>161</v>
      </c>
      <c r="K1719" s="144">
        <v>230.23000000000002</v>
      </c>
    </row>
    <row r="1720" spans="1:11" x14ac:dyDescent="0.25">
      <c r="A1720" s="142" t="s">
        <v>106</v>
      </c>
      <c r="B1720" s="143">
        <v>2022</v>
      </c>
      <c r="C1720" s="143" t="s">
        <v>35</v>
      </c>
      <c r="D1720" s="143" t="s">
        <v>100</v>
      </c>
      <c r="E1720" s="143" t="s">
        <v>114</v>
      </c>
      <c r="F1720" s="143" t="s">
        <v>102</v>
      </c>
      <c r="G1720" s="143" t="s">
        <v>103</v>
      </c>
      <c r="H1720" s="143" t="s">
        <v>104</v>
      </c>
      <c r="I1720" s="143" t="s">
        <v>107</v>
      </c>
      <c r="J1720" s="143">
        <v>350</v>
      </c>
      <c r="K1720" s="144">
        <v>476</v>
      </c>
    </row>
    <row r="1721" spans="1:11" x14ac:dyDescent="0.25">
      <c r="A1721" s="142" t="s">
        <v>106</v>
      </c>
      <c r="B1721" s="143">
        <v>2022</v>
      </c>
      <c r="C1721" s="143" t="s">
        <v>35</v>
      </c>
      <c r="D1721" s="143" t="s">
        <v>100</v>
      </c>
      <c r="E1721" s="143" t="s">
        <v>114</v>
      </c>
      <c r="F1721" s="143" t="s">
        <v>102</v>
      </c>
      <c r="G1721" s="143" t="s">
        <v>103</v>
      </c>
      <c r="H1721" s="143" t="s">
        <v>104</v>
      </c>
      <c r="I1721" s="143" t="s">
        <v>107</v>
      </c>
      <c r="J1721" s="143">
        <v>346</v>
      </c>
      <c r="K1721" s="144">
        <v>494.78</v>
      </c>
    </row>
    <row r="1722" spans="1:11" x14ac:dyDescent="0.25">
      <c r="A1722" s="142" t="s">
        <v>108</v>
      </c>
      <c r="B1722" s="143">
        <v>2022</v>
      </c>
      <c r="C1722" s="143" t="s">
        <v>35</v>
      </c>
      <c r="D1722" s="143" t="s">
        <v>100</v>
      </c>
      <c r="E1722" s="143" t="s">
        <v>114</v>
      </c>
      <c r="F1722" s="143" t="s">
        <v>102</v>
      </c>
      <c r="G1722" s="143" t="s">
        <v>103</v>
      </c>
      <c r="H1722" s="143" t="s">
        <v>104</v>
      </c>
      <c r="I1722" s="143" t="s">
        <v>107</v>
      </c>
      <c r="J1722" s="143">
        <v>148</v>
      </c>
      <c r="K1722" s="144">
        <v>211.64</v>
      </c>
    </row>
    <row r="1723" spans="1:11" x14ac:dyDescent="0.25">
      <c r="A1723" s="142" t="s">
        <v>106</v>
      </c>
      <c r="B1723" s="143">
        <v>2022</v>
      </c>
      <c r="C1723" s="143" t="s">
        <v>35</v>
      </c>
      <c r="D1723" s="143" t="s">
        <v>100</v>
      </c>
      <c r="E1723" s="143" t="s">
        <v>114</v>
      </c>
      <c r="F1723" s="143" t="s">
        <v>102</v>
      </c>
      <c r="G1723" s="143" t="s">
        <v>103</v>
      </c>
      <c r="H1723" s="143" t="s">
        <v>104</v>
      </c>
      <c r="I1723" s="143" t="s">
        <v>107</v>
      </c>
      <c r="J1723" s="143">
        <v>699</v>
      </c>
      <c r="K1723" s="144">
        <v>999.56999999999994</v>
      </c>
    </row>
    <row r="1724" spans="1:11" x14ac:dyDescent="0.25">
      <c r="A1724" s="142" t="s">
        <v>99</v>
      </c>
      <c r="B1724" s="143">
        <v>2022</v>
      </c>
      <c r="C1724" s="143" t="s">
        <v>35</v>
      </c>
      <c r="D1724" s="143" t="s">
        <v>100</v>
      </c>
      <c r="E1724" s="143" t="s">
        <v>114</v>
      </c>
      <c r="F1724" s="143" t="s">
        <v>102</v>
      </c>
      <c r="G1724" s="143" t="s">
        <v>103</v>
      </c>
      <c r="H1724" s="143" t="s">
        <v>104</v>
      </c>
      <c r="I1724" s="143" t="s">
        <v>107</v>
      </c>
      <c r="J1724" s="143">
        <v>732</v>
      </c>
      <c r="K1724" s="144">
        <v>1046.76</v>
      </c>
    </row>
    <row r="1725" spans="1:11" x14ac:dyDescent="0.25">
      <c r="A1725" s="142" t="s">
        <v>99</v>
      </c>
      <c r="B1725" s="143">
        <v>2022</v>
      </c>
      <c r="C1725" s="143" t="s">
        <v>35</v>
      </c>
      <c r="D1725" s="143" t="s">
        <v>100</v>
      </c>
      <c r="E1725" s="143" t="s">
        <v>114</v>
      </c>
      <c r="F1725" s="143" t="s">
        <v>102</v>
      </c>
      <c r="G1725" s="143" t="s">
        <v>103</v>
      </c>
      <c r="H1725" s="143" t="s">
        <v>104</v>
      </c>
      <c r="I1725" s="143" t="s">
        <v>107</v>
      </c>
      <c r="J1725" s="143">
        <v>351</v>
      </c>
      <c r="K1725" s="144">
        <v>526.24</v>
      </c>
    </row>
    <row r="1726" spans="1:11" x14ac:dyDescent="0.25">
      <c r="A1726" s="142" t="s">
        <v>106</v>
      </c>
      <c r="B1726" s="143">
        <v>2022</v>
      </c>
      <c r="C1726" s="143" t="s">
        <v>35</v>
      </c>
      <c r="D1726" s="143" t="s">
        <v>100</v>
      </c>
      <c r="E1726" s="143" t="s">
        <v>114</v>
      </c>
      <c r="F1726" s="143" t="s">
        <v>102</v>
      </c>
      <c r="G1726" s="143" t="s">
        <v>103</v>
      </c>
      <c r="H1726" s="143" t="s">
        <v>104</v>
      </c>
      <c r="I1726" s="143" t="s">
        <v>107</v>
      </c>
      <c r="J1726" s="143">
        <v>772</v>
      </c>
      <c r="K1726" s="144">
        <v>526.24</v>
      </c>
    </row>
    <row r="1727" spans="1:11" x14ac:dyDescent="0.25">
      <c r="A1727" s="142" t="s">
        <v>108</v>
      </c>
      <c r="B1727" s="143">
        <v>2022</v>
      </c>
      <c r="C1727" s="143" t="s">
        <v>35</v>
      </c>
      <c r="D1727" s="143" t="s">
        <v>100</v>
      </c>
      <c r="E1727" s="143" t="s">
        <v>114</v>
      </c>
      <c r="F1727" s="143" t="s">
        <v>102</v>
      </c>
      <c r="G1727" s="143" t="s">
        <v>103</v>
      </c>
      <c r="H1727" s="143" t="s">
        <v>104</v>
      </c>
      <c r="I1727" s="143" t="s">
        <v>107</v>
      </c>
      <c r="J1727" s="143">
        <v>349</v>
      </c>
      <c r="K1727" s="144">
        <v>499.07</v>
      </c>
    </row>
    <row r="1728" spans="1:11" x14ac:dyDescent="0.25">
      <c r="A1728" s="142" t="s">
        <v>106</v>
      </c>
      <c r="B1728" s="143">
        <v>2022</v>
      </c>
      <c r="C1728" s="143" t="s">
        <v>35</v>
      </c>
      <c r="D1728" s="143" t="s">
        <v>100</v>
      </c>
      <c r="E1728" s="143" t="s">
        <v>114</v>
      </c>
      <c r="F1728" s="143" t="s">
        <v>102</v>
      </c>
      <c r="G1728" s="143" t="s">
        <v>103</v>
      </c>
      <c r="H1728" s="143" t="s">
        <v>104</v>
      </c>
      <c r="I1728" s="143" t="s">
        <v>107</v>
      </c>
      <c r="J1728" s="143">
        <v>151</v>
      </c>
      <c r="K1728" s="144">
        <v>215.93</v>
      </c>
    </row>
    <row r="1729" spans="1:11" x14ac:dyDescent="0.25">
      <c r="A1729" s="142" t="s">
        <v>108</v>
      </c>
      <c r="B1729" s="143">
        <v>2022</v>
      </c>
      <c r="C1729" s="143" t="s">
        <v>35</v>
      </c>
      <c r="D1729" s="143" t="s">
        <v>100</v>
      </c>
      <c r="E1729" s="143" t="s">
        <v>114</v>
      </c>
      <c r="F1729" s="143" t="s">
        <v>102</v>
      </c>
      <c r="G1729" s="143" t="s">
        <v>103</v>
      </c>
      <c r="H1729" s="143" t="s">
        <v>104</v>
      </c>
      <c r="I1729" s="143" t="s">
        <v>107</v>
      </c>
      <c r="J1729" s="143">
        <v>347</v>
      </c>
      <c r="K1729" s="144">
        <v>496.21000000000004</v>
      </c>
    </row>
    <row r="1730" spans="1:11" x14ac:dyDescent="0.25">
      <c r="A1730" s="142" t="s">
        <v>106</v>
      </c>
      <c r="B1730" s="143">
        <v>2022</v>
      </c>
      <c r="C1730" s="143" t="s">
        <v>35</v>
      </c>
      <c r="D1730" s="143" t="s">
        <v>100</v>
      </c>
      <c r="E1730" s="143" t="s">
        <v>114</v>
      </c>
      <c r="F1730" s="143" t="s">
        <v>102</v>
      </c>
      <c r="G1730" s="143" t="s">
        <v>103</v>
      </c>
      <c r="H1730" s="143" t="s">
        <v>104</v>
      </c>
      <c r="I1730" s="143" t="s">
        <v>107</v>
      </c>
      <c r="J1730" s="143">
        <v>149</v>
      </c>
      <c r="K1730" s="144">
        <v>213.07</v>
      </c>
    </row>
    <row r="1731" spans="1:11" x14ac:dyDescent="0.25">
      <c r="A1731" s="142" t="s">
        <v>108</v>
      </c>
      <c r="B1731" s="143">
        <v>2022</v>
      </c>
      <c r="C1731" s="143" t="s">
        <v>41</v>
      </c>
      <c r="D1731" s="143" t="s">
        <v>100</v>
      </c>
      <c r="E1731" s="143" t="s">
        <v>114</v>
      </c>
      <c r="F1731" s="143" t="s">
        <v>102</v>
      </c>
      <c r="G1731" s="143" t="s">
        <v>103</v>
      </c>
      <c r="H1731" s="143" t="s">
        <v>104</v>
      </c>
      <c r="I1731" s="143" t="s">
        <v>107</v>
      </c>
      <c r="J1731" s="143">
        <v>146</v>
      </c>
      <c r="K1731" s="144">
        <v>208.78</v>
      </c>
    </row>
    <row r="1732" spans="1:11" x14ac:dyDescent="0.25">
      <c r="A1732" s="142" t="s">
        <v>110</v>
      </c>
      <c r="B1732" s="143">
        <v>2022</v>
      </c>
      <c r="C1732" s="143" t="s">
        <v>41</v>
      </c>
      <c r="D1732" s="143" t="s">
        <v>100</v>
      </c>
      <c r="E1732" s="143" t="s">
        <v>114</v>
      </c>
      <c r="F1732" s="143" t="s">
        <v>102</v>
      </c>
      <c r="G1732" s="143" t="s">
        <v>103</v>
      </c>
      <c r="H1732" s="143" t="s">
        <v>104</v>
      </c>
      <c r="I1732" s="143" t="s">
        <v>107</v>
      </c>
      <c r="J1732" s="143">
        <v>314</v>
      </c>
      <c r="K1732" s="144">
        <v>449.02</v>
      </c>
    </row>
    <row r="1733" spans="1:11" x14ac:dyDescent="0.25">
      <c r="A1733" s="142" t="s">
        <v>99</v>
      </c>
      <c r="B1733" s="143">
        <v>2022</v>
      </c>
      <c r="C1733" s="143" t="s">
        <v>41</v>
      </c>
      <c r="D1733" s="143" t="s">
        <v>100</v>
      </c>
      <c r="E1733" s="143" t="s">
        <v>114</v>
      </c>
      <c r="F1733" s="143" t="s">
        <v>102</v>
      </c>
      <c r="G1733" s="143" t="s">
        <v>103</v>
      </c>
      <c r="H1733" s="143" t="s">
        <v>104</v>
      </c>
      <c r="I1733" s="143" t="s">
        <v>107</v>
      </c>
      <c r="J1733" s="143">
        <v>362</v>
      </c>
      <c r="K1733" s="144">
        <v>517.66</v>
      </c>
    </row>
    <row r="1734" spans="1:11" x14ac:dyDescent="0.25">
      <c r="A1734" s="142" t="s">
        <v>108</v>
      </c>
      <c r="B1734" s="143">
        <v>2022</v>
      </c>
      <c r="C1734" s="143" t="s">
        <v>41</v>
      </c>
      <c r="D1734" s="143" t="s">
        <v>100</v>
      </c>
      <c r="E1734" s="143" t="s">
        <v>114</v>
      </c>
      <c r="F1734" s="143" t="s">
        <v>102</v>
      </c>
      <c r="G1734" s="143" t="s">
        <v>103</v>
      </c>
      <c r="H1734" s="143" t="s">
        <v>104</v>
      </c>
      <c r="I1734" s="143" t="s">
        <v>107</v>
      </c>
      <c r="J1734" s="143">
        <v>142</v>
      </c>
      <c r="K1734" s="144">
        <v>203.06</v>
      </c>
    </row>
    <row r="1735" spans="1:11" x14ac:dyDescent="0.25">
      <c r="A1735" s="142" t="s">
        <v>99</v>
      </c>
      <c r="B1735" s="143">
        <v>2022</v>
      </c>
      <c r="C1735" s="143" t="s">
        <v>41</v>
      </c>
      <c r="D1735" s="143" t="s">
        <v>100</v>
      </c>
      <c r="E1735" s="143" t="s">
        <v>114</v>
      </c>
      <c r="F1735" s="143" t="s">
        <v>102</v>
      </c>
      <c r="G1735" s="143" t="s">
        <v>103</v>
      </c>
      <c r="H1735" s="143" t="s">
        <v>104</v>
      </c>
      <c r="I1735" s="143" t="s">
        <v>107</v>
      </c>
      <c r="J1735" s="143">
        <v>316</v>
      </c>
      <c r="K1735" s="144">
        <v>451.88</v>
      </c>
    </row>
    <row r="1736" spans="1:11" x14ac:dyDescent="0.25">
      <c r="A1736" s="142" t="s">
        <v>106</v>
      </c>
      <c r="B1736" s="143">
        <v>2022</v>
      </c>
      <c r="C1736" s="143" t="s">
        <v>41</v>
      </c>
      <c r="D1736" s="143" t="s">
        <v>100</v>
      </c>
      <c r="E1736" s="143" t="s">
        <v>114</v>
      </c>
      <c r="F1736" s="143" t="s">
        <v>102</v>
      </c>
      <c r="G1736" s="143" t="s">
        <v>103</v>
      </c>
      <c r="H1736" s="143" t="s">
        <v>104</v>
      </c>
      <c r="I1736" s="143" t="s">
        <v>107</v>
      </c>
      <c r="J1736" s="143">
        <v>364</v>
      </c>
      <c r="K1736" s="144">
        <v>520.52</v>
      </c>
    </row>
    <row r="1737" spans="1:11" x14ac:dyDescent="0.25">
      <c r="A1737" s="142" t="s">
        <v>99</v>
      </c>
      <c r="B1737" s="143">
        <v>2022</v>
      </c>
      <c r="C1737" s="143" t="s">
        <v>41</v>
      </c>
      <c r="D1737" s="143" t="s">
        <v>100</v>
      </c>
      <c r="E1737" s="143" t="s">
        <v>114</v>
      </c>
      <c r="F1737" s="143" t="s">
        <v>102</v>
      </c>
      <c r="G1737" s="143" t="s">
        <v>103</v>
      </c>
      <c r="H1737" s="143" t="s">
        <v>104</v>
      </c>
      <c r="I1737" s="143" t="s">
        <v>107</v>
      </c>
      <c r="J1737" s="143">
        <v>144</v>
      </c>
      <c r="K1737" s="144">
        <v>205.92000000000002</v>
      </c>
    </row>
    <row r="1738" spans="1:11" x14ac:dyDescent="0.25">
      <c r="A1738" s="142" t="s">
        <v>108</v>
      </c>
      <c r="B1738" s="143">
        <v>2022</v>
      </c>
      <c r="C1738" s="143" t="s">
        <v>41</v>
      </c>
      <c r="D1738" s="143" t="s">
        <v>100</v>
      </c>
      <c r="E1738" s="143" t="s">
        <v>114</v>
      </c>
      <c r="F1738" s="143" t="s">
        <v>102</v>
      </c>
      <c r="G1738" s="143" t="s">
        <v>103</v>
      </c>
      <c r="H1738" s="143" t="s">
        <v>104</v>
      </c>
      <c r="I1738" s="143" t="s">
        <v>107</v>
      </c>
      <c r="J1738" s="143">
        <v>704</v>
      </c>
      <c r="K1738" s="144">
        <v>1006.72</v>
      </c>
    </row>
    <row r="1739" spans="1:11" x14ac:dyDescent="0.25">
      <c r="A1739" s="142" t="s">
        <v>108</v>
      </c>
      <c r="B1739" s="143">
        <v>2022</v>
      </c>
      <c r="C1739" s="143" t="s">
        <v>41</v>
      </c>
      <c r="D1739" s="143" t="s">
        <v>100</v>
      </c>
      <c r="E1739" s="143" t="s">
        <v>114</v>
      </c>
      <c r="F1739" s="143" t="s">
        <v>102</v>
      </c>
      <c r="G1739" s="143" t="s">
        <v>103</v>
      </c>
      <c r="H1739" s="143" t="s">
        <v>104</v>
      </c>
      <c r="I1739" s="143" t="s">
        <v>107</v>
      </c>
      <c r="J1739" s="143">
        <v>315</v>
      </c>
      <c r="K1739" s="144">
        <v>526.24</v>
      </c>
    </row>
    <row r="1740" spans="1:11" x14ac:dyDescent="0.25">
      <c r="A1740" s="142" t="s">
        <v>99</v>
      </c>
      <c r="B1740" s="143">
        <v>2022</v>
      </c>
      <c r="C1740" s="143" t="s">
        <v>41</v>
      </c>
      <c r="D1740" s="143" t="s">
        <v>100</v>
      </c>
      <c r="E1740" s="143" t="s">
        <v>114</v>
      </c>
      <c r="F1740" s="143" t="s">
        <v>102</v>
      </c>
      <c r="G1740" s="143" t="s">
        <v>103</v>
      </c>
      <c r="H1740" s="143" t="s">
        <v>104</v>
      </c>
      <c r="I1740" s="143" t="s">
        <v>107</v>
      </c>
      <c r="J1740" s="143">
        <v>777</v>
      </c>
      <c r="K1740" s="144">
        <v>526.24</v>
      </c>
    </row>
    <row r="1741" spans="1:11" x14ac:dyDescent="0.25">
      <c r="A1741" s="142" t="s">
        <v>106</v>
      </c>
      <c r="B1741" s="143">
        <v>2022</v>
      </c>
      <c r="C1741" s="143" t="s">
        <v>41</v>
      </c>
      <c r="D1741" s="143" t="s">
        <v>100</v>
      </c>
      <c r="E1741" s="143" t="s">
        <v>114</v>
      </c>
      <c r="F1741" s="143" t="s">
        <v>102</v>
      </c>
      <c r="G1741" s="143" t="s">
        <v>103</v>
      </c>
      <c r="H1741" s="143" t="s">
        <v>104</v>
      </c>
      <c r="I1741" s="143" t="s">
        <v>107</v>
      </c>
      <c r="J1741" s="143">
        <v>145</v>
      </c>
      <c r="K1741" s="144">
        <v>207.35</v>
      </c>
    </row>
    <row r="1742" spans="1:11" x14ac:dyDescent="0.25">
      <c r="A1742" s="142" t="s">
        <v>106</v>
      </c>
      <c r="B1742" s="143">
        <v>2022</v>
      </c>
      <c r="C1742" s="143" t="s">
        <v>41</v>
      </c>
      <c r="D1742" s="143" t="s">
        <v>100</v>
      </c>
      <c r="E1742" s="143" t="s">
        <v>114</v>
      </c>
      <c r="F1742" s="143" t="s">
        <v>102</v>
      </c>
      <c r="G1742" s="143" t="s">
        <v>103</v>
      </c>
      <c r="H1742" s="143" t="s">
        <v>104</v>
      </c>
      <c r="I1742" s="143" t="s">
        <v>107</v>
      </c>
      <c r="J1742" s="143">
        <v>319</v>
      </c>
      <c r="K1742" s="144">
        <v>456.16999999999996</v>
      </c>
    </row>
    <row r="1743" spans="1:11" x14ac:dyDescent="0.25">
      <c r="A1743" s="142" t="s">
        <v>108</v>
      </c>
      <c r="B1743" s="143">
        <v>2022</v>
      </c>
      <c r="C1743" s="143" t="s">
        <v>41</v>
      </c>
      <c r="D1743" s="143" t="s">
        <v>100</v>
      </c>
      <c r="E1743" s="143" t="s">
        <v>114</v>
      </c>
      <c r="F1743" s="143" t="s">
        <v>102</v>
      </c>
      <c r="G1743" s="143" t="s">
        <v>103</v>
      </c>
      <c r="H1743" s="143" t="s">
        <v>104</v>
      </c>
      <c r="I1743" s="143" t="s">
        <v>107</v>
      </c>
      <c r="J1743" s="143">
        <v>361</v>
      </c>
      <c r="K1743" s="144">
        <v>516.23</v>
      </c>
    </row>
    <row r="1744" spans="1:11" x14ac:dyDescent="0.25">
      <c r="A1744" s="142" t="s">
        <v>99</v>
      </c>
      <c r="B1744" s="143">
        <v>2022</v>
      </c>
      <c r="C1744" s="143" t="s">
        <v>41</v>
      </c>
      <c r="D1744" s="143" t="s">
        <v>100</v>
      </c>
      <c r="E1744" s="143" t="s">
        <v>114</v>
      </c>
      <c r="F1744" s="143" t="s">
        <v>102</v>
      </c>
      <c r="G1744" s="143" t="s">
        <v>103</v>
      </c>
      <c r="H1744" s="143" t="s">
        <v>104</v>
      </c>
      <c r="I1744" s="143" t="s">
        <v>107</v>
      </c>
      <c r="J1744" s="143">
        <v>143</v>
      </c>
      <c r="K1744" s="144">
        <v>204.49</v>
      </c>
    </row>
    <row r="1745" spans="1:11" x14ac:dyDescent="0.25">
      <c r="A1745" s="142" t="s">
        <v>99</v>
      </c>
      <c r="B1745" s="143">
        <v>2022</v>
      </c>
      <c r="C1745" s="143" t="s">
        <v>41</v>
      </c>
      <c r="D1745" s="143" t="s">
        <v>100</v>
      </c>
      <c r="E1745" s="143" t="s">
        <v>114</v>
      </c>
      <c r="F1745" s="143" t="s">
        <v>102</v>
      </c>
      <c r="G1745" s="143" t="s">
        <v>103</v>
      </c>
      <c r="H1745" s="143" t="s">
        <v>104</v>
      </c>
      <c r="I1745" s="143" t="s">
        <v>107</v>
      </c>
      <c r="J1745" s="143">
        <v>317</v>
      </c>
      <c r="K1745" s="144">
        <v>453.31</v>
      </c>
    </row>
    <row r="1746" spans="1:11" x14ac:dyDescent="0.25">
      <c r="A1746" s="142" t="s">
        <v>108</v>
      </c>
      <c r="B1746" s="143">
        <v>2022</v>
      </c>
      <c r="C1746" s="143" t="s">
        <v>41</v>
      </c>
      <c r="D1746" s="143" t="s">
        <v>100</v>
      </c>
      <c r="E1746" s="143" t="s">
        <v>114</v>
      </c>
      <c r="F1746" s="143" t="s">
        <v>102</v>
      </c>
      <c r="G1746" s="143" t="s">
        <v>103</v>
      </c>
      <c r="H1746" s="143" t="s">
        <v>104</v>
      </c>
      <c r="I1746" s="143" t="s">
        <v>107</v>
      </c>
      <c r="J1746" s="143">
        <v>746</v>
      </c>
      <c r="K1746" s="144">
        <v>1066.78</v>
      </c>
    </row>
    <row r="1747" spans="1:11" x14ac:dyDescent="0.25">
      <c r="A1747" s="142" t="s">
        <v>106</v>
      </c>
      <c r="B1747" s="143">
        <v>2022</v>
      </c>
      <c r="C1747" s="143" t="s">
        <v>40</v>
      </c>
      <c r="D1747" s="143" t="s">
        <v>100</v>
      </c>
      <c r="E1747" s="143" t="s">
        <v>114</v>
      </c>
      <c r="F1747" s="143" t="s">
        <v>102</v>
      </c>
      <c r="G1747" s="143" t="s">
        <v>103</v>
      </c>
      <c r="H1747" s="143" t="s">
        <v>104</v>
      </c>
      <c r="I1747" s="143" t="s">
        <v>107</v>
      </c>
      <c r="J1747" s="143">
        <v>152</v>
      </c>
      <c r="K1747" s="144">
        <v>217.36</v>
      </c>
    </row>
    <row r="1748" spans="1:11" x14ac:dyDescent="0.25">
      <c r="A1748" s="142" t="s">
        <v>109</v>
      </c>
      <c r="B1748" s="143">
        <v>2022</v>
      </c>
      <c r="C1748" s="143" t="s">
        <v>40</v>
      </c>
      <c r="D1748" s="143" t="s">
        <v>100</v>
      </c>
      <c r="E1748" s="143" t="s">
        <v>114</v>
      </c>
      <c r="F1748" s="143" t="s">
        <v>102</v>
      </c>
      <c r="G1748" s="143" t="s">
        <v>103</v>
      </c>
      <c r="H1748" s="143" t="s">
        <v>104</v>
      </c>
      <c r="I1748" s="143" t="s">
        <v>107</v>
      </c>
      <c r="J1748" s="143">
        <v>320</v>
      </c>
      <c r="K1748" s="144">
        <v>457.6</v>
      </c>
    </row>
    <row r="1749" spans="1:11" x14ac:dyDescent="0.25">
      <c r="A1749" s="142" t="s">
        <v>108</v>
      </c>
      <c r="B1749" s="143">
        <v>2022</v>
      </c>
      <c r="C1749" s="143" t="s">
        <v>40</v>
      </c>
      <c r="D1749" s="143" t="s">
        <v>100</v>
      </c>
      <c r="E1749" s="143" t="s">
        <v>114</v>
      </c>
      <c r="F1749" s="143" t="s">
        <v>102</v>
      </c>
      <c r="G1749" s="143" t="s">
        <v>103</v>
      </c>
      <c r="H1749" s="143" t="s">
        <v>104</v>
      </c>
      <c r="I1749" s="143" t="s">
        <v>107</v>
      </c>
      <c r="J1749" s="143">
        <v>368</v>
      </c>
      <c r="K1749" s="144">
        <v>526.24</v>
      </c>
    </row>
    <row r="1750" spans="1:11" x14ac:dyDescent="0.25">
      <c r="A1750" s="142" t="s">
        <v>99</v>
      </c>
      <c r="B1750" s="143">
        <v>2022</v>
      </c>
      <c r="C1750" s="143" t="s">
        <v>40</v>
      </c>
      <c r="D1750" s="143" t="s">
        <v>100</v>
      </c>
      <c r="E1750" s="143" t="s">
        <v>114</v>
      </c>
      <c r="F1750" s="143" t="s">
        <v>102</v>
      </c>
      <c r="G1750" s="143" t="s">
        <v>103</v>
      </c>
      <c r="H1750" s="143" t="s">
        <v>104</v>
      </c>
      <c r="I1750" s="143" t="s">
        <v>107</v>
      </c>
      <c r="J1750" s="143">
        <v>148</v>
      </c>
      <c r="K1750" s="144">
        <v>211.64</v>
      </c>
    </row>
    <row r="1751" spans="1:11" x14ac:dyDescent="0.25">
      <c r="A1751" s="142" t="s">
        <v>99</v>
      </c>
      <c r="B1751" s="143">
        <v>2022</v>
      </c>
      <c r="C1751" s="143" t="s">
        <v>40</v>
      </c>
      <c r="D1751" s="143" t="s">
        <v>100</v>
      </c>
      <c r="E1751" s="143" t="s">
        <v>114</v>
      </c>
      <c r="F1751" s="143" t="s">
        <v>102</v>
      </c>
      <c r="G1751" s="143" t="s">
        <v>103</v>
      </c>
      <c r="H1751" s="143" t="s">
        <v>104</v>
      </c>
      <c r="I1751" s="143" t="s">
        <v>107</v>
      </c>
      <c r="J1751" s="143">
        <v>322</v>
      </c>
      <c r="K1751" s="144">
        <v>460.46000000000004</v>
      </c>
    </row>
    <row r="1752" spans="1:11" x14ac:dyDescent="0.25">
      <c r="A1752" s="142" t="s">
        <v>106</v>
      </c>
      <c r="B1752" s="143">
        <v>2022</v>
      </c>
      <c r="C1752" s="143" t="s">
        <v>40</v>
      </c>
      <c r="D1752" s="143" t="s">
        <v>100</v>
      </c>
      <c r="E1752" s="143" t="s">
        <v>114</v>
      </c>
      <c r="F1752" s="143" t="s">
        <v>102</v>
      </c>
      <c r="G1752" s="143" t="s">
        <v>103</v>
      </c>
      <c r="H1752" s="143" t="s">
        <v>104</v>
      </c>
      <c r="I1752" s="143" t="s">
        <v>107</v>
      </c>
      <c r="J1752" s="143">
        <v>370</v>
      </c>
      <c r="K1752" s="144">
        <v>529.1</v>
      </c>
    </row>
    <row r="1753" spans="1:11" x14ac:dyDescent="0.25">
      <c r="A1753" s="142" t="s">
        <v>99</v>
      </c>
      <c r="B1753" s="143">
        <v>2022</v>
      </c>
      <c r="C1753" s="143" t="s">
        <v>40</v>
      </c>
      <c r="D1753" s="143" t="s">
        <v>100</v>
      </c>
      <c r="E1753" s="143" t="s">
        <v>114</v>
      </c>
      <c r="F1753" s="143" t="s">
        <v>102</v>
      </c>
      <c r="G1753" s="143" t="s">
        <v>103</v>
      </c>
      <c r="H1753" s="143" t="s">
        <v>104</v>
      </c>
      <c r="I1753" s="143" t="s">
        <v>107</v>
      </c>
      <c r="J1753" s="143">
        <v>150</v>
      </c>
      <c r="K1753" s="144">
        <v>214.5</v>
      </c>
    </row>
    <row r="1754" spans="1:11" x14ac:dyDescent="0.25">
      <c r="A1754" s="142" t="s">
        <v>108</v>
      </c>
      <c r="B1754" s="143">
        <v>2022</v>
      </c>
      <c r="C1754" s="143" t="s">
        <v>40</v>
      </c>
      <c r="D1754" s="143" t="s">
        <v>100</v>
      </c>
      <c r="E1754" s="143" t="s">
        <v>114</v>
      </c>
      <c r="F1754" s="143" t="s">
        <v>102</v>
      </c>
      <c r="G1754" s="143" t="s">
        <v>103</v>
      </c>
      <c r="H1754" s="143" t="s">
        <v>104</v>
      </c>
      <c r="I1754" s="143" t="s">
        <v>107</v>
      </c>
      <c r="J1754" s="143">
        <v>703</v>
      </c>
      <c r="K1754" s="144">
        <v>1005.29</v>
      </c>
    </row>
    <row r="1755" spans="1:11" x14ac:dyDescent="0.25">
      <c r="A1755" s="142" t="s">
        <v>110</v>
      </c>
      <c r="B1755" s="143">
        <v>2022</v>
      </c>
      <c r="C1755" s="143" t="s">
        <v>40</v>
      </c>
      <c r="D1755" s="143" t="s">
        <v>100</v>
      </c>
      <c r="E1755" s="143" t="s">
        <v>114</v>
      </c>
      <c r="F1755" s="143" t="s">
        <v>102</v>
      </c>
      <c r="G1755" s="143" t="s">
        <v>103</v>
      </c>
      <c r="H1755" s="143" t="s">
        <v>104</v>
      </c>
      <c r="I1755" s="143" t="s">
        <v>107</v>
      </c>
      <c r="J1755" s="143">
        <v>737</v>
      </c>
      <c r="K1755" s="144">
        <v>1053.9099999999999</v>
      </c>
    </row>
    <row r="1756" spans="1:11" x14ac:dyDescent="0.25">
      <c r="A1756" s="142" t="s">
        <v>110</v>
      </c>
      <c r="B1756" s="143">
        <v>2022</v>
      </c>
      <c r="C1756" s="143" t="s">
        <v>40</v>
      </c>
      <c r="D1756" s="143" t="s">
        <v>100</v>
      </c>
      <c r="E1756" s="143" t="s">
        <v>114</v>
      </c>
      <c r="F1756" s="143" t="s">
        <v>102</v>
      </c>
      <c r="G1756" s="143" t="s">
        <v>103</v>
      </c>
      <c r="H1756" s="143" t="s">
        <v>104</v>
      </c>
      <c r="I1756" s="143" t="s">
        <v>107</v>
      </c>
      <c r="J1756" s="143">
        <v>147</v>
      </c>
      <c r="K1756" s="144">
        <v>210.21</v>
      </c>
    </row>
    <row r="1757" spans="1:11" x14ac:dyDescent="0.25">
      <c r="A1757" s="142" t="s">
        <v>106</v>
      </c>
      <c r="B1757" s="143">
        <v>2022</v>
      </c>
      <c r="C1757" s="143" t="s">
        <v>40</v>
      </c>
      <c r="D1757" s="143" t="s">
        <v>100</v>
      </c>
      <c r="E1757" s="143" t="s">
        <v>114</v>
      </c>
      <c r="F1757" s="143" t="s">
        <v>102</v>
      </c>
      <c r="G1757" s="143" t="s">
        <v>103</v>
      </c>
      <c r="H1757" s="143" t="s">
        <v>104</v>
      </c>
      <c r="I1757" s="143" t="s">
        <v>107</v>
      </c>
      <c r="J1757" s="143">
        <v>321</v>
      </c>
      <c r="K1757" s="144">
        <v>526.24</v>
      </c>
    </row>
    <row r="1758" spans="1:11" x14ac:dyDescent="0.25">
      <c r="A1758" s="142" t="s">
        <v>99</v>
      </c>
      <c r="B1758" s="143">
        <v>2022</v>
      </c>
      <c r="C1758" s="143" t="s">
        <v>40</v>
      </c>
      <c r="D1758" s="143" t="s">
        <v>100</v>
      </c>
      <c r="E1758" s="143" t="s">
        <v>114</v>
      </c>
      <c r="F1758" s="143" t="s">
        <v>102</v>
      </c>
      <c r="G1758" s="143" t="s">
        <v>103</v>
      </c>
      <c r="H1758" s="143" t="s">
        <v>104</v>
      </c>
      <c r="I1758" s="143" t="s">
        <v>107</v>
      </c>
      <c r="J1758" s="143">
        <v>776</v>
      </c>
      <c r="K1758" s="144">
        <v>526.24</v>
      </c>
    </row>
    <row r="1759" spans="1:11" x14ac:dyDescent="0.25">
      <c r="A1759" s="142" t="s">
        <v>106</v>
      </c>
      <c r="B1759" s="143">
        <v>2022</v>
      </c>
      <c r="C1759" s="143" t="s">
        <v>40</v>
      </c>
      <c r="D1759" s="143" t="s">
        <v>100</v>
      </c>
      <c r="E1759" s="143" t="s">
        <v>114</v>
      </c>
      <c r="F1759" s="143" t="s">
        <v>102</v>
      </c>
      <c r="G1759" s="143" t="s">
        <v>103</v>
      </c>
      <c r="H1759" s="143" t="s">
        <v>104</v>
      </c>
      <c r="I1759" s="143" t="s">
        <v>107</v>
      </c>
      <c r="J1759" s="143">
        <v>151</v>
      </c>
      <c r="K1759" s="144">
        <v>215.93</v>
      </c>
    </row>
    <row r="1760" spans="1:11" x14ac:dyDescent="0.25">
      <c r="A1760" s="142" t="s">
        <v>99</v>
      </c>
      <c r="B1760" s="143">
        <v>2022</v>
      </c>
      <c r="C1760" s="143" t="s">
        <v>40</v>
      </c>
      <c r="D1760" s="143" t="s">
        <v>100</v>
      </c>
      <c r="E1760" s="143" t="s">
        <v>114</v>
      </c>
      <c r="F1760" s="143" t="s">
        <v>102</v>
      </c>
      <c r="G1760" s="143" t="s">
        <v>103</v>
      </c>
      <c r="H1760" s="143" t="s">
        <v>104</v>
      </c>
      <c r="I1760" s="143" t="s">
        <v>107</v>
      </c>
      <c r="J1760" s="143">
        <v>367</v>
      </c>
      <c r="K1760" s="144">
        <v>524.80999999999995</v>
      </c>
    </row>
    <row r="1761" spans="1:11" x14ac:dyDescent="0.25">
      <c r="A1761" s="142" t="s">
        <v>108</v>
      </c>
      <c r="B1761" s="143">
        <v>2022</v>
      </c>
      <c r="C1761" s="143" t="s">
        <v>40</v>
      </c>
      <c r="D1761" s="143" t="s">
        <v>100</v>
      </c>
      <c r="E1761" s="143" t="s">
        <v>114</v>
      </c>
      <c r="F1761" s="143" t="s">
        <v>102</v>
      </c>
      <c r="G1761" s="143" t="s">
        <v>103</v>
      </c>
      <c r="H1761" s="143" t="s">
        <v>104</v>
      </c>
      <c r="I1761" s="143" t="s">
        <v>107</v>
      </c>
      <c r="J1761" s="143">
        <v>149</v>
      </c>
      <c r="K1761" s="144">
        <v>213.07</v>
      </c>
    </row>
    <row r="1762" spans="1:11" x14ac:dyDescent="0.25">
      <c r="A1762" s="142" t="s">
        <v>108</v>
      </c>
      <c r="B1762" s="143">
        <v>2022</v>
      </c>
      <c r="C1762" s="143" t="s">
        <v>40</v>
      </c>
      <c r="D1762" s="143" t="s">
        <v>100</v>
      </c>
      <c r="E1762" s="143" t="s">
        <v>114</v>
      </c>
      <c r="F1762" s="143" t="s">
        <v>102</v>
      </c>
      <c r="G1762" s="143" t="s">
        <v>103</v>
      </c>
      <c r="H1762" s="143" t="s">
        <v>104</v>
      </c>
      <c r="I1762" s="143" t="s">
        <v>107</v>
      </c>
      <c r="J1762" s="143">
        <v>323</v>
      </c>
      <c r="K1762" s="144">
        <v>461.89</v>
      </c>
    </row>
    <row r="1763" spans="1:11" x14ac:dyDescent="0.25">
      <c r="A1763" s="142" t="s">
        <v>106</v>
      </c>
      <c r="B1763" s="143">
        <v>2022</v>
      </c>
      <c r="C1763" s="143" t="s">
        <v>40</v>
      </c>
      <c r="D1763" s="143" t="s">
        <v>100</v>
      </c>
      <c r="E1763" s="143" t="s">
        <v>114</v>
      </c>
      <c r="F1763" s="143" t="s">
        <v>102</v>
      </c>
      <c r="G1763" s="143" t="s">
        <v>103</v>
      </c>
      <c r="H1763" s="143" t="s">
        <v>104</v>
      </c>
      <c r="I1763" s="143" t="s">
        <v>107</v>
      </c>
      <c r="J1763" s="143">
        <v>371</v>
      </c>
      <c r="K1763" s="144">
        <v>530.53</v>
      </c>
    </row>
    <row r="1764" spans="1:11" x14ac:dyDescent="0.25">
      <c r="A1764" s="142" t="s">
        <v>99</v>
      </c>
      <c r="B1764" s="143">
        <v>2022</v>
      </c>
      <c r="C1764" s="143" t="s">
        <v>39</v>
      </c>
      <c r="D1764" s="143" t="s">
        <v>100</v>
      </c>
      <c r="E1764" s="143" t="s">
        <v>114</v>
      </c>
      <c r="F1764" s="143" t="s">
        <v>102</v>
      </c>
      <c r="G1764" s="143" t="s">
        <v>103</v>
      </c>
      <c r="H1764" s="143" t="s">
        <v>104</v>
      </c>
      <c r="I1764" s="143" t="s">
        <v>107</v>
      </c>
      <c r="J1764" s="143">
        <v>326</v>
      </c>
      <c r="K1764" s="144">
        <v>443.36</v>
      </c>
    </row>
    <row r="1765" spans="1:11" x14ac:dyDescent="0.25">
      <c r="A1765" s="142" t="s">
        <v>109</v>
      </c>
      <c r="B1765" s="143">
        <v>2022</v>
      </c>
      <c r="C1765" s="143" t="s">
        <v>39</v>
      </c>
      <c r="D1765" s="143" t="s">
        <v>100</v>
      </c>
      <c r="E1765" s="143" t="s">
        <v>114</v>
      </c>
      <c r="F1765" s="143" t="s">
        <v>102</v>
      </c>
      <c r="G1765" s="143" t="s">
        <v>103</v>
      </c>
      <c r="H1765" s="143" t="s">
        <v>104</v>
      </c>
      <c r="I1765" s="143" t="s">
        <v>107</v>
      </c>
      <c r="J1765" s="143">
        <v>128</v>
      </c>
      <c r="K1765" s="144">
        <v>183.04</v>
      </c>
    </row>
    <row r="1766" spans="1:11" x14ac:dyDescent="0.25">
      <c r="A1766" s="142" t="s">
        <v>99</v>
      </c>
      <c r="B1766" s="143">
        <v>2022</v>
      </c>
      <c r="C1766" s="143" t="s">
        <v>39</v>
      </c>
      <c r="D1766" s="143" t="s">
        <v>100</v>
      </c>
      <c r="E1766" s="143" t="s">
        <v>114</v>
      </c>
      <c r="F1766" s="143" t="s">
        <v>102</v>
      </c>
      <c r="G1766" s="143" t="s">
        <v>103</v>
      </c>
      <c r="H1766" s="143" t="s">
        <v>104</v>
      </c>
      <c r="I1766" s="143" t="s">
        <v>107</v>
      </c>
      <c r="J1766" s="143">
        <v>328</v>
      </c>
      <c r="K1766" s="144">
        <v>469.03999999999996</v>
      </c>
    </row>
    <row r="1767" spans="1:11" x14ac:dyDescent="0.25">
      <c r="A1767" s="142" t="s">
        <v>99</v>
      </c>
      <c r="B1767" s="143">
        <v>2022</v>
      </c>
      <c r="C1767" s="143" t="s">
        <v>39</v>
      </c>
      <c r="D1767" s="143" t="s">
        <v>100</v>
      </c>
      <c r="E1767" s="143" t="s">
        <v>114</v>
      </c>
      <c r="F1767" s="143" t="s">
        <v>102</v>
      </c>
      <c r="G1767" s="143" t="s">
        <v>103</v>
      </c>
      <c r="H1767" s="143" t="s">
        <v>104</v>
      </c>
      <c r="I1767" s="143" t="s">
        <v>107</v>
      </c>
      <c r="J1767" s="143">
        <v>130</v>
      </c>
      <c r="K1767" s="144">
        <v>185.9</v>
      </c>
    </row>
    <row r="1768" spans="1:11" x14ac:dyDescent="0.25">
      <c r="A1768" s="142" t="s">
        <v>106</v>
      </c>
      <c r="B1768" s="143">
        <v>2022</v>
      </c>
      <c r="C1768" s="143" t="s">
        <v>39</v>
      </c>
      <c r="D1768" s="143" t="s">
        <v>100</v>
      </c>
      <c r="E1768" s="143" t="s">
        <v>114</v>
      </c>
      <c r="F1768" s="143" t="s">
        <v>102</v>
      </c>
      <c r="G1768" s="143" t="s">
        <v>103</v>
      </c>
      <c r="H1768" s="143" t="s">
        <v>104</v>
      </c>
      <c r="I1768" s="143" t="s">
        <v>107</v>
      </c>
      <c r="J1768" s="143">
        <v>736</v>
      </c>
      <c r="K1768" s="144">
        <v>1052.48</v>
      </c>
    </row>
    <row r="1769" spans="1:11" x14ac:dyDescent="0.25">
      <c r="A1769" s="142" t="s">
        <v>99</v>
      </c>
      <c r="B1769" s="143">
        <v>2022</v>
      </c>
      <c r="C1769" s="143" t="s">
        <v>39</v>
      </c>
      <c r="D1769" s="143" t="s">
        <v>100</v>
      </c>
      <c r="E1769" s="143" t="s">
        <v>114</v>
      </c>
      <c r="F1769" s="143" t="s">
        <v>102</v>
      </c>
      <c r="G1769" s="143" t="s">
        <v>103</v>
      </c>
      <c r="H1769" s="143" t="s">
        <v>104</v>
      </c>
      <c r="I1769" s="143" t="s">
        <v>107</v>
      </c>
      <c r="J1769" s="143">
        <v>327</v>
      </c>
      <c r="K1769" s="144">
        <v>526.24</v>
      </c>
    </row>
    <row r="1770" spans="1:11" x14ac:dyDescent="0.25">
      <c r="A1770" s="142" t="s">
        <v>106</v>
      </c>
      <c r="B1770" s="143">
        <v>2022</v>
      </c>
      <c r="C1770" s="143" t="s">
        <v>39</v>
      </c>
      <c r="D1770" s="143" t="s">
        <v>100</v>
      </c>
      <c r="E1770" s="143" t="s">
        <v>114</v>
      </c>
      <c r="F1770" s="143" t="s">
        <v>102</v>
      </c>
      <c r="G1770" s="143" t="s">
        <v>103</v>
      </c>
      <c r="H1770" s="143" t="s">
        <v>104</v>
      </c>
      <c r="I1770" s="143" t="s">
        <v>107</v>
      </c>
      <c r="J1770" s="143">
        <v>775</v>
      </c>
      <c r="K1770" s="144">
        <v>526.24</v>
      </c>
    </row>
    <row r="1771" spans="1:11" x14ac:dyDescent="0.25">
      <c r="A1771" s="142" t="s">
        <v>106</v>
      </c>
      <c r="B1771" s="143">
        <v>2022</v>
      </c>
      <c r="C1771" s="143" t="s">
        <v>39</v>
      </c>
      <c r="D1771" s="143" t="s">
        <v>100</v>
      </c>
      <c r="E1771" s="143" t="s">
        <v>114</v>
      </c>
      <c r="F1771" s="143" t="s">
        <v>102</v>
      </c>
      <c r="G1771" s="143" t="s">
        <v>103</v>
      </c>
      <c r="H1771" s="143" t="s">
        <v>104</v>
      </c>
      <c r="I1771" s="143" t="s">
        <v>107</v>
      </c>
      <c r="J1771" s="143">
        <v>325</v>
      </c>
      <c r="K1771" s="144">
        <v>464.75</v>
      </c>
    </row>
    <row r="1772" spans="1:11" x14ac:dyDescent="0.25">
      <c r="A1772" s="142" t="s">
        <v>99</v>
      </c>
      <c r="B1772" s="143">
        <v>2022</v>
      </c>
      <c r="C1772" s="143" t="s">
        <v>39</v>
      </c>
      <c r="D1772" s="143" t="s">
        <v>100</v>
      </c>
      <c r="E1772" s="143" t="s">
        <v>114</v>
      </c>
      <c r="F1772" s="143" t="s">
        <v>102</v>
      </c>
      <c r="G1772" s="143" t="s">
        <v>103</v>
      </c>
      <c r="H1772" s="143" t="s">
        <v>104</v>
      </c>
      <c r="I1772" s="143" t="s">
        <v>107</v>
      </c>
      <c r="J1772" s="143">
        <v>127</v>
      </c>
      <c r="K1772" s="144">
        <v>181.61</v>
      </c>
    </row>
    <row r="1773" spans="1:11" x14ac:dyDescent="0.25">
      <c r="A1773" s="142" t="s">
        <v>99</v>
      </c>
      <c r="B1773" s="143">
        <v>2022</v>
      </c>
      <c r="C1773" s="143" t="s">
        <v>39</v>
      </c>
      <c r="D1773" s="143" t="s">
        <v>100</v>
      </c>
      <c r="E1773" s="143" t="s">
        <v>114</v>
      </c>
      <c r="F1773" s="143" t="s">
        <v>102</v>
      </c>
      <c r="G1773" s="143" t="s">
        <v>103</v>
      </c>
      <c r="H1773" s="143" t="s">
        <v>104</v>
      </c>
      <c r="I1773" s="143" t="s">
        <v>107</v>
      </c>
      <c r="J1773" s="143">
        <v>329</v>
      </c>
      <c r="K1773" s="144">
        <v>470.47</v>
      </c>
    </row>
    <row r="1774" spans="1:11" x14ac:dyDescent="0.25">
      <c r="A1774" s="142" t="s">
        <v>108</v>
      </c>
      <c r="B1774" s="143">
        <v>2022</v>
      </c>
      <c r="C1774" s="143" t="s">
        <v>34</v>
      </c>
      <c r="D1774" s="143" t="s">
        <v>112</v>
      </c>
      <c r="E1774" s="143" t="s">
        <v>101</v>
      </c>
      <c r="F1774" s="143" t="s">
        <v>102</v>
      </c>
      <c r="G1774" s="143" t="s">
        <v>103</v>
      </c>
      <c r="H1774" s="143" t="s">
        <v>104</v>
      </c>
      <c r="I1774" s="143" t="s">
        <v>107</v>
      </c>
      <c r="J1774" s="143">
        <v>182</v>
      </c>
      <c r="K1774" s="144">
        <v>260.26</v>
      </c>
    </row>
    <row r="1775" spans="1:11" x14ac:dyDescent="0.25">
      <c r="A1775" s="142" t="s">
        <v>106</v>
      </c>
      <c r="B1775" s="143">
        <v>2022</v>
      </c>
      <c r="C1775" s="143" t="s">
        <v>34</v>
      </c>
      <c r="D1775" s="143" t="s">
        <v>112</v>
      </c>
      <c r="E1775" s="143" t="s">
        <v>101</v>
      </c>
      <c r="F1775" s="143" t="s">
        <v>102</v>
      </c>
      <c r="G1775" s="143" t="s">
        <v>103</v>
      </c>
      <c r="H1775" s="143" t="s">
        <v>104</v>
      </c>
      <c r="I1775" s="143" t="s">
        <v>107</v>
      </c>
      <c r="J1775" s="143">
        <v>176</v>
      </c>
      <c r="K1775" s="144">
        <v>251.68</v>
      </c>
    </row>
    <row r="1776" spans="1:11" x14ac:dyDescent="0.25">
      <c r="A1776" s="142" t="s">
        <v>99</v>
      </c>
      <c r="B1776" s="143">
        <v>2022</v>
      </c>
      <c r="C1776" s="143" t="s">
        <v>34</v>
      </c>
      <c r="D1776" s="143" t="s">
        <v>112</v>
      </c>
      <c r="E1776" s="143" t="s">
        <v>101</v>
      </c>
      <c r="F1776" s="143" t="s">
        <v>102</v>
      </c>
      <c r="G1776" s="143" t="s">
        <v>103</v>
      </c>
      <c r="H1776" s="143" t="s">
        <v>104</v>
      </c>
      <c r="I1776" s="143" t="s">
        <v>105</v>
      </c>
      <c r="J1776" s="143">
        <v>200</v>
      </c>
      <c r="K1776" s="144">
        <v>286</v>
      </c>
    </row>
    <row r="1777" spans="1:11" x14ac:dyDescent="0.25">
      <c r="A1777" s="142" t="s">
        <v>106</v>
      </c>
      <c r="B1777" s="143">
        <v>2022</v>
      </c>
      <c r="C1777" s="143" t="s">
        <v>34</v>
      </c>
      <c r="D1777" s="143" t="s">
        <v>112</v>
      </c>
      <c r="E1777" s="143" t="s">
        <v>101</v>
      </c>
      <c r="F1777" s="143" t="s">
        <v>102</v>
      </c>
      <c r="G1777" s="143" t="s">
        <v>103</v>
      </c>
      <c r="H1777" s="143" t="s">
        <v>104</v>
      </c>
      <c r="I1777" s="143" t="s">
        <v>105</v>
      </c>
      <c r="J1777" s="143">
        <v>248</v>
      </c>
      <c r="K1777" s="144">
        <v>354.64</v>
      </c>
    </row>
    <row r="1778" spans="1:11" x14ac:dyDescent="0.25">
      <c r="A1778" s="142" t="s">
        <v>99</v>
      </c>
      <c r="B1778" s="143">
        <v>2022</v>
      </c>
      <c r="C1778" s="143" t="s">
        <v>34</v>
      </c>
      <c r="D1778" s="143" t="s">
        <v>112</v>
      </c>
      <c r="E1778" s="143" t="s">
        <v>101</v>
      </c>
      <c r="F1778" s="143" t="s">
        <v>102</v>
      </c>
      <c r="G1778" s="143" t="s">
        <v>103</v>
      </c>
      <c r="H1778" s="143" t="s">
        <v>104</v>
      </c>
      <c r="I1778" s="143" t="s">
        <v>105</v>
      </c>
      <c r="J1778" s="143">
        <v>184</v>
      </c>
      <c r="K1778" s="144">
        <v>263.12</v>
      </c>
    </row>
    <row r="1779" spans="1:11" x14ac:dyDescent="0.25">
      <c r="A1779" s="142" t="s">
        <v>99</v>
      </c>
      <c r="B1779" s="143">
        <v>2022</v>
      </c>
      <c r="C1779" s="143" t="s">
        <v>34</v>
      </c>
      <c r="D1779" s="143" t="s">
        <v>112</v>
      </c>
      <c r="E1779" s="143" t="s">
        <v>101</v>
      </c>
      <c r="F1779" s="143" t="s">
        <v>102</v>
      </c>
      <c r="G1779" s="143" t="s">
        <v>103</v>
      </c>
      <c r="H1779" s="143" t="s">
        <v>104</v>
      </c>
      <c r="I1779" s="143" t="s">
        <v>105</v>
      </c>
      <c r="J1779" s="143">
        <v>178</v>
      </c>
      <c r="K1779" s="144">
        <v>254.54</v>
      </c>
    </row>
    <row r="1780" spans="1:11" x14ac:dyDescent="0.25">
      <c r="A1780" s="142" t="s">
        <v>106</v>
      </c>
      <c r="B1780" s="143">
        <v>2022</v>
      </c>
      <c r="C1780" s="143" t="s">
        <v>34</v>
      </c>
      <c r="D1780" s="143" t="s">
        <v>112</v>
      </c>
      <c r="E1780" s="143" t="s">
        <v>101</v>
      </c>
      <c r="F1780" s="143" t="s">
        <v>102</v>
      </c>
      <c r="G1780" s="143" t="s">
        <v>103</v>
      </c>
      <c r="H1780" s="143" t="s">
        <v>104</v>
      </c>
      <c r="I1780" s="143" t="s">
        <v>105</v>
      </c>
      <c r="J1780" s="143">
        <v>172</v>
      </c>
      <c r="K1780" s="144">
        <v>245.95999999999998</v>
      </c>
    </row>
    <row r="1781" spans="1:11" x14ac:dyDescent="0.25">
      <c r="A1781" s="142" t="s">
        <v>99</v>
      </c>
      <c r="B1781" s="143">
        <v>2022</v>
      </c>
      <c r="C1781" s="143" t="s">
        <v>34</v>
      </c>
      <c r="D1781" s="143" t="s">
        <v>112</v>
      </c>
      <c r="E1781" s="143" t="s">
        <v>101</v>
      </c>
      <c r="F1781" s="143" t="s">
        <v>102</v>
      </c>
      <c r="G1781" s="143" t="s">
        <v>103</v>
      </c>
      <c r="H1781" s="143" t="s">
        <v>104</v>
      </c>
      <c r="I1781" s="143" t="s">
        <v>105</v>
      </c>
      <c r="J1781" s="143">
        <v>202</v>
      </c>
      <c r="K1781" s="144">
        <v>526.24</v>
      </c>
    </row>
    <row r="1782" spans="1:11" x14ac:dyDescent="0.25">
      <c r="A1782" s="142" t="s">
        <v>106</v>
      </c>
      <c r="B1782" s="143">
        <v>2022</v>
      </c>
      <c r="C1782" s="143" t="s">
        <v>34</v>
      </c>
      <c r="D1782" s="143" t="s">
        <v>112</v>
      </c>
      <c r="E1782" s="143" t="s">
        <v>101</v>
      </c>
      <c r="F1782" s="143" t="s">
        <v>102</v>
      </c>
      <c r="G1782" s="143" t="s">
        <v>103</v>
      </c>
      <c r="H1782" s="143" t="s">
        <v>104</v>
      </c>
      <c r="I1782" s="143" t="s">
        <v>105</v>
      </c>
      <c r="J1782" s="143">
        <v>250</v>
      </c>
      <c r="K1782" s="144">
        <v>526.24</v>
      </c>
    </row>
    <row r="1783" spans="1:11" x14ac:dyDescent="0.25">
      <c r="A1783" s="142" t="s">
        <v>109</v>
      </c>
      <c r="B1783" s="143">
        <v>2022</v>
      </c>
      <c r="C1783" s="143" t="s">
        <v>34</v>
      </c>
      <c r="D1783" s="143" t="s">
        <v>112</v>
      </c>
      <c r="E1783" s="143" t="s">
        <v>101</v>
      </c>
      <c r="F1783" s="143" t="s">
        <v>102</v>
      </c>
      <c r="G1783" s="143" t="s">
        <v>103</v>
      </c>
      <c r="H1783" s="143" t="s">
        <v>104</v>
      </c>
      <c r="I1783" s="143" t="s">
        <v>105</v>
      </c>
      <c r="J1783" s="143">
        <v>246</v>
      </c>
      <c r="K1783" s="144">
        <v>351.78</v>
      </c>
    </row>
    <row r="1784" spans="1:11" x14ac:dyDescent="0.25">
      <c r="A1784" s="142" t="s">
        <v>99</v>
      </c>
      <c r="B1784" s="143">
        <v>2022</v>
      </c>
      <c r="C1784" s="143" t="s">
        <v>34</v>
      </c>
      <c r="D1784" s="143" t="s">
        <v>112</v>
      </c>
      <c r="E1784" s="143" t="s">
        <v>101</v>
      </c>
      <c r="F1784" s="143" t="s">
        <v>102</v>
      </c>
      <c r="G1784" s="143" t="s">
        <v>103</v>
      </c>
      <c r="H1784" s="143" t="s">
        <v>104</v>
      </c>
      <c r="I1784" s="143" t="s">
        <v>105</v>
      </c>
      <c r="J1784" s="143">
        <v>201</v>
      </c>
      <c r="K1784" s="144">
        <v>287.43</v>
      </c>
    </row>
    <row r="1785" spans="1:11" x14ac:dyDescent="0.25">
      <c r="A1785" s="142" t="s">
        <v>108</v>
      </c>
      <c r="B1785" s="143">
        <v>2022</v>
      </c>
      <c r="C1785" s="143" t="s">
        <v>34</v>
      </c>
      <c r="D1785" s="143" t="s">
        <v>112</v>
      </c>
      <c r="E1785" s="143" t="s">
        <v>101</v>
      </c>
      <c r="F1785" s="143" t="s">
        <v>102</v>
      </c>
      <c r="G1785" s="143" t="s">
        <v>103</v>
      </c>
      <c r="H1785" s="143" t="s">
        <v>104</v>
      </c>
      <c r="I1785" s="143" t="s">
        <v>105</v>
      </c>
      <c r="J1785" s="143">
        <v>249</v>
      </c>
      <c r="K1785" s="144">
        <v>356.07</v>
      </c>
    </row>
    <row r="1786" spans="1:11" x14ac:dyDescent="0.25">
      <c r="A1786" s="142" t="s">
        <v>99</v>
      </c>
      <c r="B1786" s="143">
        <v>2022</v>
      </c>
      <c r="C1786" s="143" t="s">
        <v>34</v>
      </c>
      <c r="D1786" s="143" t="s">
        <v>112</v>
      </c>
      <c r="E1786" s="143" t="s">
        <v>101</v>
      </c>
      <c r="F1786" s="143" t="s">
        <v>102</v>
      </c>
      <c r="G1786" s="143" t="s">
        <v>103</v>
      </c>
      <c r="H1786" s="143" t="s">
        <v>104</v>
      </c>
      <c r="I1786" s="143" t="s">
        <v>105</v>
      </c>
      <c r="J1786" s="143">
        <v>181</v>
      </c>
      <c r="K1786" s="144">
        <v>258.83</v>
      </c>
    </row>
    <row r="1787" spans="1:11" x14ac:dyDescent="0.25">
      <c r="A1787" s="142" t="s">
        <v>99</v>
      </c>
      <c r="B1787" s="143">
        <v>2022</v>
      </c>
      <c r="C1787" s="143" t="s">
        <v>34</v>
      </c>
      <c r="D1787" s="143" t="s">
        <v>112</v>
      </c>
      <c r="E1787" s="143" t="s">
        <v>101</v>
      </c>
      <c r="F1787" s="143" t="s">
        <v>102</v>
      </c>
      <c r="G1787" s="143" t="s">
        <v>103</v>
      </c>
      <c r="H1787" s="143" t="s">
        <v>104</v>
      </c>
      <c r="I1787" s="143" t="s">
        <v>105</v>
      </c>
      <c r="J1787" s="143">
        <v>175</v>
      </c>
      <c r="K1787" s="144">
        <v>250.25</v>
      </c>
    </row>
    <row r="1788" spans="1:11" x14ac:dyDescent="0.25">
      <c r="A1788" s="142" t="s">
        <v>106</v>
      </c>
      <c r="B1788" s="143">
        <v>2022</v>
      </c>
      <c r="C1788" s="143" t="s">
        <v>34</v>
      </c>
      <c r="D1788" s="143" t="s">
        <v>112</v>
      </c>
      <c r="E1788" s="143" t="s">
        <v>101</v>
      </c>
      <c r="F1788" s="143" t="s">
        <v>102</v>
      </c>
      <c r="G1788" s="143" t="s">
        <v>103</v>
      </c>
      <c r="H1788" s="143" t="s">
        <v>104</v>
      </c>
      <c r="I1788" s="143" t="s">
        <v>105</v>
      </c>
      <c r="J1788" s="143">
        <v>792</v>
      </c>
      <c r="K1788" s="144">
        <v>1132.56</v>
      </c>
    </row>
    <row r="1789" spans="1:11" x14ac:dyDescent="0.25">
      <c r="A1789" s="142" t="s">
        <v>106</v>
      </c>
      <c r="B1789" s="143">
        <v>2022</v>
      </c>
      <c r="C1789" s="143" t="s">
        <v>34</v>
      </c>
      <c r="D1789" s="143" t="s">
        <v>112</v>
      </c>
      <c r="E1789" s="143" t="s">
        <v>101</v>
      </c>
      <c r="F1789" s="143" t="s">
        <v>102</v>
      </c>
      <c r="G1789" s="143" t="s">
        <v>103</v>
      </c>
      <c r="H1789" s="143" t="s">
        <v>104</v>
      </c>
      <c r="I1789" s="143" t="s">
        <v>105</v>
      </c>
      <c r="J1789" s="143">
        <v>825</v>
      </c>
      <c r="K1789" s="144">
        <v>1179.75</v>
      </c>
    </row>
    <row r="1790" spans="1:11" x14ac:dyDescent="0.25">
      <c r="A1790" s="142" t="s">
        <v>99</v>
      </c>
      <c r="B1790" s="143">
        <v>2022</v>
      </c>
      <c r="C1790" s="143" t="s">
        <v>34</v>
      </c>
      <c r="D1790" s="143" t="s">
        <v>112</v>
      </c>
      <c r="E1790" s="143" t="s">
        <v>101</v>
      </c>
      <c r="F1790" s="143" t="s">
        <v>102</v>
      </c>
      <c r="G1790" s="143" t="s">
        <v>103</v>
      </c>
      <c r="H1790" s="143" t="s">
        <v>104</v>
      </c>
      <c r="I1790" s="143" t="s">
        <v>107</v>
      </c>
      <c r="J1790" s="143">
        <v>185</v>
      </c>
      <c r="K1790" s="144">
        <v>264.55</v>
      </c>
    </row>
    <row r="1791" spans="1:11" x14ac:dyDescent="0.25">
      <c r="A1791" s="142" t="s">
        <v>110</v>
      </c>
      <c r="B1791" s="143">
        <v>2022</v>
      </c>
      <c r="C1791" s="143" t="s">
        <v>34</v>
      </c>
      <c r="D1791" s="143" t="s">
        <v>112</v>
      </c>
      <c r="E1791" s="143" t="s">
        <v>101</v>
      </c>
      <c r="F1791" s="143" t="s">
        <v>102</v>
      </c>
      <c r="G1791" s="143" t="s">
        <v>103</v>
      </c>
      <c r="H1791" s="143" t="s">
        <v>104</v>
      </c>
      <c r="I1791" s="143" t="s">
        <v>107</v>
      </c>
      <c r="J1791" s="143">
        <v>179</v>
      </c>
      <c r="K1791" s="144">
        <v>255.97</v>
      </c>
    </row>
    <row r="1792" spans="1:11" x14ac:dyDescent="0.25">
      <c r="A1792" s="142" t="s">
        <v>108</v>
      </c>
      <c r="B1792" s="143">
        <v>2022</v>
      </c>
      <c r="C1792" s="143" t="s">
        <v>34</v>
      </c>
      <c r="D1792" s="143" t="s">
        <v>112</v>
      </c>
      <c r="E1792" s="143" t="s">
        <v>101</v>
      </c>
      <c r="F1792" s="143" t="s">
        <v>102</v>
      </c>
      <c r="G1792" s="143" t="s">
        <v>103</v>
      </c>
      <c r="H1792" s="143" t="s">
        <v>104</v>
      </c>
      <c r="I1792" s="143" t="s">
        <v>107</v>
      </c>
      <c r="J1792" s="143">
        <v>173</v>
      </c>
      <c r="K1792" s="144">
        <v>247.39</v>
      </c>
    </row>
    <row r="1793" spans="1:11" x14ac:dyDescent="0.25">
      <c r="A1793" s="142" t="s">
        <v>99</v>
      </c>
      <c r="B1793" s="143">
        <v>2022</v>
      </c>
      <c r="C1793" s="143" t="s">
        <v>34</v>
      </c>
      <c r="D1793" s="143" t="s">
        <v>112</v>
      </c>
      <c r="E1793" s="143" t="s">
        <v>101</v>
      </c>
      <c r="F1793" s="143" t="s">
        <v>102</v>
      </c>
      <c r="G1793" s="143" t="s">
        <v>103</v>
      </c>
      <c r="H1793" s="143" t="s">
        <v>104</v>
      </c>
      <c r="I1793" s="143" t="s">
        <v>105</v>
      </c>
      <c r="J1793" s="143">
        <v>203</v>
      </c>
      <c r="K1793" s="144">
        <v>290.28999999999996</v>
      </c>
    </row>
    <row r="1794" spans="1:11" x14ac:dyDescent="0.25">
      <c r="A1794" s="142" t="s">
        <v>109</v>
      </c>
      <c r="B1794" s="143">
        <v>2022</v>
      </c>
      <c r="C1794" s="143" t="s">
        <v>38</v>
      </c>
      <c r="D1794" s="143" t="s">
        <v>112</v>
      </c>
      <c r="E1794" s="143" t="s">
        <v>101</v>
      </c>
      <c r="F1794" s="143" t="s">
        <v>102</v>
      </c>
      <c r="G1794" s="143" t="s">
        <v>103</v>
      </c>
      <c r="H1794" s="143" t="s">
        <v>104</v>
      </c>
      <c r="I1794" s="143" t="s">
        <v>107</v>
      </c>
      <c r="J1794" s="143">
        <v>368</v>
      </c>
      <c r="K1794" s="144">
        <v>526.24</v>
      </c>
    </row>
    <row r="1795" spans="1:11" x14ac:dyDescent="0.25">
      <c r="A1795" s="142" t="s">
        <v>106</v>
      </c>
      <c r="B1795" s="143">
        <v>2022</v>
      </c>
      <c r="C1795" s="143" t="s">
        <v>38</v>
      </c>
      <c r="D1795" s="143" t="s">
        <v>112</v>
      </c>
      <c r="E1795" s="143" t="s">
        <v>101</v>
      </c>
      <c r="F1795" s="143" t="s">
        <v>102</v>
      </c>
      <c r="G1795" s="143" t="s">
        <v>103</v>
      </c>
      <c r="H1795" s="143" t="s">
        <v>104</v>
      </c>
      <c r="I1795" s="143" t="s">
        <v>107</v>
      </c>
      <c r="J1795" s="143">
        <v>362</v>
      </c>
      <c r="K1795" s="144">
        <v>517.66</v>
      </c>
    </row>
    <row r="1796" spans="1:11" x14ac:dyDescent="0.25">
      <c r="A1796" s="142" t="s">
        <v>106</v>
      </c>
      <c r="B1796" s="143">
        <v>2022</v>
      </c>
      <c r="C1796" s="143" t="s">
        <v>38</v>
      </c>
      <c r="D1796" s="143" t="s">
        <v>112</v>
      </c>
      <c r="E1796" s="143" t="s">
        <v>101</v>
      </c>
      <c r="F1796" s="143" t="s">
        <v>102</v>
      </c>
      <c r="G1796" s="143" t="s">
        <v>103</v>
      </c>
      <c r="H1796" s="143" t="s">
        <v>104</v>
      </c>
      <c r="I1796" s="143" t="s">
        <v>107</v>
      </c>
      <c r="J1796" s="143">
        <v>356</v>
      </c>
      <c r="K1796" s="144">
        <v>509.08</v>
      </c>
    </row>
    <row r="1797" spans="1:11" x14ac:dyDescent="0.25">
      <c r="A1797" s="142" t="s">
        <v>106</v>
      </c>
      <c r="B1797" s="143">
        <v>2022</v>
      </c>
      <c r="C1797" s="143" t="s">
        <v>38</v>
      </c>
      <c r="D1797" s="143" t="s">
        <v>112</v>
      </c>
      <c r="E1797" s="143" t="s">
        <v>101</v>
      </c>
      <c r="F1797" s="143" t="s">
        <v>102</v>
      </c>
      <c r="G1797" s="143" t="s">
        <v>103</v>
      </c>
      <c r="H1797" s="143" t="s">
        <v>104</v>
      </c>
      <c r="I1797" s="143" t="s">
        <v>105</v>
      </c>
      <c r="J1797" s="143">
        <v>182</v>
      </c>
      <c r="K1797" s="144">
        <v>260.26</v>
      </c>
    </row>
    <row r="1798" spans="1:11" x14ac:dyDescent="0.25">
      <c r="A1798" s="142" t="s">
        <v>108</v>
      </c>
      <c r="B1798" s="143">
        <v>2022</v>
      </c>
      <c r="C1798" s="143" t="s">
        <v>38</v>
      </c>
      <c r="D1798" s="143" t="s">
        <v>112</v>
      </c>
      <c r="E1798" s="143" t="s">
        <v>101</v>
      </c>
      <c r="F1798" s="143" t="s">
        <v>102</v>
      </c>
      <c r="G1798" s="143" t="s">
        <v>103</v>
      </c>
      <c r="H1798" s="143" t="s">
        <v>104</v>
      </c>
      <c r="I1798" s="143" t="s">
        <v>105</v>
      </c>
      <c r="J1798" s="143">
        <v>224</v>
      </c>
      <c r="K1798" s="144">
        <v>320.32</v>
      </c>
    </row>
    <row r="1799" spans="1:11" x14ac:dyDescent="0.25">
      <c r="A1799" s="142" t="s">
        <v>108</v>
      </c>
      <c r="B1799" s="143">
        <v>2022</v>
      </c>
      <c r="C1799" s="143" t="s">
        <v>38</v>
      </c>
      <c r="D1799" s="143" t="s">
        <v>112</v>
      </c>
      <c r="E1799" s="143" t="s">
        <v>101</v>
      </c>
      <c r="F1799" s="143" t="s">
        <v>102</v>
      </c>
      <c r="G1799" s="143" t="s">
        <v>103</v>
      </c>
      <c r="H1799" s="143" t="s">
        <v>104</v>
      </c>
      <c r="I1799" s="143" t="s">
        <v>105</v>
      </c>
      <c r="J1799" s="143">
        <v>364</v>
      </c>
      <c r="K1799" s="144">
        <v>520.52</v>
      </c>
    </row>
    <row r="1800" spans="1:11" x14ac:dyDescent="0.25">
      <c r="A1800" s="142" t="s">
        <v>106</v>
      </c>
      <c r="B1800" s="143">
        <v>2022</v>
      </c>
      <c r="C1800" s="143" t="s">
        <v>38</v>
      </c>
      <c r="D1800" s="143" t="s">
        <v>112</v>
      </c>
      <c r="E1800" s="143" t="s">
        <v>101</v>
      </c>
      <c r="F1800" s="143" t="s">
        <v>102</v>
      </c>
      <c r="G1800" s="143" t="s">
        <v>103</v>
      </c>
      <c r="H1800" s="143" t="s">
        <v>104</v>
      </c>
      <c r="I1800" s="143" t="s">
        <v>105</v>
      </c>
      <c r="J1800" s="143">
        <v>358</v>
      </c>
      <c r="K1800" s="144">
        <v>511.94</v>
      </c>
    </row>
    <row r="1801" spans="1:11" x14ac:dyDescent="0.25">
      <c r="A1801" s="142" t="s">
        <v>110</v>
      </c>
      <c r="B1801" s="143">
        <v>2022</v>
      </c>
      <c r="C1801" s="143" t="s">
        <v>38</v>
      </c>
      <c r="D1801" s="143" t="s">
        <v>112</v>
      </c>
      <c r="E1801" s="143" t="s">
        <v>101</v>
      </c>
      <c r="F1801" s="143" t="s">
        <v>102</v>
      </c>
      <c r="G1801" s="143" t="s">
        <v>103</v>
      </c>
      <c r="H1801" s="143" t="s">
        <v>104</v>
      </c>
      <c r="I1801" s="143" t="s">
        <v>105</v>
      </c>
      <c r="J1801" s="143">
        <v>178</v>
      </c>
      <c r="K1801" s="144">
        <v>526.24</v>
      </c>
    </row>
    <row r="1802" spans="1:11" x14ac:dyDescent="0.25">
      <c r="A1802" s="142" t="s">
        <v>108</v>
      </c>
      <c r="B1802" s="143">
        <v>2022</v>
      </c>
      <c r="C1802" s="143" t="s">
        <v>38</v>
      </c>
      <c r="D1802" s="143" t="s">
        <v>112</v>
      </c>
      <c r="E1802" s="143" t="s">
        <v>101</v>
      </c>
      <c r="F1802" s="143" t="s">
        <v>102</v>
      </c>
      <c r="G1802" s="143" t="s">
        <v>103</v>
      </c>
      <c r="H1802" s="143" t="s">
        <v>104</v>
      </c>
      <c r="I1802" s="143" t="s">
        <v>105</v>
      </c>
      <c r="J1802" s="143">
        <v>226</v>
      </c>
      <c r="K1802" s="144">
        <v>526.24</v>
      </c>
    </row>
    <row r="1803" spans="1:11" x14ac:dyDescent="0.25">
      <c r="A1803" s="142" t="s">
        <v>106</v>
      </c>
      <c r="B1803" s="143">
        <v>2022</v>
      </c>
      <c r="C1803" s="143" t="s">
        <v>38</v>
      </c>
      <c r="D1803" s="143" t="s">
        <v>112</v>
      </c>
      <c r="E1803" s="143" t="s">
        <v>101</v>
      </c>
      <c r="F1803" s="143" t="s">
        <v>102</v>
      </c>
      <c r="G1803" s="143" t="s">
        <v>103</v>
      </c>
      <c r="H1803" s="143" t="s">
        <v>104</v>
      </c>
      <c r="I1803" s="143" t="s">
        <v>105</v>
      </c>
      <c r="J1803" s="143">
        <v>1014</v>
      </c>
      <c r="K1803" s="144">
        <v>1450.02</v>
      </c>
    </row>
    <row r="1804" spans="1:11" x14ac:dyDescent="0.25">
      <c r="A1804" s="142" t="s">
        <v>106</v>
      </c>
      <c r="B1804" s="143">
        <v>2022</v>
      </c>
      <c r="C1804" s="143" t="s">
        <v>38</v>
      </c>
      <c r="D1804" s="143" t="s">
        <v>112</v>
      </c>
      <c r="E1804" s="143" t="s">
        <v>101</v>
      </c>
      <c r="F1804" s="143" t="s">
        <v>102</v>
      </c>
      <c r="G1804" s="143" t="s">
        <v>103</v>
      </c>
      <c r="H1804" s="143" t="s">
        <v>104</v>
      </c>
      <c r="I1804" s="143" t="s">
        <v>105</v>
      </c>
      <c r="J1804" s="143">
        <v>228</v>
      </c>
      <c r="K1804" s="144">
        <v>326.03999999999996</v>
      </c>
    </row>
    <row r="1805" spans="1:11" x14ac:dyDescent="0.25">
      <c r="A1805" s="142" t="s">
        <v>106</v>
      </c>
      <c r="B1805" s="143">
        <v>2022</v>
      </c>
      <c r="C1805" s="143" t="s">
        <v>38</v>
      </c>
      <c r="D1805" s="143" t="s">
        <v>112</v>
      </c>
      <c r="E1805" s="143" t="s">
        <v>101</v>
      </c>
      <c r="F1805" s="143" t="s">
        <v>102</v>
      </c>
      <c r="G1805" s="143" t="s">
        <v>103</v>
      </c>
      <c r="H1805" s="143" t="s">
        <v>104</v>
      </c>
      <c r="I1805" s="143" t="s">
        <v>105</v>
      </c>
      <c r="J1805" s="143">
        <v>225</v>
      </c>
      <c r="K1805" s="144">
        <v>321.75</v>
      </c>
    </row>
    <row r="1806" spans="1:11" x14ac:dyDescent="0.25">
      <c r="A1806" s="142" t="s">
        <v>106</v>
      </c>
      <c r="B1806" s="143">
        <v>2022</v>
      </c>
      <c r="C1806" s="143" t="s">
        <v>38</v>
      </c>
      <c r="D1806" s="143" t="s">
        <v>112</v>
      </c>
      <c r="E1806" s="143" t="s">
        <v>101</v>
      </c>
      <c r="F1806" s="143" t="s">
        <v>102</v>
      </c>
      <c r="G1806" s="143" t="s">
        <v>103</v>
      </c>
      <c r="H1806" s="143" t="s">
        <v>104</v>
      </c>
      <c r="I1806" s="143" t="s">
        <v>105</v>
      </c>
      <c r="J1806" s="143">
        <v>367</v>
      </c>
      <c r="K1806" s="144">
        <v>524.80999999999995</v>
      </c>
    </row>
    <row r="1807" spans="1:11" x14ac:dyDescent="0.25">
      <c r="A1807" s="142" t="s">
        <v>106</v>
      </c>
      <c r="B1807" s="143">
        <v>2022</v>
      </c>
      <c r="C1807" s="143" t="s">
        <v>38</v>
      </c>
      <c r="D1807" s="143" t="s">
        <v>112</v>
      </c>
      <c r="E1807" s="143" t="s">
        <v>101</v>
      </c>
      <c r="F1807" s="143" t="s">
        <v>102</v>
      </c>
      <c r="G1807" s="143" t="s">
        <v>103</v>
      </c>
      <c r="H1807" s="143" t="s">
        <v>104</v>
      </c>
      <c r="I1807" s="143" t="s">
        <v>105</v>
      </c>
      <c r="J1807" s="143">
        <v>361</v>
      </c>
      <c r="K1807" s="144">
        <v>516.23</v>
      </c>
    </row>
    <row r="1808" spans="1:11" x14ac:dyDescent="0.25">
      <c r="A1808" s="142" t="s">
        <v>110</v>
      </c>
      <c r="B1808" s="143">
        <v>2022</v>
      </c>
      <c r="C1808" s="143" t="s">
        <v>38</v>
      </c>
      <c r="D1808" s="143" t="s">
        <v>112</v>
      </c>
      <c r="E1808" s="143" t="s">
        <v>101</v>
      </c>
      <c r="F1808" s="143" t="s">
        <v>102</v>
      </c>
      <c r="G1808" s="143" t="s">
        <v>103</v>
      </c>
      <c r="H1808" s="143" t="s">
        <v>104</v>
      </c>
      <c r="I1808" s="143" t="s">
        <v>105</v>
      </c>
      <c r="J1808" s="143">
        <v>355</v>
      </c>
      <c r="K1808" s="144">
        <v>507.65</v>
      </c>
    </row>
    <row r="1809" spans="1:11" x14ac:dyDescent="0.25">
      <c r="A1809" s="142" t="s">
        <v>108</v>
      </c>
      <c r="B1809" s="143">
        <v>2022</v>
      </c>
      <c r="C1809" s="143" t="s">
        <v>38</v>
      </c>
      <c r="D1809" s="143" t="s">
        <v>112</v>
      </c>
      <c r="E1809" s="143" t="s">
        <v>101</v>
      </c>
      <c r="F1809" s="143" t="s">
        <v>102</v>
      </c>
      <c r="G1809" s="143" t="s">
        <v>103</v>
      </c>
      <c r="H1809" s="143" t="s">
        <v>104</v>
      </c>
      <c r="I1809" s="143" t="s">
        <v>105</v>
      </c>
      <c r="J1809" s="143">
        <v>795</v>
      </c>
      <c r="K1809" s="144">
        <v>1136.8499999999999</v>
      </c>
    </row>
    <row r="1810" spans="1:11" x14ac:dyDescent="0.25">
      <c r="A1810" s="142" t="s">
        <v>106</v>
      </c>
      <c r="B1810" s="143">
        <v>2022</v>
      </c>
      <c r="C1810" s="143" t="s">
        <v>38</v>
      </c>
      <c r="D1810" s="143" t="s">
        <v>112</v>
      </c>
      <c r="E1810" s="143" t="s">
        <v>101</v>
      </c>
      <c r="F1810" s="143" t="s">
        <v>102</v>
      </c>
      <c r="G1810" s="143" t="s">
        <v>103</v>
      </c>
      <c r="H1810" s="143" t="s">
        <v>104</v>
      </c>
      <c r="I1810" s="143" t="s">
        <v>105</v>
      </c>
      <c r="J1810" s="143">
        <v>828</v>
      </c>
      <c r="K1810" s="144">
        <v>1184.04</v>
      </c>
    </row>
    <row r="1811" spans="1:11" x14ac:dyDescent="0.25">
      <c r="A1811" s="142" t="s">
        <v>99</v>
      </c>
      <c r="B1811" s="143">
        <v>2022</v>
      </c>
      <c r="C1811" s="143" t="s">
        <v>38</v>
      </c>
      <c r="D1811" s="143" t="s">
        <v>112</v>
      </c>
      <c r="E1811" s="143" t="s">
        <v>101</v>
      </c>
      <c r="F1811" s="143" t="s">
        <v>102</v>
      </c>
      <c r="G1811" s="143" t="s">
        <v>103</v>
      </c>
      <c r="H1811" s="143" t="s">
        <v>104</v>
      </c>
      <c r="I1811" s="143" t="s">
        <v>107</v>
      </c>
      <c r="J1811" s="143">
        <v>365</v>
      </c>
      <c r="K1811" s="144">
        <v>521.95000000000005</v>
      </c>
    </row>
    <row r="1812" spans="1:11" x14ac:dyDescent="0.25">
      <c r="A1812" s="142" t="s">
        <v>106</v>
      </c>
      <c r="B1812" s="143">
        <v>2022</v>
      </c>
      <c r="C1812" s="143" t="s">
        <v>38</v>
      </c>
      <c r="D1812" s="143" t="s">
        <v>112</v>
      </c>
      <c r="E1812" s="143" t="s">
        <v>101</v>
      </c>
      <c r="F1812" s="143" t="s">
        <v>102</v>
      </c>
      <c r="G1812" s="143" t="s">
        <v>103</v>
      </c>
      <c r="H1812" s="143" t="s">
        <v>104</v>
      </c>
      <c r="I1812" s="143" t="s">
        <v>107</v>
      </c>
      <c r="J1812" s="143">
        <v>359</v>
      </c>
      <c r="K1812" s="144">
        <v>513.37</v>
      </c>
    </row>
    <row r="1813" spans="1:11" x14ac:dyDescent="0.25">
      <c r="A1813" s="142" t="s">
        <v>106</v>
      </c>
      <c r="B1813" s="143">
        <v>2022</v>
      </c>
      <c r="C1813" s="143" t="s">
        <v>38</v>
      </c>
      <c r="D1813" s="143" t="s">
        <v>112</v>
      </c>
      <c r="E1813" s="143" t="s">
        <v>101</v>
      </c>
      <c r="F1813" s="143" t="s">
        <v>102</v>
      </c>
      <c r="G1813" s="143" t="s">
        <v>103</v>
      </c>
      <c r="H1813" s="143" t="s">
        <v>104</v>
      </c>
      <c r="I1813" s="143" t="s">
        <v>107</v>
      </c>
      <c r="J1813" s="143">
        <v>353</v>
      </c>
      <c r="K1813" s="144">
        <v>504.78999999999996</v>
      </c>
    </row>
    <row r="1814" spans="1:11" x14ac:dyDescent="0.25">
      <c r="A1814" s="142" t="s">
        <v>106</v>
      </c>
      <c r="B1814" s="143">
        <v>2022</v>
      </c>
      <c r="C1814" s="143" t="s">
        <v>38</v>
      </c>
      <c r="D1814" s="143" t="s">
        <v>112</v>
      </c>
      <c r="E1814" s="143" t="s">
        <v>101</v>
      </c>
      <c r="F1814" s="143" t="s">
        <v>102</v>
      </c>
      <c r="G1814" s="143" t="s">
        <v>103</v>
      </c>
      <c r="H1814" s="143" t="s">
        <v>104</v>
      </c>
      <c r="I1814" s="143" t="s">
        <v>105</v>
      </c>
      <c r="J1814" s="143">
        <v>179</v>
      </c>
      <c r="K1814" s="144">
        <v>255.97</v>
      </c>
    </row>
    <row r="1815" spans="1:11" x14ac:dyDescent="0.25">
      <c r="A1815" s="142" t="s">
        <v>99</v>
      </c>
      <c r="B1815" s="143">
        <v>2022</v>
      </c>
      <c r="C1815" s="143" t="s">
        <v>38</v>
      </c>
      <c r="D1815" s="143" t="s">
        <v>112</v>
      </c>
      <c r="E1815" s="143" t="s">
        <v>101</v>
      </c>
      <c r="F1815" s="143" t="s">
        <v>102</v>
      </c>
      <c r="G1815" s="143" t="s">
        <v>103</v>
      </c>
      <c r="H1815" s="143" t="s">
        <v>104</v>
      </c>
      <c r="I1815" s="143" t="s">
        <v>105</v>
      </c>
      <c r="J1815" s="143">
        <v>227</v>
      </c>
      <c r="K1815" s="144">
        <v>324.61</v>
      </c>
    </row>
    <row r="1816" spans="1:11" x14ac:dyDescent="0.25">
      <c r="A1816" s="142" t="s">
        <v>106</v>
      </c>
      <c r="B1816" s="143">
        <v>2022</v>
      </c>
      <c r="C1816" s="143" t="s">
        <v>42</v>
      </c>
      <c r="D1816" s="143" t="s">
        <v>112</v>
      </c>
      <c r="E1816" s="143" t="s">
        <v>101</v>
      </c>
      <c r="F1816" s="143" t="s">
        <v>102</v>
      </c>
      <c r="G1816" s="143" t="s">
        <v>103</v>
      </c>
      <c r="H1816" s="143" t="s">
        <v>104</v>
      </c>
      <c r="I1816" s="143" t="s">
        <v>107</v>
      </c>
      <c r="J1816" s="143">
        <v>302</v>
      </c>
      <c r="K1816" s="144">
        <v>431.86</v>
      </c>
    </row>
    <row r="1817" spans="1:11" x14ac:dyDescent="0.25">
      <c r="A1817" s="142" t="s">
        <v>99</v>
      </c>
      <c r="B1817" s="143">
        <v>2022</v>
      </c>
      <c r="C1817" s="143" t="s">
        <v>42</v>
      </c>
      <c r="D1817" s="143" t="s">
        <v>112</v>
      </c>
      <c r="E1817" s="143" t="s">
        <v>101</v>
      </c>
      <c r="F1817" s="143" t="s">
        <v>102</v>
      </c>
      <c r="G1817" s="143" t="s">
        <v>103</v>
      </c>
      <c r="H1817" s="143" t="s">
        <v>104</v>
      </c>
      <c r="I1817" s="143" t="s">
        <v>107</v>
      </c>
      <c r="J1817" s="143">
        <v>296</v>
      </c>
      <c r="K1817" s="144">
        <v>423.28</v>
      </c>
    </row>
    <row r="1818" spans="1:11" x14ac:dyDescent="0.25">
      <c r="A1818" s="142" t="s">
        <v>108</v>
      </c>
      <c r="B1818" s="143">
        <v>2022</v>
      </c>
      <c r="C1818" s="143" t="s">
        <v>42</v>
      </c>
      <c r="D1818" s="143" t="s">
        <v>112</v>
      </c>
      <c r="E1818" s="143" t="s">
        <v>101</v>
      </c>
      <c r="F1818" s="143" t="s">
        <v>102</v>
      </c>
      <c r="G1818" s="143" t="s">
        <v>103</v>
      </c>
      <c r="H1818" s="143" t="s">
        <v>104</v>
      </c>
      <c r="I1818" s="143" t="s">
        <v>107</v>
      </c>
      <c r="J1818" s="143">
        <v>290</v>
      </c>
      <c r="K1818" s="144">
        <v>414.7</v>
      </c>
    </row>
    <row r="1819" spans="1:11" x14ac:dyDescent="0.25">
      <c r="A1819" s="142" t="s">
        <v>106</v>
      </c>
      <c r="B1819" s="143">
        <v>2022</v>
      </c>
      <c r="C1819" s="143" t="s">
        <v>42</v>
      </c>
      <c r="D1819" s="143" t="s">
        <v>112</v>
      </c>
      <c r="E1819" s="143" t="s">
        <v>101</v>
      </c>
      <c r="F1819" s="143" t="s">
        <v>102</v>
      </c>
      <c r="G1819" s="143" t="s">
        <v>103</v>
      </c>
      <c r="H1819" s="143" t="s">
        <v>104</v>
      </c>
      <c r="I1819" s="143" t="s">
        <v>105</v>
      </c>
      <c r="J1819" s="143">
        <v>230</v>
      </c>
      <c r="K1819" s="144">
        <v>328.9</v>
      </c>
    </row>
    <row r="1820" spans="1:11" x14ac:dyDescent="0.25">
      <c r="A1820" s="142" t="s">
        <v>108</v>
      </c>
      <c r="B1820" s="143">
        <v>2022</v>
      </c>
      <c r="C1820" s="143" t="s">
        <v>42</v>
      </c>
      <c r="D1820" s="143" t="s">
        <v>112</v>
      </c>
      <c r="E1820" s="143" t="s">
        <v>101</v>
      </c>
      <c r="F1820" s="143" t="s">
        <v>102</v>
      </c>
      <c r="G1820" s="143" t="s">
        <v>103</v>
      </c>
      <c r="H1820" s="143" t="s">
        <v>104</v>
      </c>
      <c r="I1820" s="143" t="s">
        <v>105</v>
      </c>
      <c r="J1820" s="143">
        <v>158</v>
      </c>
      <c r="K1820" s="144">
        <v>225.94</v>
      </c>
    </row>
    <row r="1821" spans="1:11" x14ac:dyDescent="0.25">
      <c r="A1821" s="142" t="s">
        <v>99</v>
      </c>
      <c r="B1821" s="143">
        <v>2022</v>
      </c>
      <c r="C1821" s="143" t="s">
        <v>42</v>
      </c>
      <c r="D1821" s="143" t="s">
        <v>112</v>
      </c>
      <c r="E1821" s="143" t="s">
        <v>101</v>
      </c>
      <c r="F1821" s="143" t="s">
        <v>102</v>
      </c>
      <c r="G1821" s="143" t="s">
        <v>103</v>
      </c>
      <c r="H1821" s="143" t="s">
        <v>104</v>
      </c>
      <c r="I1821" s="143" t="s">
        <v>105</v>
      </c>
      <c r="J1821" s="143">
        <v>206</v>
      </c>
      <c r="K1821" s="144">
        <v>294.58</v>
      </c>
    </row>
    <row r="1822" spans="1:11" x14ac:dyDescent="0.25">
      <c r="A1822" s="142" t="s">
        <v>99</v>
      </c>
      <c r="B1822" s="143">
        <v>2022</v>
      </c>
      <c r="C1822" s="143" t="s">
        <v>42</v>
      </c>
      <c r="D1822" s="143" t="s">
        <v>112</v>
      </c>
      <c r="E1822" s="143" t="s">
        <v>101</v>
      </c>
      <c r="F1822" s="143" t="s">
        <v>102</v>
      </c>
      <c r="G1822" s="143" t="s">
        <v>103</v>
      </c>
      <c r="H1822" s="143" t="s">
        <v>104</v>
      </c>
      <c r="I1822" s="143" t="s">
        <v>105</v>
      </c>
      <c r="J1822" s="143">
        <v>304</v>
      </c>
      <c r="K1822" s="144">
        <v>434.72</v>
      </c>
    </row>
    <row r="1823" spans="1:11" x14ac:dyDescent="0.25">
      <c r="A1823" s="142" t="s">
        <v>106</v>
      </c>
      <c r="B1823" s="143">
        <v>2022</v>
      </c>
      <c r="C1823" s="143" t="s">
        <v>42</v>
      </c>
      <c r="D1823" s="143" t="s">
        <v>112</v>
      </c>
      <c r="E1823" s="143" t="s">
        <v>101</v>
      </c>
      <c r="F1823" s="143" t="s">
        <v>102</v>
      </c>
      <c r="G1823" s="143" t="s">
        <v>103</v>
      </c>
      <c r="H1823" s="143" t="s">
        <v>104</v>
      </c>
      <c r="I1823" s="143" t="s">
        <v>105</v>
      </c>
      <c r="J1823" s="143">
        <v>298</v>
      </c>
      <c r="K1823" s="144">
        <v>426.14</v>
      </c>
    </row>
    <row r="1824" spans="1:11" x14ac:dyDescent="0.25">
      <c r="A1824" s="142" t="s">
        <v>108</v>
      </c>
      <c r="B1824" s="143">
        <v>2022</v>
      </c>
      <c r="C1824" s="143" t="s">
        <v>42</v>
      </c>
      <c r="D1824" s="143" t="s">
        <v>112</v>
      </c>
      <c r="E1824" s="143" t="s">
        <v>101</v>
      </c>
      <c r="F1824" s="143" t="s">
        <v>102</v>
      </c>
      <c r="G1824" s="143" t="s">
        <v>103</v>
      </c>
      <c r="H1824" s="143" t="s">
        <v>104</v>
      </c>
      <c r="I1824" s="143" t="s">
        <v>105</v>
      </c>
      <c r="J1824" s="143">
        <v>292</v>
      </c>
      <c r="K1824" s="144">
        <v>417.56</v>
      </c>
    </row>
    <row r="1825" spans="1:11" x14ac:dyDescent="0.25">
      <c r="A1825" s="142" t="s">
        <v>106</v>
      </c>
      <c r="B1825" s="143">
        <v>2022</v>
      </c>
      <c r="C1825" s="143" t="s">
        <v>42</v>
      </c>
      <c r="D1825" s="143" t="s">
        <v>112</v>
      </c>
      <c r="E1825" s="143" t="s">
        <v>101</v>
      </c>
      <c r="F1825" s="143" t="s">
        <v>102</v>
      </c>
      <c r="G1825" s="143" t="s">
        <v>103</v>
      </c>
      <c r="H1825" s="143" t="s">
        <v>104</v>
      </c>
      <c r="I1825" s="143" t="s">
        <v>105</v>
      </c>
      <c r="J1825" s="143">
        <v>232</v>
      </c>
      <c r="K1825" s="144">
        <v>526.24</v>
      </c>
    </row>
    <row r="1826" spans="1:11" x14ac:dyDescent="0.25">
      <c r="A1826" s="142" t="s">
        <v>99</v>
      </c>
      <c r="B1826" s="143">
        <v>2022</v>
      </c>
      <c r="C1826" s="143" t="s">
        <v>42</v>
      </c>
      <c r="D1826" s="143" t="s">
        <v>112</v>
      </c>
      <c r="E1826" s="143" t="s">
        <v>101</v>
      </c>
      <c r="F1826" s="143" t="s">
        <v>102</v>
      </c>
      <c r="G1826" s="143" t="s">
        <v>103</v>
      </c>
      <c r="H1826" s="143" t="s">
        <v>104</v>
      </c>
      <c r="I1826" s="143" t="s">
        <v>105</v>
      </c>
      <c r="J1826" s="143">
        <v>160</v>
      </c>
      <c r="K1826" s="144">
        <v>526.24</v>
      </c>
    </row>
    <row r="1827" spans="1:11" x14ac:dyDescent="0.25">
      <c r="A1827" s="142" t="s">
        <v>106</v>
      </c>
      <c r="B1827" s="143">
        <v>2022</v>
      </c>
      <c r="C1827" s="143" t="s">
        <v>42</v>
      </c>
      <c r="D1827" s="143" t="s">
        <v>112</v>
      </c>
      <c r="E1827" s="143" t="s">
        <v>101</v>
      </c>
      <c r="F1827" s="143" t="s">
        <v>102</v>
      </c>
      <c r="G1827" s="143" t="s">
        <v>103</v>
      </c>
      <c r="H1827" s="143" t="s">
        <v>104</v>
      </c>
      <c r="I1827" s="143" t="s">
        <v>105</v>
      </c>
      <c r="J1827" s="143">
        <v>964</v>
      </c>
      <c r="K1827" s="144">
        <v>1378.52</v>
      </c>
    </row>
    <row r="1828" spans="1:11" x14ac:dyDescent="0.25">
      <c r="A1828" s="142" t="s">
        <v>99</v>
      </c>
      <c r="B1828" s="143">
        <v>2022</v>
      </c>
      <c r="C1828" s="143" t="s">
        <v>42</v>
      </c>
      <c r="D1828" s="143" t="s">
        <v>112</v>
      </c>
      <c r="E1828" s="143" t="s">
        <v>101</v>
      </c>
      <c r="F1828" s="143" t="s">
        <v>102</v>
      </c>
      <c r="G1828" s="143" t="s">
        <v>103</v>
      </c>
      <c r="H1828" s="143" t="s">
        <v>104</v>
      </c>
      <c r="I1828" s="143" t="s">
        <v>105</v>
      </c>
      <c r="J1828" s="143">
        <v>1018</v>
      </c>
      <c r="K1828" s="144">
        <v>1455.74</v>
      </c>
    </row>
    <row r="1829" spans="1:11" x14ac:dyDescent="0.25">
      <c r="A1829" s="142" t="s">
        <v>108</v>
      </c>
      <c r="B1829" s="143">
        <v>2022</v>
      </c>
      <c r="C1829" s="143" t="s">
        <v>42</v>
      </c>
      <c r="D1829" s="143" t="s">
        <v>112</v>
      </c>
      <c r="E1829" s="143" t="s">
        <v>101</v>
      </c>
      <c r="F1829" s="143" t="s">
        <v>102</v>
      </c>
      <c r="G1829" s="143" t="s">
        <v>103</v>
      </c>
      <c r="H1829" s="143" t="s">
        <v>104</v>
      </c>
      <c r="I1829" s="143" t="s">
        <v>105</v>
      </c>
      <c r="J1829" s="143">
        <v>204</v>
      </c>
      <c r="K1829" s="144">
        <v>291.72000000000003</v>
      </c>
    </row>
    <row r="1830" spans="1:11" x14ac:dyDescent="0.25">
      <c r="A1830" s="142" t="s">
        <v>108</v>
      </c>
      <c r="B1830" s="143">
        <v>2022</v>
      </c>
      <c r="C1830" s="143" t="s">
        <v>42</v>
      </c>
      <c r="D1830" s="143" t="s">
        <v>112</v>
      </c>
      <c r="E1830" s="143" t="s">
        <v>101</v>
      </c>
      <c r="F1830" s="143" t="s">
        <v>102</v>
      </c>
      <c r="G1830" s="143" t="s">
        <v>103</v>
      </c>
      <c r="H1830" s="143" t="s">
        <v>104</v>
      </c>
      <c r="I1830" s="143" t="s">
        <v>105</v>
      </c>
      <c r="J1830" s="143">
        <v>231</v>
      </c>
      <c r="K1830" s="144">
        <v>330.33</v>
      </c>
    </row>
    <row r="1831" spans="1:11" x14ac:dyDescent="0.25">
      <c r="A1831" s="142" t="s">
        <v>106</v>
      </c>
      <c r="B1831" s="143">
        <v>2022</v>
      </c>
      <c r="C1831" s="143" t="s">
        <v>42</v>
      </c>
      <c r="D1831" s="143" t="s">
        <v>112</v>
      </c>
      <c r="E1831" s="143" t="s">
        <v>101</v>
      </c>
      <c r="F1831" s="143" t="s">
        <v>102</v>
      </c>
      <c r="G1831" s="143" t="s">
        <v>103</v>
      </c>
      <c r="H1831" s="143" t="s">
        <v>104</v>
      </c>
      <c r="I1831" s="143" t="s">
        <v>105</v>
      </c>
      <c r="J1831" s="143">
        <v>159</v>
      </c>
      <c r="K1831" s="144">
        <v>227.37</v>
      </c>
    </row>
    <row r="1832" spans="1:11" x14ac:dyDescent="0.25">
      <c r="A1832" s="142" t="s">
        <v>106</v>
      </c>
      <c r="B1832" s="143">
        <v>2022</v>
      </c>
      <c r="C1832" s="143" t="s">
        <v>42</v>
      </c>
      <c r="D1832" s="143" t="s">
        <v>112</v>
      </c>
      <c r="E1832" s="143" t="s">
        <v>101</v>
      </c>
      <c r="F1832" s="143" t="s">
        <v>102</v>
      </c>
      <c r="G1832" s="143" t="s">
        <v>103</v>
      </c>
      <c r="H1832" s="143" t="s">
        <v>104</v>
      </c>
      <c r="I1832" s="143" t="s">
        <v>105</v>
      </c>
      <c r="J1832" s="143">
        <v>207</v>
      </c>
      <c r="K1832" s="144">
        <v>296.01</v>
      </c>
    </row>
    <row r="1833" spans="1:11" x14ac:dyDescent="0.25">
      <c r="A1833" s="142" t="s">
        <v>99</v>
      </c>
      <c r="B1833" s="143">
        <v>2022</v>
      </c>
      <c r="C1833" s="143" t="s">
        <v>42</v>
      </c>
      <c r="D1833" s="143" t="s">
        <v>112</v>
      </c>
      <c r="E1833" s="143" t="s">
        <v>101</v>
      </c>
      <c r="F1833" s="143" t="s">
        <v>102</v>
      </c>
      <c r="G1833" s="143" t="s">
        <v>103</v>
      </c>
      <c r="H1833" s="143" t="s">
        <v>104</v>
      </c>
      <c r="I1833" s="143" t="s">
        <v>105</v>
      </c>
      <c r="J1833" s="143">
        <v>301</v>
      </c>
      <c r="K1833" s="144">
        <v>430.43</v>
      </c>
    </row>
    <row r="1834" spans="1:11" x14ac:dyDescent="0.25">
      <c r="A1834" s="142" t="s">
        <v>108</v>
      </c>
      <c r="B1834" s="143">
        <v>2022</v>
      </c>
      <c r="C1834" s="143" t="s">
        <v>42</v>
      </c>
      <c r="D1834" s="143" t="s">
        <v>112</v>
      </c>
      <c r="E1834" s="143" t="s">
        <v>101</v>
      </c>
      <c r="F1834" s="143" t="s">
        <v>102</v>
      </c>
      <c r="G1834" s="143" t="s">
        <v>103</v>
      </c>
      <c r="H1834" s="143" t="s">
        <v>104</v>
      </c>
      <c r="I1834" s="143" t="s">
        <v>105</v>
      </c>
      <c r="J1834" s="143">
        <v>295</v>
      </c>
      <c r="K1834" s="144">
        <v>421.85</v>
      </c>
    </row>
    <row r="1835" spans="1:11" x14ac:dyDescent="0.25">
      <c r="A1835" s="142" t="s">
        <v>99</v>
      </c>
      <c r="B1835" s="143">
        <v>2022</v>
      </c>
      <c r="C1835" s="143" t="s">
        <v>42</v>
      </c>
      <c r="D1835" s="143" t="s">
        <v>112</v>
      </c>
      <c r="E1835" s="143" t="s">
        <v>101</v>
      </c>
      <c r="F1835" s="143" t="s">
        <v>102</v>
      </c>
      <c r="G1835" s="143" t="s">
        <v>103</v>
      </c>
      <c r="H1835" s="143" t="s">
        <v>104</v>
      </c>
      <c r="I1835" s="143" t="s">
        <v>105</v>
      </c>
      <c r="J1835" s="143">
        <v>289</v>
      </c>
      <c r="K1835" s="144">
        <v>413.27</v>
      </c>
    </row>
    <row r="1836" spans="1:11" x14ac:dyDescent="0.25">
      <c r="A1836" s="142" t="s">
        <v>108</v>
      </c>
      <c r="B1836" s="143">
        <v>2022</v>
      </c>
      <c r="C1836" s="143" t="s">
        <v>42</v>
      </c>
      <c r="D1836" s="143" t="s">
        <v>112</v>
      </c>
      <c r="E1836" s="143" t="s">
        <v>101</v>
      </c>
      <c r="F1836" s="143" t="s">
        <v>102</v>
      </c>
      <c r="G1836" s="143" t="s">
        <v>103</v>
      </c>
      <c r="H1836" s="143" t="s">
        <v>104</v>
      </c>
      <c r="I1836" s="143" t="s">
        <v>105</v>
      </c>
      <c r="J1836" s="143">
        <v>799</v>
      </c>
      <c r="K1836" s="144">
        <v>1142.57</v>
      </c>
    </row>
    <row r="1837" spans="1:11" x14ac:dyDescent="0.25">
      <c r="A1837" s="142" t="s">
        <v>106</v>
      </c>
      <c r="B1837" s="143">
        <v>2022</v>
      </c>
      <c r="C1837" s="143" t="s">
        <v>42</v>
      </c>
      <c r="D1837" s="143" t="s">
        <v>112</v>
      </c>
      <c r="E1837" s="143" t="s">
        <v>101</v>
      </c>
      <c r="F1837" s="143" t="s">
        <v>102</v>
      </c>
      <c r="G1837" s="143" t="s">
        <v>103</v>
      </c>
      <c r="H1837" s="143" t="s">
        <v>104</v>
      </c>
      <c r="I1837" s="143" t="s">
        <v>105</v>
      </c>
      <c r="J1837" s="143">
        <v>832</v>
      </c>
      <c r="K1837" s="144">
        <v>1189.76</v>
      </c>
    </row>
    <row r="1838" spans="1:11" x14ac:dyDescent="0.25">
      <c r="A1838" s="142" t="s">
        <v>108</v>
      </c>
      <c r="B1838" s="143">
        <v>2022</v>
      </c>
      <c r="C1838" s="143" t="s">
        <v>42</v>
      </c>
      <c r="D1838" s="143" t="s">
        <v>112</v>
      </c>
      <c r="E1838" s="143" t="s">
        <v>101</v>
      </c>
      <c r="F1838" s="143" t="s">
        <v>102</v>
      </c>
      <c r="G1838" s="143" t="s">
        <v>103</v>
      </c>
      <c r="H1838" s="143" t="s">
        <v>104</v>
      </c>
      <c r="I1838" s="143" t="s">
        <v>107</v>
      </c>
      <c r="J1838" s="143">
        <v>299</v>
      </c>
      <c r="K1838" s="144">
        <v>427.57</v>
      </c>
    </row>
    <row r="1839" spans="1:11" x14ac:dyDescent="0.25">
      <c r="A1839" s="142" t="s">
        <v>106</v>
      </c>
      <c r="B1839" s="143">
        <v>2022</v>
      </c>
      <c r="C1839" s="143" t="s">
        <v>42</v>
      </c>
      <c r="D1839" s="143" t="s">
        <v>112</v>
      </c>
      <c r="E1839" s="143" t="s">
        <v>101</v>
      </c>
      <c r="F1839" s="143" t="s">
        <v>102</v>
      </c>
      <c r="G1839" s="143" t="s">
        <v>103</v>
      </c>
      <c r="H1839" s="143" t="s">
        <v>104</v>
      </c>
      <c r="I1839" s="143" t="s">
        <v>107</v>
      </c>
      <c r="J1839" s="143">
        <v>293</v>
      </c>
      <c r="K1839" s="144">
        <v>418.99</v>
      </c>
    </row>
    <row r="1840" spans="1:11" x14ac:dyDescent="0.25">
      <c r="A1840" s="142" t="s">
        <v>99</v>
      </c>
      <c r="B1840" s="143">
        <v>2022</v>
      </c>
      <c r="C1840" s="143" t="s">
        <v>42</v>
      </c>
      <c r="D1840" s="143" t="s">
        <v>112</v>
      </c>
      <c r="E1840" s="143" t="s">
        <v>101</v>
      </c>
      <c r="F1840" s="143" t="s">
        <v>102</v>
      </c>
      <c r="G1840" s="143" t="s">
        <v>103</v>
      </c>
      <c r="H1840" s="143" t="s">
        <v>104</v>
      </c>
      <c r="I1840" s="143" t="s">
        <v>105</v>
      </c>
      <c r="J1840" s="143">
        <v>233</v>
      </c>
      <c r="K1840" s="144">
        <v>333.19</v>
      </c>
    </row>
    <row r="1841" spans="1:11" x14ac:dyDescent="0.25">
      <c r="A1841" s="142" t="s">
        <v>99</v>
      </c>
      <c r="B1841" s="143">
        <v>2022</v>
      </c>
      <c r="C1841" s="143" t="s">
        <v>42</v>
      </c>
      <c r="D1841" s="143" t="s">
        <v>112</v>
      </c>
      <c r="E1841" s="143" t="s">
        <v>101</v>
      </c>
      <c r="F1841" s="143" t="s">
        <v>102</v>
      </c>
      <c r="G1841" s="143" t="s">
        <v>103</v>
      </c>
      <c r="H1841" s="143" t="s">
        <v>104</v>
      </c>
      <c r="I1841" s="143" t="s">
        <v>105</v>
      </c>
      <c r="J1841" s="143">
        <v>161</v>
      </c>
      <c r="K1841" s="144">
        <v>230.23000000000002</v>
      </c>
    </row>
    <row r="1842" spans="1:11" x14ac:dyDescent="0.25">
      <c r="A1842" s="142" t="s">
        <v>106</v>
      </c>
      <c r="B1842" s="143">
        <v>2022</v>
      </c>
      <c r="C1842" s="143" t="s">
        <v>42</v>
      </c>
      <c r="D1842" s="143" t="s">
        <v>112</v>
      </c>
      <c r="E1842" s="143" t="s">
        <v>101</v>
      </c>
      <c r="F1842" s="143" t="s">
        <v>102</v>
      </c>
      <c r="G1842" s="143" t="s">
        <v>103</v>
      </c>
      <c r="H1842" s="143" t="s">
        <v>104</v>
      </c>
      <c r="I1842" s="143" t="s">
        <v>105</v>
      </c>
      <c r="J1842" s="143">
        <v>203</v>
      </c>
      <c r="K1842" s="144">
        <v>290.28999999999996</v>
      </c>
    </row>
    <row r="1843" spans="1:11" x14ac:dyDescent="0.25">
      <c r="A1843" s="142" t="s">
        <v>99</v>
      </c>
      <c r="B1843" s="143">
        <v>2022</v>
      </c>
      <c r="C1843" s="143" t="s">
        <v>31</v>
      </c>
      <c r="D1843" s="143" t="s">
        <v>112</v>
      </c>
      <c r="E1843" s="143" t="s">
        <v>101</v>
      </c>
      <c r="F1843" s="143" t="s">
        <v>102</v>
      </c>
      <c r="G1843" s="143" t="s">
        <v>103</v>
      </c>
      <c r="H1843" s="143" t="s">
        <v>104</v>
      </c>
      <c r="I1843" s="143" t="s">
        <v>107</v>
      </c>
      <c r="J1843" s="143">
        <v>218</v>
      </c>
      <c r="K1843" s="144">
        <v>311.74</v>
      </c>
    </row>
    <row r="1844" spans="1:11" x14ac:dyDescent="0.25">
      <c r="A1844" s="142" t="s">
        <v>106</v>
      </c>
      <c r="B1844" s="143">
        <v>2022</v>
      </c>
      <c r="C1844" s="143" t="s">
        <v>31</v>
      </c>
      <c r="D1844" s="143" t="s">
        <v>112</v>
      </c>
      <c r="E1844" s="143" t="s">
        <v>101</v>
      </c>
      <c r="F1844" s="143" t="s">
        <v>102</v>
      </c>
      <c r="G1844" s="143" t="s">
        <v>103</v>
      </c>
      <c r="H1844" s="143" t="s">
        <v>104</v>
      </c>
      <c r="I1844" s="143" t="s">
        <v>107</v>
      </c>
      <c r="J1844" s="143">
        <v>212</v>
      </c>
      <c r="K1844" s="144">
        <v>303.15999999999997</v>
      </c>
    </row>
    <row r="1845" spans="1:11" x14ac:dyDescent="0.25">
      <c r="A1845" s="142" t="s">
        <v>108</v>
      </c>
      <c r="B1845" s="143">
        <v>2022</v>
      </c>
      <c r="C1845" s="143" t="s">
        <v>31</v>
      </c>
      <c r="D1845" s="143" t="s">
        <v>112</v>
      </c>
      <c r="E1845" s="143" t="s">
        <v>101</v>
      </c>
      <c r="F1845" s="143" t="s">
        <v>102</v>
      </c>
      <c r="G1845" s="143" t="s">
        <v>103</v>
      </c>
      <c r="H1845" s="143" t="s">
        <v>104</v>
      </c>
      <c r="I1845" s="143" t="s">
        <v>107</v>
      </c>
      <c r="J1845" s="143">
        <v>206</v>
      </c>
      <c r="K1845" s="144">
        <v>294.58</v>
      </c>
    </row>
    <row r="1846" spans="1:11" x14ac:dyDescent="0.25">
      <c r="A1846" s="142" t="s">
        <v>99</v>
      </c>
      <c r="B1846" s="143">
        <v>2022</v>
      </c>
      <c r="C1846" s="143" t="s">
        <v>31</v>
      </c>
      <c r="D1846" s="143" t="s">
        <v>112</v>
      </c>
      <c r="E1846" s="143" t="s">
        <v>101</v>
      </c>
      <c r="F1846" s="143" t="s">
        <v>102</v>
      </c>
      <c r="G1846" s="143" t="s">
        <v>103</v>
      </c>
      <c r="H1846" s="143" t="s">
        <v>104</v>
      </c>
      <c r="I1846" s="143" t="s">
        <v>105</v>
      </c>
      <c r="J1846" s="143">
        <v>212</v>
      </c>
      <c r="K1846" s="144">
        <v>303.15999999999997</v>
      </c>
    </row>
    <row r="1847" spans="1:11" x14ac:dyDescent="0.25">
      <c r="A1847" s="142" t="s">
        <v>108</v>
      </c>
      <c r="B1847" s="143">
        <v>2022</v>
      </c>
      <c r="C1847" s="143" t="s">
        <v>31</v>
      </c>
      <c r="D1847" s="143" t="s">
        <v>112</v>
      </c>
      <c r="E1847" s="143" t="s">
        <v>101</v>
      </c>
      <c r="F1847" s="143" t="s">
        <v>102</v>
      </c>
      <c r="G1847" s="143" t="s">
        <v>103</v>
      </c>
      <c r="H1847" s="143" t="s">
        <v>104</v>
      </c>
      <c r="I1847" s="143" t="s">
        <v>105</v>
      </c>
      <c r="J1847" s="143">
        <v>260</v>
      </c>
      <c r="K1847" s="144">
        <v>371.8</v>
      </c>
    </row>
    <row r="1848" spans="1:11" x14ac:dyDescent="0.25">
      <c r="A1848" s="142" t="s">
        <v>99</v>
      </c>
      <c r="B1848" s="143">
        <v>2022</v>
      </c>
      <c r="C1848" s="143" t="s">
        <v>31</v>
      </c>
      <c r="D1848" s="143" t="s">
        <v>112</v>
      </c>
      <c r="E1848" s="143" t="s">
        <v>101</v>
      </c>
      <c r="F1848" s="143" t="s">
        <v>102</v>
      </c>
      <c r="G1848" s="143" t="s">
        <v>103</v>
      </c>
      <c r="H1848" s="143" t="s">
        <v>104</v>
      </c>
      <c r="I1848" s="143" t="s">
        <v>105</v>
      </c>
      <c r="J1848" s="143">
        <v>214</v>
      </c>
      <c r="K1848" s="144">
        <v>306.02</v>
      </c>
    </row>
    <row r="1849" spans="1:11" x14ac:dyDescent="0.25">
      <c r="A1849" s="142" t="s">
        <v>99</v>
      </c>
      <c r="B1849" s="143">
        <v>2022</v>
      </c>
      <c r="C1849" s="143" t="s">
        <v>31</v>
      </c>
      <c r="D1849" s="143" t="s">
        <v>112</v>
      </c>
      <c r="E1849" s="143" t="s">
        <v>101</v>
      </c>
      <c r="F1849" s="143" t="s">
        <v>102</v>
      </c>
      <c r="G1849" s="143" t="s">
        <v>103</v>
      </c>
      <c r="H1849" s="143" t="s">
        <v>104</v>
      </c>
      <c r="I1849" s="143" t="s">
        <v>105</v>
      </c>
      <c r="J1849" s="143">
        <v>208</v>
      </c>
      <c r="K1849" s="144">
        <v>297.44</v>
      </c>
    </row>
    <row r="1850" spans="1:11" x14ac:dyDescent="0.25">
      <c r="A1850" s="142" t="s">
        <v>106</v>
      </c>
      <c r="B1850" s="143">
        <v>2022</v>
      </c>
      <c r="C1850" s="143" t="s">
        <v>31</v>
      </c>
      <c r="D1850" s="143" t="s">
        <v>112</v>
      </c>
      <c r="E1850" s="143" t="s">
        <v>101</v>
      </c>
      <c r="F1850" s="143" t="s">
        <v>102</v>
      </c>
      <c r="G1850" s="143" t="s">
        <v>103</v>
      </c>
      <c r="H1850" s="143" t="s">
        <v>104</v>
      </c>
      <c r="I1850" s="143" t="s">
        <v>105</v>
      </c>
      <c r="J1850" s="143">
        <v>214</v>
      </c>
      <c r="K1850" s="144">
        <v>526.24</v>
      </c>
    </row>
    <row r="1851" spans="1:11" x14ac:dyDescent="0.25">
      <c r="A1851" s="142" t="s">
        <v>106</v>
      </c>
      <c r="B1851" s="143">
        <v>2022</v>
      </c>
      <c r="C1851" s="143" t="s">
        <v>31</v>
      </c>
      <c r="D1851" s="143" t="s">
        <v>112</v>
      </c>
      <c r="E1851" s="143" t="s">
        <v>101</v>
      </c>
      <c r="F1851" s="143" t="s">
        <v>102</v>
      </c>
      <c r="G1851" s="143" t="s">
        <v>103</v>
      </c>
      <c r="H1851" s="143" t="s">
        <v>104</v>
      </c>
      <c r="I1851" s="143" t="s">
        <v>105</v>
      </c>
      <c r="J1851" s="143">
        <v>256</v>
      </c>
      <c r="K1851" s="144">
        <v>526.24</v>
      </c>
    </row>
    <row r="1852" spans="1:11" x14ac:dyDescent="0.25">
      <c r="A1852" s="142" t="s">
        <v>99</v>
      </c>
      <c r="B1852" s="143">
        <v>2022</v>
      </c>
      <c r="C1852" s="143" t="s">
        <v>31</v>
      </c>
      <c r="D1852" s="143" t="s">
        <v>112</v>
      </c>
      <c r="E1852" s="143" t="s">
        <v>101</v>
      </c>
      <c r="F1852" s="143" t="s">
        <v>102</v>
      </c>
      <c r="G1852" s="143" t="s">
        <v>103</v>
      </c>
      <c r="H1852" s="143" t="s">
        <v>104</v>
      </c>
      <c r="I1852" s="143" t="s">
        <v>105</v>
      </c>
      <c r="J1852" s="143">
        <v>1009</v>
      </c>
      <c r="K1852" s="144">
        <v>1442.87</v>
      </c>
    </row>
    <row r="1853" spans="1:11" x14ac:dyDescent="0.25">
      <c r="A1853" s="142" t="s">
        <v>106</v>
      </c>
      <c r="B1853" s="143">
        <v>2022</v>
      </c>
      <c r="C1853" s="143" t="s">
        <v>31</v>
      </c>
      <c r="D1853" s="143" t="s">
        <v>112</v>
      </c>
      <c r="E1853" s="143" t="s">
        <v>101</v>
      </c>
      <c r="F1853" s="143" t="s">
        <v>102</v>
      </c>
      <c r="G1853" s="143" t="s">
        <v>103</v>
      </c>
      <c r="H1853" s="143" t="s">
        <v>104</v>
      </c>
      <c r="I1853" s="143" t="s">
        <v>105</v>
      </c>
      <c r="J1853" s="143">
        <v>258</v>
      </c>
      <c r="K1853" s="144">
        <v>368.94</v>
      </c>
    </row>
    <row r="1854" spans="1:11" x14ac:dyDescent="0.25">
      <c r="A1854" s="142" t="s">
        <v>99</v>
      </c>
      <c r="B1854" s="143">
        <v>2022</v>
      </c>
      <c r="C1854" s="143" t="s">
        <v>31</v>
      </c>
      <c r="D1854" s="143" t="s">
        <v>112</v>
      </c>
      <c r="E1854" s="143" t="s">
        <v>101</v>
      </c>
      <c r="F1854" s="143" t="s">
        <v>102</v>
      </c>
      <c r="G1854" s="143" t="s">
        <v>103</v>
      </c>
      <c r="H1854" s="143" t="s">
        <v>104</v>
      </c>
      <c r="I1854" s="143" t="s">
        <v>105</v>
      </c>
      <c r="J1854" s="143">
        <v>213</v>
      </c>
      <c r="K1854" s="144">
        <v>304.59000000000003</v>
      </c>
    </row>
    <row r="1855" spans="1:11" x14ac:dyDescent="0.25">
      <c r="A1855" s="142" t="s">
        <v>109</v>
      </c>
      <c r="B1855" s="143">
        <v>2022</v>
      </c>
      <c r="C1855" s="143" t="s">
        <v>31</v>
      </c>
      <c r="D1855" s="143" t="s">
        <v>112</v>
      </c>
      <c r="E1855" s="143" t="s">
        <v>101</v>
      </c>
      <c r="F1855" s="143" t="s">
        <v>102</v>
      </c>
      <c r="G1855" s="143" t="s">
        <v>103</v>
      </c>
      <c r="H1855" s="143" t="s">
        <v>104</v>
      </c>
      <c r="I1855" s="143" t="s">
        <v>105</v>
      </c>
      <c r="J1855" s="143">
        <v>261</v>
      </c>
      <c r="K1855" s="144">
        <v>373.23</v>
      </c>
    </row>
    <row r="1856" spans="1:11" x14ac:dyDescent="0.25">
      <c r="A1856" s="142" t="s">
        <v>106</v>
      </c>
      <c r="B1856" s="143">
        <v>2022</v>
      </c>
      <c r="C1856" s="143" t="s">
        <v>31</v>
      </c>
      <c r="D1856" s="143" t="s">
        <v>112</v>
      </c>
      <c r="E1856" s="143" t="s">
        <v>101</v>
      </c>
      <c r="F1856" s="143" t="s">
        <v>102</v>
      </c>
      <c r="G1856" s="143" t="s">
        <v>103</v>
      </c>
      <c r="H1856" s="143" t="s">
        <v>104</v>
      </c>
      <c r="I1856" s="143" t="s">
        <v>105</v>
      </c>
      <c r="J1856" s="143">
        <v>217</v>
      </c>
      <c r="K1856" s="144">
        <v>310.31</v>
      </c>
    </row>
    <row r="1857" spans="1:11" x14ac:dyDescent="0.25">
      <c r="A1857" s="142" t="s">
        <v>99</v>
      </c>
      <c r="B1857" s="143">
        <v>2022</v>
      </c>
      <c r="C1857" s="143" t="s">
        <v>31</v>
      </c>
      <c r="D1857" s="143" t="s">
        <v>112</v>
      </c>
      <c r="E1857" s="143" t="s">
        <v>101</v>
      </c>
      <c r="F1857" s="143" t="s">
        <v>102</v>
      </c>
      <c r="G1857" s="143" t="s">
        <v>103</v>
      </c>
      <c r="H1857" s="143" t="s">
        <v>104</v>
      </c>
      <c r="I1857" s="143" t="s">
        <v>105</v>
      </c>
      <c r="J1857" s="143">
        <v>211</v>
      </c>
      <c r="K1857" s="144">
        <v>301.73</v>
      </c>
    </row>
    <row r="1858" spans="1:11" x14ac:dyDescent="0.25">
      <c r="A1858" s="142" t="s">
        <v>99</v>
      </c>
      <c r="B1858" s="143">
        <v>2022</v>
      </c>
      <c r="C1858" s="143" t="s">
        <v>31</v>
      </c>
      <c r="D1858" s="143" t="s">
        <v>112</v>
      </c>
      <c r="E1858" s="143" t="s">
        <v>101</v>
      </c>
      <c r="F1858" s="143" t="s">
        <v>102</v>
      </c>
      <c r="G1858" s="143" t="s">
        <v>103</v>
      </c>
      <c r="H1858" s="143" t="s">
        <v>104</v>
      </c>
      <c r="I1858" s="143" t="s">
        <v>105</v>
      </c>
      <c r="J1858" s="143">
        <v>205</v>
      </c>
      <c r="K1858" s="144">
        <v>293.14999999999998</v>
      </c>
    </row>
    <row r="1859" spans="1:11" x14ac:dyDescent="0.25">
      <c r="A1859" s="142" t="s">
        <v>99</v>
      </c>
      <c r="B1859" s="143">
        <v>2022</v>
      </c>
      <c r="C1859" s="143" t="s">
        <v>31</v>
      </c>
      <c r="D1859" s="143" t="s">
        <v>112</v>
      </c>
      <c r="E1859" s="143" t="s">
        <v>101</v>
      </c>
      <c r="F1859" s="143" t="s">
        <v>102</v>
      </c>
      <c r="G1859" s="143" t="s">
        <v>103</v>
      </c>
      <c r="H1859" s="143" t="s">
        <v>104</v>
      </c>
      <c r="I1859" s="143" t="s">
        <v>105</v>
      </c>
      <c r="J1859" s="143">
        <v>790</v>
      </c>
      <c r="K1859" s="144">
        <v>1129.7</v>
      </c>
    </row>
    <row r="1860" spans="1:11" x14ac:dyDescent="0.25">
      <c r="A1860" s="142" t="s">
        <v>106</v>
      </c>
      <c r="B1860" s="143">
        <v>2022</v>
      </c>
      <c r="C1860" s="143" t="s">
        <v>31</v>
      </c>
      <c r="D1860" s="143" t="s">
        <v>112</v>
      </c>
      <c r="E1860" s="143" t="s">
        <v>101</v>
      </c>
      <c r="F1860" s="143" t="s">
        <v>102</v>
      </c>
      <c r="G1860" s="143" t="s">
        <v>103</v>
      </c>
      <c r="H1860" s="143" t="s">
        <v>104</v>
      </c>
      <c r="I1860" s="143" t="s">
        <v>105</v>
      </c>
      <c r="J1860" s="143">
        <v>823</v>
      </c>
      <c r="K1860" s="144">
        <v>1176.8899999999999</v>
      </c>
    </row>
    <row r="1861" spans="1:11" x14ac:dyDescent="0.25">
      <c r="A1861" s="142" t="s">
        <v>99</v>
      </c>
      <c r="B1861" s="143">
        <v>2022</v>
      </c>
      <c r="C1861" s="143" t="s">
        <v>31</v>
      </c>
      <c r="D1861" s="143" t="s">
        <v>112</v>
      </c>
      <c r="E1861" s="143" t="s">
        <v>101</v>
      </c>
      <c r="F1861" s="143" t="s">
        <v>102</v>
      </c>
      <c r="G1861" s="143" t="s">
        <v>103</v>
      </c>
      <c r="H1861" s="143" t="s">
        <v>104</v>
      </c>
      <c r="I1861" s="143" t="s">
        <v>107</v>
      </c>
      <c r="J1861" s="143">
        <v>215</v>
      </c>
      <c r="K1861" s="144">
        <v>307.45</v>
      </c>
    </row>
    <row r="1862" spans="1:11" x14ac:dyDescent="0.25">
      <c r="A1862" s="142" t="s">
        <v>108</v>
      </c>
      <c r="B1862" s="143">
        <v>2022</v>
      </c>
      <c r="C1862" s="143" t="s">
        <v>31</v>
      </c>
      <c r="D1862" s="143" t="s">
        <v>112</v>
      </c>
      <c r="E1862" s="143" t="s">
        <v>101</v>
      </c>
      <c r="F1862" s="143" t="s">
        <v>102</v>
      </c>
      <c r="G1862" s="143" t="s">
        <v>103</v>
      </c>
      <c r="H1862" s="143" t="s">
        <v>104</v>
      </c>
      <c r="I1862" s="143" t="s">
        <v>107</v>
      </c>
      <c r="J1862" s="143">
        <v>209</v>
      </c>
      <c r="K1862" s="144">
        <v>298.87</v>
      </c>
    </row>
    <row r="1863" spans="1:11" x14ac:dyDescent="0.25">
      <c r="A1863" s="142" t="s">
        <v>99</v>
      </c>
      <c r="B1863" s="143">
        <v>2022</v>
      </c>
      <c r="C1863" s="143" t="s">
        <v>31</v>
      </c>
      <c r="D1863" s="143" t="s">
        <v>112</v>
      </c>
      <c r="E1863" s="143" t="s">
        <v>101</v>
      </c>
      <c r="F1863" s="143" t="s">
        <v>102</v>
      </c>
      <c r="G1863" s="143" t="s">
        <v>103</v>
      </c>
      <c r="H1863" s="143" t="s">
        <v>104</v>
      </c>
      <c r="I1863" s="143" t="s">
        <v>107</v>
      </c>
      <c r="J1863" s="143">
        <v>203</v>
      </c>
      <c r="K1863" s="144">
        <v>290.28999999999996</v>
      </c>
    </row>
    <row r="1864" spans="1:11" x14ac:dyDescent="0.25">
      <c r="A1864" s="142" t="s">
        <v>108</v>
      </c>
      <c r="B1864" s="143">
        <v>2022</v>
      </c>
      <c r="C1864" s="143" t="s">
        <v>31</v>
      </c>
      <c r="D1864" s="143" t="s">
        <v>112</v>
      </c>
      <c r="E1864" s="143" t="s">
        <v>101</v>
      </c>
      <c r="F1864" s="143" t="s">
        <v>102</v>
      </c>
      <c r="G1864" s="143" t="s">
        <v>103</v>
      </c>
      <c r="H1864" s="143" t="s">
        <v>104</v>
      </c>
      <c r="I1864" s="143" t="s">
        <v>105</v>
      </c>
      <c r="J1864" s="143">
        <v>257</v>
      </c>
      <c r="K1864" s="144">
        <v>367.51</v>
      </c>
    </row>
    <row r="1865" spans="1:11" x14ac:dyDescent="0.25">
      <c r="A1865" s="142" t="s">
        <v>106</v>
      </c>
      <c r="B1865" s="143">
        <v>2022</v>
      </c>
      <c r="C1865" s="143" t="s">
        <v>9</v>
      </c>
      <c r="D1865" s="143" t="s">
        <v>112</v>
      </c>
      <c r="E1865" s="143" t="s">
        <v>101</v>
      </c>
      <c r="F1865" s="143" t="s">
        <v>102</v>
      </c>
      <c r="G1865" s="143" t="s">
        <v>103</v>
      </c>
      <c r="H1865" s="143" t="s">
        <v>104</v>
      </c>
      <c r="I1865" s="143" t="s">
        <v>107</v>
      </c>
      <c r="J1865" s="143">
        <v>230</v>
      </c>
      <c r="K1865" s="144">
        <v>328.9</v>
      </c>
    </row>
    <row r="1866" spans="1:11" x14ac:dyDescent="0.25">
      <c r="A1866" s="142" t="s">
        <v>99</v>
      </c>
      <c r="B1866" s="143">
        <v>2022</v>
      </c>
      <c r="C1866" s="143" t="s">
        <v>9</v>
      </c>
      <c r="D1866" s="143" t="s">
        <v>112</v>
      </c>
      <c r="E1866" s="143" t="s">
        <v>101</v>
      </c>
      <c r="F1866" s="143" t="s">
        <v>102</v>
      </c>
      <c r="G1866" s="143" t="s">
        <v>103</v>
      </c>
      <c r="H1866" s="143" t="s">
        <v>104</v>
      </c>
      <c r="I1866" s="143" t="s">
        <v>107</v>
      </c>
      <c r="J1866" s="143">
        <v>224</v>
      </c>
      <c r="K1866" s="144">
        <v>320.32</v>
      </c>
    </row>
    <row r="1867" spans="1:11" x14ac:dyDescent="0.25">
      <c r="A1867" s="142" t="s">
        <v>110</v>
      </c>
      <c r="B1867" s="143">
        <v>2022</v>
      </c>
      <c r="C1867" s="143" t="s">
        <v>9</v>
      </c>
      <c r="D1867" s="143" t="s">
        <v>112</v>
      </c>
      <c r="E1867" s="143" t="s">
        <v>101</v>
      </c>
      <c r="F1867" s="143" t="s">
        <v>102</v>
      </c>
      <c r="G1867" s="143" t="s">
        <v>103</v>
      </c>
      <c r="H1867" s="143" t="s">
        <v>104</v>
      </c>
      <c r="I1867" s="143" t="s">
        <v>105</v>
      </c>
      <c r="J1867" s="143">
        <v>218</v>
      </c>
      <c r="K1867" s="144">
        <v>311.74</v>
      </c>
    </row>
    <row r="1868" spans="1:11" x14ac:dyDescent="0.25">
      <c r="A1868" s="142" t="s">
        <v>109</v>
      </c>
      <c r="B1868" s="143">
        <v>2022</v>
      </c>
      <c r="C1868" s="143" t="s">
        <v>9</v>
      </c>
      <c r="D1868" s="143" t="s">
        <v>112</v>
      </c>
      <c r="E1868" s="143" t="s">
        <v>101</v>
      </c>
      <c r="F1868" s="143" t="s">
        <v>102</v>
      </c>
      <c r="G1868" s="143" t="s">
        <v>103</v>
      </c>
      <c r="H1868" s="143" t="s">
        <v>104</v>
      </c>
      <c r="I1868" s="143" t="s">
        <v>105</v>
      </c>
      <c r="J1868" s="143">
        <v>266</v>
      </c>
      <c r="K1868" s="144">
        <v>380.38</v>
      </c>
    </row>
    <row r="1869" spans="1:11" x14ac:dyDescent="0.25">
      <c r="A1869" s="142" t="s">
        <v>106</v>
      </c>
      <c r="B1869" s="143">
        <v>2022</v>
      </c>
      <c r="C1869" s="143" t="s">
        <v>9</v>
      </c>
      <c r="D1869" s="143" t="s">
        <v>112</v>
      </c>
      <c r="E1869" s="143" t="s">
        <v>101</v>
      </c>
      <c r="F1869" s="143" t="s">
        <v>102</v>
      </c>
      <c r="G1869" s="143" t="s">
        <v>103</v>
      </c>
      <c r="H1869" s="143" t="s">
        <v>104</v>
      </c>
      <c r="I1869" s="143" t="s">
        <v>105</v>
      </c>
      <c r="J1869" s="143">
        <v>232</v>
      </c>
      <c r="K1869" s="144">
        <v>331.76</v>
      </c>
    </row>
    <row r="1870" spans="1:11" x14ac:dyDescent="0.25">
      <c r="A1870" s="142" t="s">
        <v>106</v>
      </c>
      <c r="B1870" s="143">
        <v>2022</v>
      </c>
      <c r="C1870" s="143" t="s">
        <v>9</v>
      </c>
      <c r="D1870" s="143" t="s">
        <v>112</v>
      </c>
      <c r="E1870" s="143" t="s">
        <v>101</v>
      </c>
      <c r="F1870" s="143" t="s">
        <v>102</v>
      </c>
      <c r="G1870" s="143" t="s">
        <v>103</v>
      </c>
      <c r="H1870" s="143" t="s">
        <v>104</v>
      </c>
      <c r="I1870" s="143" t="s">
        <v>105</v>
      </c>
      <c r="J1870" s="143">
        <v>226</v>
      </c>
      <c r="K1870" s="144">
        <v>323.18</v>
      </c>
    </row>
    <row r="1871" spans="1:11" x14ac:dyDescent="0.25">
      <c r="A1871" s="142" t="s">
        <v>106</v>
      </c>
      <c r="B1871" s="143">
        <v>2022</v>
      </c>
      <c r="C1871" s="143" t="s">
        <v>9</v>
      </c>
      <c r="D1871" s="143" t="s">
        <v>112</v>
      </c>
      <c r="E1871" s="143" t="s">
        <v>101</v>
      </c>
      <c r="F1871" s="143" t="s">
        <v>102</v>
      </c>
      <c r="G1871" s="143" t="s">
        <v>103</v>
      </c>
      <c r="H1871" s="143" t="s">
        <v>104</v>
      </c>
      <c r="I1871" s="143" t="s">
        <v>105</v>
      </c>
      <c r="J1871" s="143">
        <v>220</v>
      </c>
      <c r="K1871" s="144">
        <v>314.60000000000002</v>
      </c>
    </row>
    <row r="1872" spans="1:11" x14ac:dyDescent="0.25">
      <c r="A1872" s="142" t="s">
        <v>99</v>
      </c>
      <c r="B1872" s="143">
        <v>2022</v>
      </c>
      <c r="C1872" s="143" t="s">
        <v>9</v>
      </c>
      <c r="D1872" s="143" t="s">
        <v>112</v>
      </c>
      <c r="E1872" s="143" t="s">
        <v>101</v>
      </c>
      <c r="F1872" s="143" t="s">
        <v>102</v>
      </c>
      <c r="G1872" s="143" t="s">
        <v>103</v>
      </c>
      <c r="H1872" s="143" t="s">
        <v>104</v>
      </c>
      <c r="I1872" s="143" t="s">
        <v>105</v>
      </c>
      <c r="J1872" s="143">
        <v>262</v>
      </c>
      <c r="K1872" s="144">
        <v>526.24</v>
      </c>
    </row>
    <row r="1873" spans="1:11" x14ac:dyDescent="0.25">
      <c r="A1873" s="142" t="s">
        <v>99</v>
      </c>
      <c r="B1873" s="143">
        <v>2022</v>
      </c>
      <c r="C1873" s="143" t="s">
        <v>9</v>
      </c>
      <c r="D1873" s="143" t="s">
        <v>112</v>
      </c>
      <c r="E1873" s="143" t="s">
        <v>101</v>
      </c>
      <c r="F1873" s="143" t="s">
        <v>102</v>
      </c>
      <c r="G1873" s="143" t="s">
        <v>103</v>
      </c>
      <c r="H1873" s="143" t="s">
        <v>104</v>
      </c>
      <c r="I1873" s="143" t="s">
        <v>105</v>
      </c>
      <c r="J1873" s="143">
        <v>1008</v>
      </c>
      <c r="K1873" s="144">
        <v>1441.44</v>
      </c>
    </row>
    <row r="1874" spans="1:11" x14ac:dyDescent="0.25">
      <c r="A1874" s="142" t="s">
        <v>106</v>
      </c>
      <c r="B1874" s="143">
        <v>2022</v>
      </c>
      <c r="C1874" s="143" t="s">
        <v>9</v>
      </c>
      <c r="D1874" s="143" t="s">
        <v>112</v>
      </c>
      <c r="E1874" s="143" t="s">
        <v>101</v>
      </c>
      <c r="F1874" s="143" t="s">
        <v>102</v>
      </c>
      <c r="G1874" s="143" t="s">
        <v>103</v>
      </c>
      <c r="H1874" s="143" t="s">
        <v>104</v>
      </c>
      <c r="I1874" s="143" t="s">
        <v>105</v>
      </c>
      <c r="J1874" s="143">
        <v>1041</v>
      </c>
      <c r="K1874" s="144">
        <v>1488.63</v>
      </c>
    </row>
    <row r="1875" spans="1:11" x14ac:dyDescent="0.25">
      <c r="A1875" s="142" t="s">
        <v>106</v>
      </c>
      <c r="B1875" s="143">
        <v>2022</v>
      </c>
      <c r="C1875" s="143" t="s">
        <v>9</v>
      </c>
      <c r="D1875" s="143" t="s">
        <v>112</v>
      </c>
      <c r="E1875" s="143" t="s">
        <v>101</v>
      </c>
      <c r="F1875" s="143" t="s">
        <v>102</v>
      </c>
      <c r="G1875" s="143" t="s">
        <v>103</v>
      </c>
      <c r="H1875" s="143" t="s">
        <v>104</v>
      </c>
      <c r="I1875" s="143" t="s">
        <v>105</v>
      </c>
      <c r="J1875" s="143">
        <v>219</v>
      </c>
      <c r="K1875" s="144">
        <v>313.17</v>
      </c>
    </row>
    <row r="1876" spans="1:11" x14ac:dyDescent="0.25">
      <c r="A1876" s="142" t="s">
        <v>110</v>
      </c>
      <c r="B1876" s="143">
        <v>2022</v>
      </c>
      <c r="C1876" s="143" t="s">
        <v>9</v>
      </c>
      <c r="D1876" s="143" t="s">
        <v>112</v>
      </c>
      <c r="E1876" s="143" t="s">
        <v>101</v>
      </c>
      <c r="F1876" s="143" t="s">
        <v>102</v>
      </c>
      <c r="G1876" s="143" t="s">
        <v>103</v>
      </c>
      <c r="H1876" s="143" t="s">
        <v>104</v>
      </c>
      <c r="I1876" s="143" t="s">
        <v>105</v>
      </c>
      <c r="J1876" s="143">
        <v>229</v>
      </c>
      <c r="K1876" s="144">
        <v>327.47000000000003</v>
      </c>
    </row>
    <row r="1877" spans="1:11" x14ac:dyDescent="0.25">
      <c r="A1877" s="142" t="s">
        <v>99</v>
      </c>
      <c r="B1877" s="143">
        <v>2022</v>
      </c>
      <c r="C1877" s="143" t="s">
        <v>9</v>
      </c>
      <c r="D1877" s="143" t="s">
        <v>112</v>
      </c>
      <c r="E1877" s="143" t="s">
        <v>101</v>
      </c>
      <c r="F1877" s="143" t="s">
        <v>102</v>
      </c>
      <c r="G1877" s="143" t="s">
        <v>103</v>
      </c>
      <c r="H1877" s="143" t="s">
        <v>104</v>
      </c>
      <c r="I1877" s="143" t="s">
        <v>105</v>
      </c>
      <c r="J1877" s="143">
        <v>223</v>
      </c>
      <c r="K1877" s="144">
        <v>318.89</v>
      </c>
    </row>
    <row r="1878" spans="1:11" x14ac:dyDescent="0.25">
      <c r="A1878" s="142" t="s">
        <v>106</v>
      </c>
      <c r="B1878" s="143">
        <v>2022</v>
      </c>
      <c r="C1878" s="143" t="s">
        <v>9</v>
      </c>
      <c r="D1878" s="143" t="s">
        <v>112</v>
      </c>
      <c r="E1878" s="143" t="s">
        <v>101</v>
      </c>
      <c r="F1878" s="143" t="s">
        <v>102</v>
      </c>
      <c r="G1878" s="143" t="s">
        <v>103</v>
      </c>
      <c r="H1878" s="143" t="s">
        <v>104</v>
      </c>
      <c r="I1878" s="143" t="s">
        <v>105</v>
      </c>
      <c r="J1878" s="143">
        <v>789</v>
      </c>
      <c r="K1878" s="144">
        <v>1128.27</v>
      </c>
    </row>
    <row r="1879" spans="1:11" x14ac:dyDescent="0.25">
      <c r="A1879" s="142" t="s">
        <v>106</v>
      </c>
      <c r="B1879" s="143">
        <v>2022</v>
      </c>
      <c r="C1879" s="143" t="s">
        <v>9</v>
      </c>
      <c r="D1879" s="143" t="s">
        <v>112</v>
      </c>
      <c r="E1879" s="143" t="s">
        <v>101</v>
      </c>
      <c r="F1879" s="143" t="s">
        <v>102</v>
      </c>
      <c r="G1879" s="143" t="s">
        <v>103</v>
      </c>
      <c r="H1879" s="143" t="s">
        <v>104</v>
      </c>
      <c r="I1879" s="143" t="s">
        <v>105</v>
      </c>
      <c r="J1879" s="143">
        <v>822</v>
      </c>
      <c r="K1879" s="144">
        <v>1175.46</v>
      </c>
    </row>
    <row r="1880" spans="1:11" x14ac:dyDescent="0.25">
      <c r="A1880" s="142" t="s">
        <v>106</v>
      </c>
      <c r="B1880" s="143">
        <v>2022</v>
      </c>
      <c r="C1880" s="143" t="s">
        <v>9</v>
      </c>
      <c r="D1880" s="143" t="s">
        <v>112</v>
      </c>
      <c r="E1880" s="143" t="s">
        <v>101</v>
      </c>
      <c r="F1880" s="143" t="s">
        <v>102</v>
      </c>
      <c r="G1880" s="143" t="s">
        <v>103</v>
      </c>
      <c r="H1880" s="143" t="s">
        <v>104</v>
      </c>
      <c r="I1880" s="143" t="s">
        <v>107</v>
      </c>
      <c r="J1880" s="143">
        <v>233</v>
      </c>
      <c r="K1880" s="144">
        <v>333.19</v>
      </c>
    </row>
    <row r="1881" spans="1:11" x14ac:dyDescent="0.25">
      <c r="A1881" s="142" t="s">
        <v>106</v>
      </c>
      <c r="B1881" s="143">
        <v>2022</v>
      </c>
      <c r="C1881" s="143" t="s">
        <v>9</v>
      </c>
      <c r="D1881" s="143" t="s">
        <v>112</v>
      </c>
      <c r="E1881" s="143" t="s">
        <v>101</v>
      </c>
      <c r="F1881" s="143" t="s">
        <v>102</v>
      </c>
      <c r="G1881" s="143" t="s">
        <v>103</v>
      </c>
      <c r="H1881" s="143" t="s">
        <v>104</v>
      </c>
      <c r="I1881" s="143" t="s">
        <v>107</v>
      </c>
      <c r="J1881" s="143">
        <v>227</v>
      </c>
      <c r="K1881" s="144">
        <v>324.61</v>
      </c>
    </row>
    <row r="1882" spans="1:11" x14ac:dyDescent="0.25">
      <c r="A1882" s="142" t="s">
        <v>99</v>
      </c>
      <c r="B1882" s="143">
        <v>2022</v>
      </c>
      <c r="C1882" s="143" t="s">
        <v>9</v>
      </c>
      <c r="D1882" s="143" t="s">
        <v>112</v>
      </c>
      <c r="E1882" s="143" t="s">
        <v>101</v>
      </c>
      <c r="F1882" s="143" t="s">
        <v>102</v>
      </c>
      <c r="G1882" s="143" t="s">
        <v>103</v>
      </c>
      <c r="H1882" s="143" t="s">
        <v>104</v>
      </c>
      <c r="I1882" s="143" t="s">
        <v>107</v>
      </c>
      <c r="J1882" s="143">
        <v>221</v>
      </c>
      <c r="K1882" s="144">
        <v>316.02999999999997</v>
      </c>
    </row>
    <row r="1883" spans="1:11" x14ac:dyDescent="0.25">
      <c r="A1883" s="142" t="s">
        <v>106</v>
      </c>
      <c r="B1883" s="143">
        <v>2022</v>
      </c>
      <c r="C1883" s="143" t="s">
        <v>9</v>
      </c>
      <c r="D1883" s="143" t="s">
        <v>112</v>
      </c>
      <c r="E1883" s="143" t="s">
        <v>101</v>
      </c>
      <c r="F1883" s="143" t="s">
        <v>102</v>
      </c>
      <c r="G1883" s="143" t="s">
        <v>103</v>
      </c>
      <c r="H1883" s="143" t="s">
        <v>104</v>
      </c>
      <c r="I1883" s="143" t="s">
        <v>105</v>
      </c>
      <c r="J1883" s="143">
        <v>215</v>
      </c>
      <c r="K1883" s="144">
        <v>307.45</v>
      </c>
    </row>
    <row r="1884" spans="1:11" x14ac:dyDescent="0.25">
      <c r="A1884" s="142" t="s">
        <v>108</v>
      </c>
      <c r="B1884" s="143">
        <v>2022</v>
      </c>
      <c r="C1884" s="143" t="s">
        <v>9</v>
      </c>
      <c r="D1884" s="143" t="s">
        <v>112</v>
      </c>
      <c r="E1884" s="143" t="s">
        <v>101</v>
      </c>
      <c r="F1884" s="143" t="s">
        <v>102</v>
      </c>
      <c r="G1884" s="143" t="s">
        <v>103</v>
      </c>
      <c r="H1884" s="143" t="s">
        <v>104</v>
      </c>
      <c r="I1884" s="143" t="s">
        <v>105</v>
      </c>
      <c r="J1884" s="143">
        <v>263</v>
      </c>
      <c r="K1884" s="144">
        <v>376.09000000000003</v>
      </c>
    </row>
    <row r="1885" spans="1:11" x14ac:dyDescent="0.25">
      <c r="A1885" s="142" t="s">
        <v>99</v>
      </c>
      <c r="B1885" s="143">
        <v>2022</v>
      </c>
      <c r="C1885" s="143" t="s">
        <v>37</v>
      </c>
      <c r="D1885" s="143" t="s">
        <v>112</v>
      </c>
      <c r="E1885" s="143" t="s">
        <v>101</v>
      </c>
      <c r="F1885" s="143" t="s">
        <v>102</v>
      </c>
      <c r="G1885" s="143" t="s">
        <v>103</v>
      </c>
      <c r="H1885" s="143" t="s">
        <v>104</v>
      </c>
      <c r="I1885" s="143" t="s">
        <v>107</v>
      </c>
      <c r="J1885" s="143">
        <v>134</v>
      </c>
      <c r="K1885" s="144">
        <v>191.62</v>
      </c>
    </row>
    <row r="1886" spans="1:11" x14ac:dyDescent="0.25">
      <c r="A1886" s="142" t="s">
        <v>99</v>
      </c>
      <c r="B1886" s="143">
        <v>2022</v>
      </c>
      <c r="C1886" s="143" t="s">
        <v>37</v>
      </c>
      <c r="D1886" s="143" t="s">
        <v>112</v>
      </c>
      <c r="E1886" s="143" t="s">
        <v>101</v>
      </c>
      <c r="F1886" s="143" t="s">
        <v>102</v>
      </c>
      <c r="G1886" s="143" t="s">
        <v>103</v>
      </c>
      <c r="H1886" s="143" t="s">
        <v>104</v>
      </c>
      <c r="I1886" s="143" t="s">
        <v>107</v>
      </c>
      <c r="J1886" s="143">
        <v>128</v>
      </c>
      <c r="K1886" s="144">
        <v>183.04</v>
      </c>
    </row>
    <row r="1887" spans="1:11" x14ac:dyDescent="0.25">
      <c r="A1887" s="142" t="s">
        <v>106</v>
      </c>
      <c r="B1887" s="143">
        <v>2022</v>
      </c>
      <c r="C1887" s="143" t="s">
        <v>37</v>
      </c>
      <c r="D1887" s="143" t="s">
        <v>112</v>
      </c>
      <c r="E1887" s="143" t="s">
        <v>101</v>
      </c>
      <c r="F1887" s="143" t="s">
        <v>102</v>
      </c>
      <c r="G1887" s="143" t="s">
        <v>103</v>
      </c>
      <c r="H1887" s="143" t="s">
        <v>104</v>
      </c>
      <c r="I1887" s="143" t="s">
        <v>105</v>
      </c>
      <c r="J1887" s="143">
        <v>230</v>
      </c>
      <c r="K1887" s="144">
        <v>328.9</v>
      </c>
    </row>
    <row r="1888" spans="1:11" x14ac:dyDescent="0.25">
      <c r="A1888" s="142" t="s">
        <v>106</v>
      </c>
      <c r="B1888" s="143">
        <v>2022</v>
      </c>
      <c r="C1888" s="143" t="s">
        <v>37</v>
      </c>
      <c r="D1888" s="143" t="s">
        <v>112</v>
      </c>
      <c r="E1888" s="143" t="s">
        <v>101</v>
      </c>
      <c r="F1888" s="143" t="s">
        <v>102</v>
      </c>
      <c r="G1888" s="143" t="s">
        <v>103</v>
      </c>
      <c r="H1888" s="143" t="s">
        <v>104</v>
      </c>
      <c r="I1888" s="143" t="s">
        <v>105</v>
      </c>
      <c r="J1888" s="143">
        <v>136</v>
      </c>
      <c r="K1888" s="144">
        <v>194.48</v>
      </c>
    </row>
    <row r="1889" spans="1:11" x14ac:dyDescent="0.25">
      <c r="A1889" s="142" t="s">
        <v>99</v>
      </c>
      <c r="B1889" s="143">
        <v>2022</v>
      </c>
      <c r="C1889" s="143" t="s">
        <v>37</v>
      </c>
      <c r="D1889" s="143" t="s">
        <v>112</v>
      </c>
      <c r="E1889" s="143" t="s">
        <v>101</v>
      </c>
      <c r="F1889" s="143" t="s">
        <v>102</v>
      </c>
      <c r="G1889" s="143" t="s">
        <v>103</v>
      </c>
      <c r="H1889" s="143" t="s">
        <v>104</v>
      </c>
      <c r="I1889" s="143" t="s">
        <v>105</v>
      </c>
      <c r="J1889" s="143">
        <v>130</v>
      </c>
      <c r="K1889" s="144">
        <v>185.9</v>
      </c>
    </row>
    <row r="1890" spans="1:11" x14ac:dyDescent="0.25">
      <c r="A1890" s="142" t="s">
        <v>108</v>
      </c>
      <c r="B1890" s="143">
        <v>2022</v>
      </c>
      <c r="C1890" s="143" t="s">
        <v>37</v>
      </c>
      <c r="D1890" s="143" t="s">
        <v>112</v>
      </c>
      <c r="E1890" s="143" t="s">
        <v>101</v>
      </c>
      <c r="F1890" s="143" t="s">
        <v>102</v>
      </c>
      <c r="G1890" s="143" t="s">
        <v>103</v>
      </c>
      <c r="H1890" s="143" t="s">
        <v>104</v>
      </c>
      <c r="I1890" s="143" t="s">
        <v>105</v>
      </c>
      <c r="J1890" s="143">
        <v>370</v>
      </c>
      <c r="K1890" s="144">
        <v>529.1</v>
      </c>
    </row>
    <row r="1891" spans="1:11" x14ac:dyDescent="0.25">
      <c r="A1891" s="142" t="s">
        <v>106</v>
      </c>
      <c r="B1891" s="143">
        <v>2022</v>
      </c>
      <c r="C1891" s="143" t="s">
        <v>37</v>
      </c>
      <c r="D1891" s="143" t="s">
        <v>112</v>
      </c>
      <c r="E1891" s="143" t="s">
        <v>101</v>
      </c>
      <c r="F1891" s="143" t="s">
        <v>102</v>
      </c>
      <c r="G1891" s="143" t="s">
        <v>103</v>
      </c>
      <c r="H1891" s="143" t="s">
        <v>104</v>
      </c>
      <c r="I1891" s="143" t="s">
        <v>105</v>
      </c>
      <c r="J1891" s="143">
        <v>184</v>
      </c>
      <c r="K1891" s="144">
        <v>526.24</v>
      </c>
    </row>
    <row r="1892" spans="1:11" x14ac:dyDescent="0.25">
      <c r="A1892" s="142" t="s">
        <v>106</v>
      </c>
      <c r="B1892" s="143">
        <v>2022</v>
      </c>
      <c r="C1892" s="143" t="s">
        <v>37</v>
      </c>
      <c r="D1892" s="143" t="s">
        <v>112</v>
      </c>
      <c r="E1892" s="143" t="s">
        <v>101</v>
      </c>
      <c r="F1892" s="143" t="s">
        <v>102</v>
      </c>
      <c r="G1892" s="143" t="s">
        <v>103</v>
      </c>
      <c r="H1892" s="143" t="s">
        <v>104</v>
      </c>
      <c r="I1892" s="143" t="s">
        <v>105</v>
      </c>
      <c r="J1892" s="143">
        <v>232</v>
      </c>
      <c r="K1892" s="144">
        <v>526.24</v>
      </c>
    </row>
    <row r="1893" spans="1:11" x14ac:dyDescent="0.25">
      <c r="A1893" s="142" t="s">
        <v>108</v>
      </c>
      <c r="B1893" s="143">
        <v>2022</v>
      </c>
      <c r="C1893" s="143" t="s">
        <v>37</v>
      </c>
      <c r="D1893" s="143" t="s">
        <v>112</v>
      </c>
      <c r="E1893" s="143" t="s">
        <v>101</v>
      </c>
      <c r="F1893" s="143" t="s">
        <v>102</v>
      </c>
      <c r="G1893" s="143" t="s">
        <v>103</v>
      </c>
      <c r="H1893" s="143" t="s">
        <v>104</v>
      </c>
      <c r="I1893" s="143" t="s">
        <v>105</v>
      </c>
      <c r="J1893" s="143">
        <v>1013</v>
      </c>
      <c r="K1893" s="144">
        <v>1448.59</v>
      </c>
    </row>
    <row r="1894" spans="1:11" x14ac:dyDescent="0.25">
      <c r="A1894" s="142" t="s">
        <v>109</v>
      </c>
      <c r="B1894" s="143">
        <v>2022</v>
      </c>
      <c r="C1894" s="143" t="s">
        <v>37</v>
      </c>
      <c r="D1894" s="143" t="s">
        <v>112</v>
      </c>
      <c r="E1894" s="143" t="s">
        <v>101</v>
      </c>
      <c r="F1894" s="143" t="s">
        <v>102</v>
      </c>
      <c r="G1894" s="143" t="s">
        <v>103</v>
      </c>
      <c r="H1894" s="143" t="s">
        <v>104</v>
      </c>
      <c r="I1894" s="143" t="s">
        <v>105</v>
      </c>
      <c r="J1894" s="143">
        <v>234</v>
      </c>
      <c r="K1894" s="144">
        <v>334.62</v>
      </c>
    </row>
    <row r="1895" spans="1:11" x14ac:dyDescent="0.25">
      <c r="A1895" s="142" t="s">
        <v>108</v>
      </c>
      <c r="B1895" s="143">
        <v>2022</v>
      </c>
      <c r="C1895" s="143" t="s">
        <v>37</v>
      </c>
      <c r="D1895" s="143" t="s">
        <v>112</v>
      </c>
      <c r="E1895" s="143" t="s">
        <v>101</v>
      </c>
      <c r="F1895" s="143" t="s">
        <v>102</v>
      </c>
      <c r="G1895" s="143" t="s">
        <v>103</v>
      </c>
      <c r="H1895" s="143" t="s">
        <v>104</v>
      </c>
      <c r="I1895" s="143" t="s">
        <v>105</v>
      </c>
      <c r="J1895" s="143">
        <v>183</v>
      </c>
      <c r="K1895" s="144">
        <v>261.69</v>
      </c>
    </row>
    <row r="1896" spans="1:11" x14ac:dyDescent="0.25">
      <c r="A1896" s="142" t="s">
        <v>106</v>
      </c>
      <c r="B1896" s="143">
        <v>2022</v>
      </c>
      <c r="C1896" s="143" t="s">
        <v>37</v>
      </c>
      <c r="D1896" s="143" t="s">
        <v>112</v>
      </c>
      <c r="E1896" s="143" t="s">
        <v>101</v>
      </c>
      <c r="F1896" s="143" t="s">
        <v>102</v>
      </c>
      <c r="G1896" s="143" t="s">
        <v>103</v>
      </c>
      <c r="H1896" s="143" t="s">
        <v>104</v>
      </c>
      <c r="I1896" s="143" t="s">
        <v>105</v>
      </c>
      <c r="J1896" s="143">
        <v>231</v>
      </c>
      <c r="K1896" s="144">
        <v>330.33</v>
      </c>
    </row>
    <row r="1897" spans="1:11" x14ac:dyDescent="0.25">
      <c r="A1897" s="142" t="s">
        <v>108</v>
      </c>
      <c r="B1897" s="143">
        <v>2022</v>
      </c>
      <c r="C1897" s="143" t="s">
        <v>37</v>
      </c>
      <c r="D1897" s="143" t="s">
        <v>112</v>
      </c>
      <c r="E1897" s="143" t="s">
        <v>101</v>
      </c>
      <c r="F1897" s="143" t="s">
        <v>102</v>
      </c>
      <c r="G1897" s="143" t="s">
        <v>103</v>
      </c>
      <c r="H1897" s="143" t="s">
        <v>104</v>
      </c>
      <c r="I1897" s="143" t="s">
        <v>105</v>
      </c>
      <c r="J1897" s="143">
        <v>133</v>
      </c>
      <c r="K1897" s="144">
        <v>190.19</v>
      </c>
    </row>
    <row r="1898" spans="1:11" x14ac:dyDescent="0.25">
      <c r="A1898" s="142" t="s">
        <v>106</v>
      </c>
      <c r="B1898" s="143">
        <v>2022</v>
      </c>
      <c r="C1898" s="143" t="s">
        <v>37</v>
      </c>
      <c r="D1898" s="143" t="s">
        <v>112</v>
      </c>
      <c r="E1898" s="143" t="s">
        <v>101</v>
      </c>
      <c r="F1898" s="143" t="s">
        <v>102</v>
      </c>
      <c r="G1898" s="143" t="s">
        <v>103</v>
      </c>
      <c r="H1898" s="143" t="s">
        <v>104</v>
      </c>
      <c r="I1898" s="143" t="s">
        <v>105</v>
      </c>
      <c r="J1898" s="143">
        <v>127</v>
      </c>
      <c r="K1898" s="144">
        <v>181.61</v>
      </c>
    </row>
    <row r="1899" spans="1:11" x14ac:dyDescent="0.25">
      <c r="A1899" s="142" t="s">
        <v>106</v>
      </c>
      <c r="B1899" s="143">
        <v>2022</v>
      </c>
      <c r="C1899" s="143" t="s">
        <v>37</v>
      </c>
      <c r="D1899" s="143" t="s">
        <v>112</v>
      </c>
      <c r="E1899" s="143" t="s">
        <v>101</v>
      </c>
      <c r="F1899" s="143" t="s">
        <v>102</v>
      </c>
      <c r="G1899" s="143" t="s">
        <v>103</v>
      </c>
      <c r="H1899" s="143" t="s">
        <v>104</v>
      </c>
      <c r="I1899" s="143" t="s">
        <v>105</v>
      </c>
      <c r="J1899" s="143">
        <v>794</v>
      </c>
      <c r="K1899" s="144">
        <v>1135.42</v>
      </c>
    </row>
    <row r="1900" spans="1:11" x14ac:dyDescent="0.25">
      <c r="A1900" s="142" t="s">
        <v>106</v>
      </c>
      <c r="B1900" s="143">
        <v>2022</v>
      </c>
      <c r="C1900" s="143" t="s">
        <v>37</v>
      </c>
      <c r="D1900" s="143" t="s">
        <v>112</v>
      </c>
      <c r="E1900" s="143" t="s">
        <v>101</v>
      </c>
      <c r="F1900" s="143" t="s">
        <v>102</v>
      </c>
      <c r="G1900" s="143" t="s">
        <v>103</v>
      </c>
      <c r="H1900" s="143" t="s">
        <v>104</v>
      </c>
      <c r="I1900" s="143" t="s">
        <v>107</v>
      </c>
      <c r="J1900" s="143">
        <v>137</v>
      </c>
      <c r="K1900" s="144">
        <v>195.91</v>
      </c>
    </row>
    <row r="1901" spans="1:11" x14ac:dyDescent="0.25">
      <c r="A1901" s="142" t="s">
        <v>99</v>
      </c>
      <c r="B1901" s="143">
        <v>2022</v>
      </c>
      <c r="C1901" s="143" t="s">
        <v>37</v>
      </c>
      <c r="D1901" s="143" t="s">
        <v>112</v>
      </c>
      <c r="E1901" s="143" t="s">
        <v>101</v>
      </c>
      <c r="F1901" s="143" t="s">
        <v>102</v>
      </c>
      <c r="G1901" s="143" t="s">
        <v>103</v>
      </c>
      <c r="H1901" s="143" t="s">
        <v>104</v>
      </c>
      <c r="I1901" s="143" t="s">
        <v>107</v>
      </c>
      <c r="J1901" s="143">
        <v>131</v>
      </c>
      <c r="K1901" s="144">
        <v>187.32999999999998</v>
      </c>
    </row>
    <row r="1902" spans="1:11" x14ac:dyDescent="0.25">
      <c r="A1902" s="142" t="s">
        <v>99</v>
      </c>
      <c r="B1902" s="143">
        <v>2022</v>
      </c>
      <c r="C1902" s="143" t="s">
        <v>37</v>
      </c>
      <c r="D1902" s="143" t="s">
        <v>112</v>
      </c>
      <c r="E1902" s="143" t="s">
        <v>101</v>
      </c>
      <c r="F1902" s="143" t="s">
        <v>102</v>
      </c>
      <c r="G1902" s="143" t="s">
        <v>103</v>
      </c>
      <c r="H1902" s="143" t="s">
        <v>104</v>
      </c>
      <c r="I1902" s="143" t="s">
        <v>107</v>
      </c>
      <c r="J1902" s="143">
        <v>371</v>
      </c>
      <c r="K1902" s="144">
        <v>530.53</v>
      </c>
    </row>
    <row r="1903" spans="1:11" x14ac:dyDescent="0.25">
      <c r="A1903" s="142" t="s">
        <v>99</v>
      </c>
      <c r="B1903" s="143">
        <v>2022</v>
      </c>
      <c r="C1903" s="143" t="s">
        <v>37</v>
      </c>
      <c r="D1903" s="143" t="s">
        <v>112</v>
      </c>
      <c r="E1903" s="143" t="s">
        <v>101</v>
      </c>
      <c r="F1903" s="143" t="s">
        <v>102</v>
      </c>
      <c r="G1903" s="143" t="s">
        <v>103</v>
      </c>
      <c r="H1903" s="143" t="s">
        <v>104</v>
      </c>
      <c r="I1903" s="143" t="s">
        <v>105</v>
      </c>
      <c r="J1903" s="143">
        <v>185</v>
      </c>
      <c r="K1903" s="144">
        <v>264.55</v>
      </c>
    </row>
    <row r="1904" spans="1:11" x14ac:dyDescent="0.25">
      <c r="A1904" s="142" t="s">
        <v>106</v>
      </c>
      <c r="B1904" s="143">
        <v>2022</v>
      </c>
      <c r="C1904" s="143" t="s">
        <v>37</v>
      </c>
      <c r="D1904" s="143" t="s">
        <v>112</v>
      </c>
      <c r="E1904" s="143" t="s">
        <v>101</v>
      </c>
      <c r="F1904" s="143" t="s">
        <v>102</v>
      </c>
      <c r="G1904" s="143" t="s">
        <v>103</v>
      </c>
      <c r="H1904" s="143" t="s">
        <v>104</v>
      </c>
      <c r="I1904" s="143" t="s">
        <v>105</v>
      </c>
      <c r="J1904" s="143">
        <v>233</v>
      </c>
      <c r="K1904" s="144">
        <v>333.19</v>
      </c>
    </row>
    <row r="1905" spans="1:11" x14ac:dyDescent="0.25">
      <c r="A1905" s="142" t="s">
        <v>106</v>
      </c>
      <c r="B1905" s="143">
        <v>2022</v>
      </c>
      <c r="C1905" s="143" t="s">
        <v>36</v>
      </c>
      <c r="D1905" s="143" t="s">
        <v>112</v>
      </c>
      <c r="E1905" s="143" t="s">
        <v>101</v>
      </c>
      <c r="F1905" s="143" t="s">
        <v>102</v>
      </c>
      <c r="G1905" s="143" t="s">
        <v>103</v>
      </c>
      <c r="H1905" s="143" t="s">
        <v>104</v>
      </c>
      <c r="I1905" s="143" t="s">
        <v>107</v>
      </c>
      <c r="J1905" s="143">
        <v>152</v>
      </c>
      <c r="K1905" s="144">
        <v>217.36</v>
      </c>
    </row>
    <row r="1906" spans="1:11" x14ac:dyDescent="0.25">
      <c r="A1906" s="142" t="s">
        <v>106</v>
      </c>
      <c r="B1906" s="143">
        <v>2022</v>
      </c>
      <c r="C1906" s="143" t="s">
        <v>36</v>
      </c>
      <c r="D1906" s="143" t="s">
        <v>112</v>
      </c>
      <c r="E1906" s="143" t="s">
        <v>101</v>
      </c>
      <c r="F1906" s="143" t="s">
        <v>102</v>
      </c>
      <c r="G1906" s="143" t="s">
        <v>103</v>
      </c>
      <c r="H1906" s="143" t="s">
        <v>104</v>
      </c>
      <c r="I1906" s="143" t="s">
        <v>107</v>
      </c>
      <c r="J1906" s="143">
        <v>146</v>
      </c>
      <c r="K1906" s="144">
        <v>208.78</v>
      </c>
    </row>
    <row r="1907" spans="1:11" x14ac:dyDescent="0.25">
      <c r="A1907" s="142" t="s">
        <v>106</v>
      </c>
      <c r="B1907" s="143">
        <v>2022</v>
      </c>
      <c r="C1907" s="143" t="s">
        <v>36</v>
      </c>
      <c r="D1907" s="143" t="s">
        <v>112</v>
      </c>
      <c r="E1907" s="143" t="s">
        <v>101</v>
      </c>
      <c r="F1907" s="143" t="s">
        <v>102</v>
      </c>
      <c r="G1907" s="143" t="s">
        <v>103</v>
      </c>
      <c r="H1907" s="143" t="s">
        <v>104</v>
      </c>
      <c r="I1907" s="143" t="s">
        <v>107</v>
      </c>
      <c r="J1907" s="143">
        <v>140</v>
      </c>
      <c r="K1907" s="144">
        <v>200.2</v>
      </c>
    </row>
    <row r="1908" spans="1:11" x14ac:dyDescent="0.25">
      <c r="A1908" s="142" t="s">
        <v>110</v>
      </c>
      <c r="B1908" s="143">
        <v>2022</v>
      </c>
      <c r="C1908" s="143" t="s">
        <v>36</v>
      </c>
      <c r="D1908" s="143" t="s">
        <v>112</v>
      </c>
      <c r="E1908" s="143" t="s">
        <v>101</v>
      </c>
      <c r="F1908" s="143" t="s">
        <v>102</v>
      </c>
      <c r="G1908" s="143" t="s">
        <v>103</v>
      </c>
      <c r="H1908" s="143" t="s">
        <v>104</v>
      </c>
      <c r="I1908" s="143" t="s">
        <v>105</v>
      </c>
      <c r="J1908" s="143">
        <v>188</v>
      </c>
      <c r="K1908" s="144">
        <v>268.84000000000003</v>
      </c>
    </row>
    <row r="1909" spans="1:11" x14ac:dyDescent="0.25">
      <c r="A1909" s="142" t="s">
        <v>99</v>
      </c>
      <c r="B1909" s="143">
        <v>2022</v>
      </c>
      <c r="C1909" s="143" t="s">
        <v>36</v>
      </c>
      <c r="D1909" s="143" t="s">
        <v>112</v>
      </c>
      <c r="E1909" s="143" t="s">
        <v>101</v>
      </c>
      <c r="F1909" s="143" t="s">
        <v>102</v>
      </c>
      <c r="G1909" s="143" t="s">
        <v>103</v>
      </c>
      <c r="H1909" s="143" t="s">
        <v>104</v>
      </c>
      <c r="I1909" s="143" t="s">
        <v>105</v>
      </c>
      <c r="J1909" s="143">
        <v>236</v>
      </c>
      <c r="K1909" s="144">
        <v>337.48</v>
      </c>
    </row>
    <row r="1910" spans="1:11" x14ac:dyDescent="0.25">
      <c r="A1910" s="142" t="s">
        <v>106</v>
      </c>
      <c r="B1910" s="143">
        <v>2022</v>
      </c>
      <c r="C1910" s="143" t="s">
        <v>36</v>
      </c>
      <c r="D1910" s="143" t="s">
        <v>112</v>
      </c>
      <c r="E1910" s="143" t="s">
        <v>101</v>
      </c>
      <c r="F1910" s="143" t="s">
        <v>102</v>
      </c>
      <c r="G1910" s="143" t="s">
        <v>103</v>
      </c>
      <c r="H1910" s="143" t="s">
        <v>104</v>
      </c>
      <c r="I1910" s="143" t="s">
        <v>105</v>
      </c>
      <c r="J1910" s="143">
        <v>154</v>
      </c>
      <c r="K1910" s="144">
        <v>220.22</v>
      </c>
    </row>
    <row r="1911" spans="1:11" x14ac:dyDescent="0.25">
      <c r="A1911" s="142" t="s">
        <v>99</v>
      </c>
      <c r="B1911" s="143">
        <v>2022</v>
      </c>
      <c r="C1911" s="143" t="s">
        <v>36</v>
      </c>
      <c r="D1911" s="143" t="s">
        <v>112</v>
      </c>
      <c r="E1911" s="143" t="s">
        <v>101</v>
      </c>
      <c r="F1911" s="143" t="s">
        <v>102</v>
      </c>
      <c r="G1911" s="143" t="s">
        <v>103</v>
      </c>
      <c r="H1911" s="143" t="s">
        <v>104</v>
      </c>
      <c r="I1911" s="143" t="s">
        <v>105</v>
      </c>
      <c r="J1911" s="143">
        <v>148</v>
      </c>
      <c r="K1911" s="144">
        <v>211.64</v>
      </c>
    </row>
    <row r="1912" spans="1:11" x14ac:dyDescent="0.25">
      <c r="A1912" s="142" t="s">
        <v>108</v>
      </c>
      <c r="B1912" s="143">
        <v>2022</v>
      </c>
      <c r="C1912" s="143" t="s">
        <v>36</v>
      </c>
      <c r="D1912" s="143" t="s">
        <v>112</v>
      </c>
      <c r="E1912" s="143" t="s">
        <v>101</v>
      </c>
      <c r="F1912" s="143" t="s">
        <v>102</v>
      </c>
      <c r="G1912" s="143" t="s">
        <v>103</v>
      </c>
      <c r="H1912" s="143" t="s">
        <v>104</v>
      </c>
      <c r="I1912" s="143" t="s">
        <v>105</v>
      </c>
      <c r="J1912" s="143">
        <v>142</v>
      </c>
      <c r="K1912" s="144">
        <v>203.06</v>
      </c>
    </row>
    <row r="1913" spans="1:11" x14ac:dyDescent="0.25">
      <c r="A1913" s="142" t="s">
        <v>99</v>
      </c>
      <c r="B1913" s="143">
        <v>2022</v>
      </c>
      <c r="C1913" s="143" t="s">
        <v>36</v>
      </c>
      <c r="D1913" s="143" t="s">
        <v>112</v>
      </c>
      <c r="E1913" s="143" t="s">
        <v>101</v>
      </c>
      <c r="F1913" s="143" t="s">
        <v>102</v>
      </c>
      <c r="G1913" s="143" t="s">
        <v>103</v>
      </c>
      <c r="H1913" s="143" t="s">
        <v>104</v>
      </c>
      <c r="I1913" s="143" t="s">
        <v>105</v>
      </c>
      <c r="J1913" s="143">
        <v>190</v>
      </c>
      <c r="K1913" s="144">
        <v>526.24</v>
      </c>
    </row>
    <row r="1914" spans="1:11" x14ac:dyDescent="0.25">
      <c r="A1914" s="142" t="s">
        <v>109</v>
      </c>
      <c r="B1914" s="143">
        <v>2022</v>
      </c>
      <c r="C1914" s="143" t="s">
        <v>36</v>
      </c>
      <c r="D1914" s="143" t="s">
        <v>112</v>
      </c>
      <c r="E1914" s="143" t="s">
        <v>101</v>
      </c>
      <c r="F1914" s="143" t="s">
        <v>102</v>
      </c>
      <c r="G1914" s="143" t="s">
        <v>103</v>
      </c>
      <c r="H1914" s="143" t="s">
        <v>104</v>
      </c>
      <c r="I1914" s="143" t="s">
        <v>105</v>
      </c>
      <c r="J1914" s="143">
        <v>238</v>
      </c>
      <c r="K1914" s="144">
        <v>526.24</v>
      </c>
    </row>
    <row r="1915" spans="1:11" x14ac:dyDescent="0.25">
      <c r="A1915" s="142" t="s">
        <v>108</v>
      </c>
      <c r="B1915" s="143">
        <v>2022</v>
      </c>
      <c r="C1915" s="143" t="s">
        <v>36</v>
      </c>
      <c r="D1915" s="143" t="s">
        <v>112</v>
      </c>
      <c r="E1915" s="143" t="s">
        <v>101</v>
      </c>
      <c r="F1915" s="143" t="s">
        <v>102</v>
      </c>
      <c r="G1915" s="143" t="s">
        <v>103</v>
      </c>
      <c r="H1915" s="143" t="s">
        <v>104</v>
      </c>
      <c r="I1915" s="143" t="s">
        <v>105</v>
      </c>
      <c r="J1915" s="143">
        <v>1012</v>
      </c>
      <c r="K1915" s="144">
        <v>1447.1599999999999</v>
      </c>
    </row>
    <row r="1916" spans="1:11" x14ac:dyDescent="0.25">
      <c r="A1916" s="142" t="s">
        <v>108</v>
      </c>
      <c r="B1916" s="143">
        <v>2022</v>
      </c>
      <c r="C1916" s="143" t="s">
        <v>36</v>
      </c>
      <c r="D1916" s="143" t="s">
        <v>112</v>
      </c>
      <c r="E1916" s="143" t="s">
        <v>101</v>
      </c>
      <c r="F1916" s="143" t="s">
        <v>102</v>
      </c>
      <c r="G1916" s="143" t="s">
        <v>103</v>
      </c>
      <c r="H1916" s="143" t="s">
        <v>104</v>
      </c>
      <c r="I1916" s="143" t="s">
        <v>105</v>
      </c>
      <c r="J1916" s="143">
        <v>189</v>
      </c>
      <c r="K1916" s="144">
        <v>270.27</v>
      </c>
    </row>
    <row r="1917" spans="1:11" x14ac:dyDescent="0.25">
      <c r="A1917" s="142" t="s">
        <v>106</v>
      </c>
      <c r="B1917" s="143">
        <v>2022</v>
      </c>
      <c r="C1917" s="143" t="s">
        <v>36</v>
      </c>
      <c r="D1917" s="143" t="s">
        <v>112</v>
      </c>
      <c r="E1917" s="143" t="s">
        <v>101</v>
      </c>
      <c r="F1917" s="143" t="s">
        <v>102</v>
      </c>
      <c r="G1917" s="143" t="s">
        <v>103</v>
      </c>
      <c r="H1917" s="143" t="s">
        <v>104</v>
      </c>
      <c r="I1917" s="143" t="s">
        <v>105</v>
      </c>
      <c r="J1917" s="143">
        <v>237</v>
      </c>
      <c r="K1917" s="144">
        <v>338.90999999999997</v>
      </c>
    </row>
    <row r="1918" spans="1:11" x14ac:dyDescent="0.25">
      <c r="A1918" s="142" t="s">
        <v>108</v>
      </c>
      <c r="B1918" s="143">
        <v>2022</v>
      </c>
      <c r="C1918" s="143" t="s">
        <v>36</v>
      </c>
      <c r="D1918" s="143" t="s">
        <v>112</v>
      </c>
      <c r="E1918" s="143" t="s">
        <v>101</v>
      </c>
      <c r="F1918" s="143" t="s">
        <v>102</v>
      </c>
      <c r="G1918" s="143" t="s">
        <v>103</v>
      </c>
      <c r="H1918" s="143" t="s">
        <v>104</v>
      </c>
      <c r="I1918" s="143" t="s">
        <v>105</v>
      </c>
      <c r="J1918" s="143">
        <v>151</v>
      </c>
      <c r="K1918" s="144">
        <v>215.93</v>
      </c>
    </row>
    <row r="1919" spans="1:11" x14ac:dyDescent="0.25">
      <c r="A1919" s="142" t="s">
        <v>99</v>
      </c>
      <c r="B1919" s="143">
        <v>2022</v>
      </c>
      <c r="C1919" s="143" t="s">
        <v>36</v>
      </c>
      <c r="D1919" s="143" t="s">
        <v>112</v>
      </c>
      <c r="E1919" s="143" t="s">
        <v>101</v>
      </c>
      <c r="F1919" s="143" t="s">
        <v>102</v>
      </c>
      <c r="G1919" s="143" t="s">
        <v>103</v>
      </c>
      <c r="H1919" s="143" t="s">
        <v>104</v>
      </c>
      <c r="I1919" s="143" t="s">
        <v>105</v>
      </c>
      <c r="J1919" s="143">
        <v>145</v>
      </c>
      <c r="K1919" s="144">
        <v>207.35</v>
      </c>
    </row>
    <row r="1920" spans="1:11" x14ac:dyDescent="0.25">
      <c r="A1920" s="142" t="s">
        <v>110</v>
      </c>
      <c r="B1920" s="143">
        <v>2022</v>
      </c>
      <c r="C1920" s="143" t="s">
        <v>36</v>
      </c>
      <c r="D1920" s="143" t="s">
        <v>112</v>
      </c>
      <c r="E1920" s="143" t="s">
        <v>101</v>
      </c>
      <c r="F1920" s="143" t="s">
        <v>102</v>
      </c>
      <c r="G1920" s="143" t="s">
        <v>103</v>
      </c>
      <c r="H1920" s="143" t="s">
        <v>104</v>
      </c>
      <c r="I1920" s="143" t="s">
        <v>105</v>
      </c>
      <c r="J1920" s="143">
        <v>139</v>
      </c>
      <c r="K1920" s="144">
        <v>198.76999999999998</v>
      </c>
    </row>
    <row r="1921" spans="1:11" x14ac:dyDescent="0.25">
      <c r="A1921" s="142" t="s">
        <v>106</v>
      </c>
      <c r="B1921" s="143">
        <v>2022</v>
      </c>
      <c r="C1921" s="143" t="s">
        <v>36</v>
      </c>
      <c r="D1921" s="143" t="s">
        <v>112</v>
      </c>
      <c r="E1921" s="143" t="s">
        <v>101</v>
      </c>
      <c r="F1921" s="143" t="s">
        <v>102</v>
      </c>
      <c r="G1921" s="143" t="s">
        <v>103</v>
      </c>
      <c r="H1921" s="143" t="s">
        <v>104</v>
      </c>
      <c r="I1921" s="143" t="s">
        <v>105</v>
      </c>
      <c r="J1921" s="143">
        <v>793</v>
      </c>
      <c r="K1921" s="144">
        <v>1133.99</v>
      </c>
    </row>
    <row r="1922" spans="1:11" x14ac:dyDescent="0.25">
      <c r="A1922" s="142" t="s">
        <v>106</v>
      </c>
      <c r="B1922" s="143">
        <v>2022</v>
      </c>
      <c r="C1922" s="143" t="s">
        <v>36</v>
      </c>
      <c r="D1922" s="143" t="s">
        <v>112</v>
      </c>
      <c r="E1922" s="143" t="s">
        <v>101</v>
      </c>
      <c r="F1922" s="143" t="s">
        <v>102</v>
      </c>
      <c r="G1922" s="143" t="s">
        <v>103</v>
      </c>
      <c r="H1922" s="143" t="s">
        <v>104</v>
      </c>
      <c r="I1922" s="143" t="s">
        <v>105</v>
      </c>
      <c r="J1922" s="143">
        <v>827</v>
      </c>
      <c r="K1922" s="144">
        <v>1182.6100000000001</v>
      </c>
    </row>
    <row r="1923" spans="1:11" x14ac:dyDescent="0.25">
      <c r="A1923" s="142" t="s">
        <v>110</v>
      </c>
      <c r="B1923" s="143">
        <v>2022</v>
      </c>
      <c r="C1923" s="143" t="s">
        <v>36</v>
      </c>
      <c r="D1923" s="143" t="s">
        <v>112</v>
      </c>
      <c r="E1923" s="143" t="s">
        <v>101</v>
      </c>
      <c r="F1923" s="143" t="s">
        <v>102</v>
      </c>
      <c r="G1923" s="143" t="s">
        <v>103</v>
      </c>
      <c r="H1923" s="143" t="s">
        <v>104</v>
      </c>
      <c r="I1923" s="143" t="s">
        <v>107</v>
      </c>
      <c r="J1923" s="143">
        <v>149</v>
      </c>
      <c r="K1923" s="144">
        <v>213.07</v>
      </c>
    </row>
    <row r="1924" spans="1:11" x14ac:dyDescent="0.25">
      <c r="A1924" s="142" t="s">
        <v>99</v>
      </c>
      <c r="B1924" s="143">
        <v>2022</v>
      </c>
      <c r="C1924" s="143" t="s">
        <v>36</v>
      </c>
      <c r="D1924" s="143" t="s">
        <v>112</v>
      </c>
      <c r="E1924" s="143" t="s">
        <v>101</v>
      </c>
      <c r="F1924" s="143" t="s">
        <v>102</v>
      </c>
      <c r="G1924" s="143" t="s">
        <v>103</v>
      </c>
      <c r="H1924" s="143" t="s">
        <v>104</v>
      </c>
      <c r="I1924" s="143" t="s">
        <v>107</v>
      </c>
      <c r="J1924" s="143">
        <v>143</v>
      </c>
      <c r="K1924" s="144">
        <v>204.49</v>
      </c>
    </row>
    <row r="1925" spans="1:11" x14ac:dyDescent="0.25">
      <c r="A1925" s="142" t="s">
        <v>99</v>
      </c>
      <c r="B1925" s="143">
        <v>2022</v>
      </c>
      <c r="C1925" s="143" t="s">
        <v>36</v>
      </c>
      <c r="D1925" s="143" t="s">
        <v>112</v>
      </c>
      <c r="E1925" s="143" t="s">
        <v>101</v>
      </c>
      <c r="F1925" s="143" t="s">
        <v>102</v>
      </c>
      <c r="G1925" s="143" t="s">
        <v>103</v>
      </c>
      <c r="H1925" s="143" t="s">
        <v>104</v>
      </c>
      <c r="I1925" s="143" t="s">
        <v>105</v>
      </c>
      <c r="J1925" s="143">
        <v>191</v>
      </c>
      <c r="K1925" s="144">
        <v>273.13</v>
      </c>
    </row>
    <row r="1926" spans="1:11" x14ac:dyDescent="0.25">
      <c r="A1926" s="142" t="s">
        <v>106</v>
      </c>
      <c r="B1926" s="143">
        <v>2022</v>
      </c>
      <c r="C1926" s="143" t="s">
        <v>36</v>
      </c>
      <c r="D1926" s="143" t="s">
        <v>112</v>
      </c>
      <c r="E1926" s="143" t="s">
        <v>101</v>
      </c>
      <c r="F1926" s="143" t="s">
        <v>102</v>
      </c>
      <c r="G1926" s="143" t="s">
        <v>103</v>
      </c>
      <c r="H1926" s="143" t="s">
        <v>104</v>
      </c>
      <c r="I1926" s="143" t="s">
        <v>105</v>
      </c>
      <c r="J1926" s="143">
        <v>239</v>
      </c>
      <c r="K1926" s="144">
        <v>341.77</v>
      </c>
    </row>
    <row r="1927" spans="1:11" x14ac:dyDescent="0.25">
      <c r="A1927" s="142" t="s">
        <v>106</v>
      </c>
      <c r="B1927" s="143">
        <v>2022</v>
      </c>
      <c r="C1927" s="143" t="s">
        <v>32</v>
      </c>
      <c r="D1927" s="143" t="s">
        <v>112</v>
      </c>
      <c r="E1927" s="143" t="s">
        <v>101</v>
      </c>
      <c r="F1927" s="143" t="s">
        <v>102</v>
      </c>
      <c r="G1927" s="143" t="s">
        <v>103</v>
      </c>
      <c r="H1927" s="143" t="s">
        <v>104</v>
      </c>
      <c r="I1927" s="143" t="s">
        <v>107</v>
      </c>
      <c r="J1927" s="143">
        <v>200</v>
      </c>
      <c r="K1927" s="144">
        <v>286</v>
      </c>
    </row>
    <row r="1928" spans="1:11" x14ac:dyDescent="0.25">
      <c r="A1928" s="142" t="s">
        <v>106</v>
      </c>
      <c r="B1928" s="143">
        <v>2022</v>
      </c>
      <c r="C1928" s="143" t="s">
        <v>32</v>
      </c>
      <c r="D1928" s="143" t="s">
        <v>112</v>
      </c>
      <c r="E1928" s="143" t="s">
        <v>101</v>
      </c>
      <c r="F1928" s="143" t="s">
        <v>102</v>
      </c>
      <c r="G1928" s="143" t="s">
        <v>103</v>
      </c>
      <c r="H1928" s="143" t="s">
        <v>104</v>
      </c>
      <c r="I1928" s="143" t="s">
        <v>107</v>
      </c>
      <c r="J1928" s="143">
        <v>194</v>
      </c>
      <c r="K1928" s="144">
        <v>277.42</v>
      </c>
    </row>
    <row r="1929" spans="1:11" x14ac:dyDescent="0.25">
      <c r="A1929" s="142" t="s">
        <v>99</v>
      </c>
      <c r="B1929" s="143">
        <v>2022</v>
      </c>
      <c r="C1929" s="143" t="s">
        <v>32</v>
      </c>
      <c r="D1929" s="143" t="s">
        <v>112</v>
      </c>
      <c r="E1929" s="143" t="s">
        <v>101</v>
      </c>
      <c r="F1929" s="143" t="s">
        <v>102</v>
      </c>
      <c r="G1929" s="143" t="s">
        <v>103</v>
      </c>
      <c r="H1929" s="143" t="s">
        <v>104</v>
      </c>
      <c r="I1929" s="143" t="s">
        <v>107</v>
      </c>
      <c r="J1929" s="143">
        <v>188</v>
      </c>
      <c r="K1929" s="144">
        <v>268.84000000000003</v>
      </c>
    </row>
    <row r="1930" spans="1:11" x14ac:dyDescent="0.25">
      <c r="A1930" s="142" t="s">
        <v>106</v>
      </c>
      <c r="B1930" s="143">
        <v>2022</v>
      </c>
      <c r="C1930" s="143" t="s">
        <v>32</v>
      </c>
      <c r="D1930" s="143" t="s">
        <v>112</v>
      </c>
      <c r="E1930" s="143" t="s">
        <v>101</v>
      </c>
      <c r="F1930" s="143" t="s">
        <v>102</v>
      </c>
      <c r="G1930" s="143" t="s">
        <v>103</v>
      </c>
      <c r="H1930" s="143" t="s">
        <v>104</v>
      </c>
      <c r="I1930" s="143" t="s">
        <v>105</v>
      </c>
      <c r="J1930" s="143">
        <v>206</v>
      </c>
      <c r="K1930" s="144">
        <v>294.58</v>
      </c>
    </row>
    <row r="1931" spans="1:11" x14ac:dyDescent="0.25">
      <c r="A1931" s="142" t="s">
        <v>99</v>
      </c>
      <c r="B1931" s="143">
        <v>2022</v>
      </c>
      <c r="C1931" s="143" t="s">
        <v>32</v>
      </c>
      <c r="D1931" s="143" t="s">
        <v>112</v>
      </c>
      <c r="E1931" s="143" t="s">
        <v>101</v>
      </c>
      <c r="F1931" s="143" t="s">
        <v>102</v>
      </c>
      <c r="G1931" s="143" t="s">
        <v>103</v>
      </c>
      <c r="H1931" s="143" t="s">
        <v>104</v>
      </c>
      <c r="I1931" s="143" t="s">
        <v>105</v>
      </c>
      <c r="J1931" s="143">
        <v>254</v>
      </c>
      <c r="K1931" s="144">
        <v>363.22</v>
      </c>
    </row>
    <row r="1932" spans="1:11" x14ac:dyDescent="0.25">
      <c r="A1932" s="142" t="s">
        <v>109</v>
      </c>
      <c r="B1932" s="143">
        <v>2022</v>
      </c>
      <c r="C1932" s="143" t="s">
        <v>32</v>
      </c>
      <c r="D1932" s="143" t="s">
        <v>112</v>
      </c>
      <c r="E1932" s="143" t="s">
        <v>101</v>
      </c>
      <c r="F1932" s="143" t="s">
        <v>102</v>
      </c>
      <c r="G1932" s="143" t="s">
        <v>103</v>
      </c>
      <c r="H1932" s="143" t="s">
        <v>104</v>
      </c>
      <c r="I1932" s="143" t="s">
        <v>105</v>
      </c>
      <c r="J1932" s="143">
        <v>202</v>
      </c>
      <c r="K1932" s="144">
        <v>288.86</v>
      </c>
    </row>
    <row r="1933" spans="1:11" x14ac:dyDescent="0.25">
      <c r="A1933" s="142" t="s">
        <v>106</v>
      </c>
      <c r="B1933" s="143">
        <v>2022</v>
      </c>
      <c r="C1933" s="143" t="s">
        <v>32</v>
      </c>
      <c r="D1933" s="143" t="s">
        <v>112</v>
      </c>
      <c r="E1933" s="143" t="s">
        <v>101</v>
      </c>
      <c r="F1933" s="143" t="s">
        <v>102</v>
      </c>
      <c r="G1933" s="143" t="s">
        <v>103</v>
      </c>
      <c r="H1933" s="143" t="s">
        <v>104</v>
      </c>
      <c r="I1933" s="143" t="s">
        <v>105</v>
      </c>
      <c r="J1933" s="143">
        <v>196</v>
      </c>
      <c r="K1933" s="144">
        <v>280.27999999999997</v>
      </c>
    </row>
    <row r="1934" spans="1:11" x14ac:dyDescent="0.25">
      <c r="A1934" s="142" t="s">
        <v>106</v>
      </c>
      <c r="B1934" s="143">
        <v>2022</v>
      </c>
      <c r="C1934" s="143" t="s">
        <v>32</v>
      </c>
      <c r="D1934" s="143" t="s">
        <v>112</v>
      </c>
      <c r="E1934" s="143" t="s">
        <v>101</v>
      </c>
      <c r="F1934" s="143" t="s">
        <v>102</v>
      </c>
      <c r="G1934" s="143" t="s">
        <v>103</v>
      </c>
      <c r="H1934" s="143" t="s">
        <v>104</v>
      </c>
      <c r="I1934" s="143" t="s">
        <v>105</v>
      </c>
      <c r="J1934" s="143">
        <v>190</v>
      </c>
      <c r="K1934" s="144">
        <v>271.7</v>
      </c>
    </row>
    <row r="1935" spans="1:11" x14ac:dyDescent="0.25">
      <c r="A1935" s="142" t="s">
        <v>99</v>
      </c>
      <c r="B1935" s="143">
        <v>2022</v>
      </c>
      <c r="C1935" s="143" t="s">
        <v>32</v>
      </c>
      <c r="D1935" s="143" t="s">
        <v>112</v>
      </c>
      <c r="E1935" s="143" t="s">
        <v>101</v>
      </c>
      <c r="F1935" s="143" t="s">
        <v>102</v>
      </c>
      <c r="G1935" s="143" t="s">
        <v>103</v>
      </c>
      <c r="H1935" s="143" t="s">
        <v>104</v>
      </c>
      <c r="I1935" s="143" t="s">
        <v>105</v>
      </c>
      <c r="J1935" s="143">
        <v>208</v>
      </c>
      <c r="K1935" s="144">
        <v>526.24</v>
      </c>
    </row>
    <row r="1936" spans="1:11" x14ac:dyDescent="0.25">
      <c r="A1936" s="142" t="s">
        <v>106</v>
      </c>
      <c r="B1936" s="143">
        <v>2022</v>
      </c>
      <c r="C1936" s="143" t="s">
        <v>32</v>
      </c>
      <c r="D1936" s="143" t="s">
        <v>112</v>
      </c>
      <c r="E1936" s="143" t="s">
        <v>101</v>
      </c>
      <c r="F1936" s="143" t="s">
        <v>102</v>
      </c>
      <c r="G1936" s="143" t="s">
        <v>103</v>
      </c>
      <c r="H1936" s="143" t="s">
        <v>104</v>
      </c>
      <c r="I1936" s="143" t="s">
        <v>105</v>
      </c>
      <c r="J1936" s="143">
        <v>1010</v>
      </c>
      <c r="K1936" s="144">
        <v>1444.3</v>
      </c>
    </row>
    <row r="1937" spans="1:11" x14ac:dyDescent="0.25">
      <c r="A1937" s="142" t="s">
        <v>99</v>
      </c>
      <c r="B1937" s="143">
        <v>2022</v>
      </c>
      <c r="C1937" s="143" t="s">
        <v>32</v>
      </c>
      <c r="D1937" s="143" t="s">
        <v>112</v>
      </c>
      <c r="E1937" s="143" t="s">
        <v>101</v>
      </c>
      <c r="F1937" s="143" t="s">
        <v>102</v>
      </c>
      <c r="G1937" s="143" t="s">
        <v>103</v>
      </c>
      <c r="H1937" s="143" t="s">
        <v>104</v>
      </c>
      <c r="I1937" s="143" t="s">
        <v>105</v>
      </c>
      <c r="J1937" s="143">
        <v>252</v>
      </c>
      <c r="K1937" s="144">
        <v>360.36</v>
      </c>
    </row>
    <row r="1938" spans="1:11" x14ac:dyDescent="0.25">
      <c r="A1938" s="142" t="s">
        <v>106</v>
      </c>
      <c r="B1938" s="143">
        <v>2022</v>
      </c>
      <c r="C1938" s="143" t="s">
        <v>32</v>
      </c>
      <c r="D1938" s="143" t="s">
        <v>112</v>
      </c>
      <c r="E1938" s="143" t="s">
        <v>101</v>
      </c>
      <c r="F1938" s="143" t="s">
        <v>102</v>
      </c>
      <c r="G1938" s="143" t="s">
        <v>103</v>
      </c>
      <c r="H1938" s="143" t="s">
        <v>104</v>
      </c>
      <c r="I1938" s="143" t="s">
        <v>105</v>
      </c>
      <c r="J1938" s="143">
        <v>207</v>
      </c>
      <c r="K1938" s="144">
        <v>296.01</v>
      </c>
    </row>
    <row r="1939" spans="1:11" x14ac:dyDescent="0.25">
      <c r="A1939" s="142" t="s">
        <v>99</v>
      </c>
      <c r="B1939" s="143">
        <v>2022</v>
      </c>
      <c r="C1939" s="143" t="s">
        <v>32</v>
      </c>
      <c r="D1939" s="143" t="s">
        <v>112</v>
      </c>
      <c r="E1939" s="143" t="s">
        <v>101</v>
      </c>
      <c r="F1939" s="143" t="s">
        <v>102</v>
      </c>
      <c r="G1939" s="143" t="s">
        <v>103</v>
      </c>
      <c r="H1939" s="143" t="s">
        <v>104</v>
      </c>
      <c r="I1939" s="143" t="s">
        <v>105</v>
      </c>
      <c r="J1939" s="143">
        <v>255</v>
      </c>
      <c r="K1939" s="144">
        <v>364.65</v>
      </c>
    </row>
    <row r="1940" spans="1:11" x14ac:dyDescent="0.25">
      <c r="A1940" s="142" t="s">
        <v>99</v>
      </c>
      <c r="B1940" s="143">
        <v>2022</v>
      </c>
      <c r="C1940" s="143" t="s">
        <v>32</v>
      </c>
      <c r="D1940" s="143" t="s">
        <v>112</v>
      </c>
      <c r="E1940" s="143" t="s">
        <v>101</v>
      </c>
      <c r="F1940" s="143" t="s">
        <v>102</v>
      </c>
      <c r="G1940" s="143" t="s">
        <v>103</v>
      </c>
      <c r="H1940" s="143" t="s">
        <v>104</v>
      </c>
      <c r="I1940" s="143" t="s">
        <v>105</v>
      </c>
      <c r="J1940" s="143">
        <v>199</v>
      </c>
      <c r="K1940" s="144">
        <v>284.57</v>
      </c>
    </row>
    <row r="1941" spans="1:11" x14ac:dyDescent="0.25">
      <c r="A1941" s="142" t="s">
        <v>106</v>
      </c>
      <c r="B1941" s="143">
        <v>2022</v>
      </c>
      <c r="C1941" s="143" t="s">
        <v>32</v>
      </c>
      <c r="D1941" s="143" t="s">
        <v>112</v>
      </c>
      <c r="E1941" s="143" t="s">
        <v>101</v>
      </c>
      <c r="F1941" s="143" t="s">
        <v>102</v>
      </c>
      <c r="G1941" s="143" t="s">
        <v>103</v>
      </c>
      <c r="H1941" s="143" t="s">
        <v>104</v>
      </c>
      <c r="I1941" s="143" t="s">
        <v>105</v>
      </c>
      <c r="J1941" s="143">
        <v>193</v>
      </c>
      <c r="K1941" s="144">
        <v>275.99</v>
      </c>
    </row>
    <row r="1942" spans="1:11" x14ac:dyDescent="0.25">
      <c r="A1942" s="142" t="s">
        <v>106</v>
      </c>
      <c r="B1942" s="143">
        <v>2022</v>
      </c>
      <c r="C1942" s="143" t="s">
        <v>32</v>
      </c>
      <c r="D1942" s="143" t="s">
        <v>112</v>
      </c>
      <c r="E1942" s="143" t="s">
        <v>101</v>
      </c>
      <c r="F1942" s="143" t="s">
        <v>102</v>
      </c>
      <c r="G1942" s="143" t="s">
        <v>103</v>
      </c>
      <c r="H1942" s="143" t="s">
        <v>104</v>
      </c>
      <c r="I1942" s="143" t="s">
        <v>105</v>
      </c>
      <c r="J1942" s="143">
        <v>187</v>
      </c>
      <c r="K1942" s="144">
        <v>267.40999999999997</v>
      </c>
    </row>
    <row r="1943" spans="1:11" x14ac:dyDescent="0.25">
      <c r="A1943" s="142" t="s">
        <v>106</v>
      </c>
      <c r="B1943" s="143">
        <v>2022</v>
      </c>
      <c r="C1943" s="143" t="s">
        <v>32</v>
      </c>
      <c r="D1943" s="143" t="s">
        <v>112</v>
      </c>
      <c r="E1943" s="143" t="s">
        <v>101</v>
      </c>
      <c r="F1943" s="143" t="s">
        <v>102</v>
      </c>
      <c r="G1943" s="143" t="s">
        <v>103</v>
      </c>
      <c r="H1943" s="143" t="s">
        <v>104</v>
      </c>
      <c r="I1943" s="143" t="s">
        <v>105</v>
      </c>
      <c r="J1943" s="143">
        <v>791</v>
      </c>
      <c r="K1943" s="144">
        <v>1131.1300000000001</v>
      </c>
    </row>
    <row r="1944" spans="1:11" x14ac:dyDescent="0.25">
      <c r="A1944" s="142" t="s">
        <v>106</v>
      </c>
      <c r="B1944" s="143">
        <v>2022</v>
      </c>
      <c r="C1944" s="143" t="s">
        <v>32</v>
      </c>
      <c r="D1944" s="143" t="s">
        <v>112</v>
      </c>
      <c r="E1944" s="143" t="s">
        <v>101</v>
      </c>
      <c r="F1944" s="143" t="s">
        <v>102</v>
      </c>
      <c r="G1944" s="143" t="s">
        <v>103</v>
      </c>
      <c r="H1944" s="143" t="s">
        <v>104</v>
      </c>
      <c r="I1944" s="143" t="s">
        <v>105</v>
      </c>
      <c r="J1944" s="143">
        <v>824</v>
      </c>
      <c r="K1944" s="144">
        <v>1178.32</v>
      </c>
    </row>
    <row r="1945" spans="1:11" x14ac:dyDescent="0.25">
      <c r="A1945" s="142" t="s">
        <v>109</v>
      </c>
      <c r="B1945" s="143">
        <v>2022</v>
      </c>
      <c r="C1945" s="143" t="s">
        <v>32</v>
      </c>
      <c r="D1945" s="143" t="s">
        <v>112</v>
      </c>
      <c r="E1945" s="143" t="s">
        <v>101</v>
      </c>
      <c r="F1945" s="143" t="s">
        <v>102</v>
      </c>
      <c r="G1945" s="143" t="s">
        <v>103</v>
      </c>
      <c r="H1945" s="143" t="s">
        <v>104</v>
      </c>
      <c r="I1945" s="143" t="s">
        <v>107</v>
      </c>
      <c r="J1945" s="143">
        <v>197</v>
      </c>
      <c r="K1945" s="144">
        <v>281.70999999999998</v>
      </c>
    </row>
    <row r="1946" spans="1:11" x14ac:dyDescent="0.25">
      <c r="A1946" s="142" t="s">
        <v>108</v>
      </c>
      <c r="B1946" s="143">
        <v>2022</v>
      </c>
      <c r="C1946" s="143" t="s">
        <v>32</v>
      </c>
      <c r="D1946" s="143" t="s">
        <v>112</v>
      </c>
      <c r="E1946" s="143" t="s">
        <v>101</v>
      </c>
      <c r="F1946" s="143" t="s">
        <v>102</v>
      </c>
      <c r="G1946" s="143" t="s">
        <v>103</v>
      </c>
      <c r="H1946" s="143" t="s">
        <v>104</v>
      </c>
      <c r="I1946" s="143" t="s">
        <v>107</v>
      </c>
      <c r="J1946" s="143">
        <v>191</v>
      </c>
      <c r="K1946" s="144">
        <v>273.13</v>
      </c>
    </row>
    <row r="1947" spans="1:11" x14ac:dyDescent="0.25">
      <c r="A1947" s="142" t="s">
        <v>109</v>
      </c>
      <c r="B1947" s="143">
        <v>2022</v>
      </c>
      <c r="C1947" s="143" t="s">
        <v>32</v>
      </c>
      <c r="D1947" s="143" t="s">
        <v>112</v>
      </c>
      <c r="E1947" s="143" t="s">
        <v>101</v>
      </c>
      <c r="F1947" s="143" t="s">
        <v>102</v>
      </c>
      <c r="G1947" s="143" t="s">
        <v>103</v>
      </c>
      <c r="H1947" s="143" t="s">
        <v>104</v>
      </c>
      <c r="I1947" s="143" t="s">
        <v>105</v>
      </c>
      <c r="J1947" s="143">
        <v>209</v>
      </c>
      <c r="K1947" s="144">
        <v>298.87</v>
      </c>
    </row>
    <row r="1948" spans="1:11" x14ac:dyDescent="0.25">
      <c r="A1948" s="142" t="s">
        <v>109</v>
      </c>
      <c r="B1948" s="143">
        <v>2022</v>
      </c>
      <c r="C1948" s="143" t="s">
        <v>32</v>
      </c>
      <c r="D1948" s="143" t="s">
        <v>112</v>
      </c>
      <c r="E1948" s="143" t="s">
        <v>101</v>
      </c>
      <c r="F1948" s="143" t="s">
        <v>102</v>
      </c>
      <c r="G1948" s="143" t="s">
        <v>103</v>
      </c>
      <c r="H1948" s="143" t="s">
        <v>104</v>
      </c>
      <c r="I1948" s="143" t="s">
        <v>105</v>
      </c>
      <c r="J1948" s="143">
        <v>251</v>
      </c>
      <c r="K1948" s="144">
        <v>358.93</v>
      </c>
    </row>
    <row r="1949" spans="1:11" x14ac:dyDescent="0.25">
      <c r="A1949" s="142" t="s">
        <v>99</v>
      </c>
      <c r="B1949" s="143">
        <v>2022</v>
      </c>
      <c r="C1949" s="143" t="s">
        <v>35</v>
      </c>
      <c r="D1949" s="143" t="s">
        <v>112</v>
      </c>
      <c r="E1949" s="143" t="s">
        <v>101</v>
      </c>
      <c r="F1949" s="143" t="s">
        <v>102</v>
      </c>
      <c r="G1949" s="143" t="s">
        <v>103</v>
      </c>
      <c r="H1949" s="143" t="s">
        <v>104</v>
      </c>
      <c r="I1949" s="143" t="s">
        <v>107</v>
      </c>
      <c r="J1949" s="143">
        <v>170</v>
      </c>
      <c r="K1949" s="144">
        <v>243.1</v>
      </c>
    </row>
    <row r="1950" spans="1:11" x14ac:dyDescent="0.25">
      <c r="A1950" s="142" t="s">
        <v>108</v>
      </c>
      <c r="B1950" s="143">
        <v>2022</v>
      </c>
      <c r="C1950" s="143" t="s">
        <v>35</v>
      </c>
      <c r="D1950" s="143" t="s">
        <v>112</v>
      </c>
      <c r="E1950" s="143" t="s">
        <v>101</v>
      </c>
      <c r="F1950" s="143" t="s">
        <v>102</v>
      </c>
      <c r="G1950" s="143" t="s">
        <v>103</v>
      </c>
      <c r="H1950" s="143" t="s">
        <v>104</v>
      </c>
      <c r="I1950" s="143" t="s">
        <v>107</v>
      </c>
      <c r="J1950" s="143">
        <v>164</v>
      </c>
      <c r="K1950" s="144">
        <v>234.51999999999998</v>
      </c>
    </row>
    <row r="1951" spans="1:11" x14ac:dyDescent="0.25">
      <c r="A1951" s="142" t="s">
        <v>108</v>
      </c>
      <c r="B1951" s="143">
        <v>2022</v>
      </c>
      <c r="C1951" s="143" t="s">
        <v>35</v>
      </c>
      <c r="D1951" s="143" t="s">
        <v>112</v>
      </c>
      <c r="E1951" s="143" t="s">
        <v>101</v>
      </c>
      <c r="F1951" s="143" t="s">
        <v>102</v>
      </c>
      <c r="G1951" s="143" t="s">
        <v>103</v>
      </c>
      <c r="H1951" s="143" t="s">
        <v>104</v>
      </c>
      <c r="I1951" s="143" t="s">
        <v>107</v>
      </c>
      <c r="J1951" s="143">
        <v>158</v>
      </c>
      <c r="K1951" s="144">
        <v>225.94</v>
      </c>
    </row>
    <row r="1952" spans="1:11" x14ac:dyDescent="0.25">
      <c r="A1952" s="142" t="s">
        <v>109</v>
      </c>
      <c r="B1952" s="143">
        <v>2022</v>
      </c>
      <c r="C1952" s="143" t="s">
        <v>35</v>
      </c>
      <c r="D1952" s="143" t="s">
        <v>112</v>
      </c>
      <c r="E1952" s="143" t="s">
        <v>101</v>
      </c>
      <c r="F1952" s="143" t="s">
        <v>102</v>
      </c>
      <c r="G1952" s="143" t="s">
        <v>103</v>
      </c>
      <c r="H1952" s="143" t="s">
        <v>104</v>
      </c>
      <c r="I1952" s="143" t="s">
        <v>105</v>
      </c>
      <c r="J1952" s="143">
        <v>194</v>
      </c>
      <c r="K1952" s="144">
        <v>277.42</v>
      </c>
    </row>
    <row r="1953" spans="1:11" x14ac:dyDescent="0.25">
      <c r="A1953" s="142" t="s">
        <v>108</v>
      </c>
      <c r="B1953" s="143">
        <v>2022</v>
      </c>
      <c r="C1953" s="143" t="s">
        <v>35</v>
      </c>
      <c r="D1953" s="143" t="s">
        <v>112</v>
      </c>
      <c r="E1953" s="143" t="s">
        <v>101</v>
      </c>
      <c r="F1953" s="143" t="s">
        <v>102</v>
      </c>
      <c r="G1953" s="143" t="s">
        <v>103</v>
      </c>
      <c r="H1953" s="143" t="s">
        <v>104</v>
      </c>
      <c r="I1953" s="143" t="s">
        <v>105</v>
      </c>
      <c r="J1953" s="143">
        <v>242</v>
      </c>
      <c r="K1953" s="144">
        <v>346.06</v>
      </c>
    </row>
    <row r="1954" spans="1:11" x14ac:dyDescent="0.25">
      <c r="A1954" s="142" t="s">
        <v>108</v>
      </c>
      <c r="B1954" s="143">
        <v>2022</v>
      </c>
      <c r="C1954" s="143" t="s">
        <v>35</v>
      </c>
      <c r="D1954" s="143" t="s">
        <v>112</v>
      </c>
      <c r="E1954" s="143" t="s">
        <v>101</v>
      </c>
      <c r="F1954" s="143" t="s">
        <v>102</v>
      </c>
      <c r="G1954" s="143" t="s">
        <v>103</v>
      </c>
      <c r="H1954" s="143" t="s">
        <v>104</v>
      </c>
      <c r="I1954" s="143" t="s">
        <v>105</v>
      </c>
      <c r="J1954" s="143">
        <v>166</v>
      </c>
      <c r="K1954" s="144">
        <v>237.38</v>
      </c>
    </row>
    <row r="1955" spans="1:11" x14ac:dyDescent="0.25">
      <c r="A1955" s="142" t="s">
        <v>106</v>
      </c>
      <c r="B1955" s="143">
        <v>2022</v>
      </c>
      <c r="C1955" s="143" t="s">
        <v>35</v>
      </c>
      <c r="D1955" s="143" t="s">
        <v>112</v>
      </c>
      <c r="E1955" s="143" t="s">
        <v>101</v>
      </c>
      <c r="F1955" s="143" t="s">
        <v>102</v>
      </c>
      <c r="G1955" s="143" t="s">
        <v>103</v>
      </c>
      <c r="H1955" s="143" t="s">
        <v>104</v>
      </c>
      <c r="I1955" s="143" t="s">
        <v>105</v>
      </c>
      <c r="J1955" s="143">
        <v>160</v>
      </c>
      <c r="K1955" s="144">
        <v>228.8</v>
      </c>
    </row>
    <row r="1956" spans="1:11" x14ac:dyDescent="0.25">
      <c r="A1956" s="142" t="s">
        <v>99</v>
      </c>
      <c r="B1956" s="143">
        <v>2022</v>
      </c>
      <c r="C1956" s="143" t="s">
        <v>35</v>
      </c>
      <c r="D1956" s="143" t="s">
        <v>112</v>
      </c>
      <c r="E1956" s="143" t="s">
        <v>101</v>
      </c>
      <c r="F1956" s="143" t="s">
        <v>102</v>
      </c>
      <c r="G1956" s="143" t="s">
        <v>103</v>
      </c>
      <c r="H1956" s="143" t="s">
        <v>104</v>
      </c>
      <c r="I1956" s="143" t="s">
        <v>105</v>
      </c>
      <c r="J1956" s="143">
        <v>196</v>
      </c>
      <c r="K1956" s="144">
        <v>526.24</v>
      </c>
    </row>
    <row r="1957" spans="1:11" x14ac:dyDescent="0.25">
      <c r="A1957" s="142" t="s">
        <v>108</v>
      </c>
      <c r="B1957" s="143">
        <v>2022</v>
      </c>
      <c r="C1957" s="143" t="s">
        <v>35</v>
      </c>
      <c r="D1957" s="143" t="s">
        <v>112</v>
      </c>
      <c r="E1957" s="143" t="s">
        <v>101</v>
      </c>
      <c r="F1957" s="143" t="s">
        <v>102</v>
      </c>
      <c r="G1957" s="143" t="s">
        <v>103</v>
      </c>
      <c r="H1957" s="143" t="s">
        <v>104</v>
      </c>
      <c r="I1957" s="143" t="s">
        <v>105</v>
      </c>
      <c r="J1957" s="143">
        <v>244</v>
      </c>
      <c r="K1957" s="144">
        <v>526.24</v>
      </c>
    </row>
    <row r="1958" spans="1:11" x14ac:dyDescent="0.25">
      <c r="A1958" s="142" t="s">
        <v>108</v>
      </c>
      <c r="B1958" s="143">
        <v>2022</v>
      </c>
      <c r="C1958" s="143" t="s">
        <v>35</v>
      </c>
      <c r="D1958" s="143" t="s">
        <v>112</v>
      </c>
      <c r="E1958" s="143" t="s">
        <v>101</v>
      </c>
      <c r="F1958" s="143" t="s">
        <v>102</v>
      </c>
      <c r="G1958" s="143" t="s">
        <v>103</v>
      </c>
      <c r="H1958" s="143" t="s">
        <v>104</v>
      </c>
      <c r="I1958" s="143" t="s">
        <v>105</v>
      </c>
      <c r="J1958" s="143">
        <v>1011</v>
      </c>
      <c r="K1958" s="144">
        <v>1445.73</v>
      </c>
    </row>
    <row r="1959" spans="1:11" x14ac:dyDescent="0.25">
      <c r="A1959" s="142" t="s">
        <v>108</v>
      </c>
      <c r="B1959" s="143">
        <v>2022</v>
      </c>
      <c r="C1959" s="143" t="s">
        <v>35</v>
      </c>
      <c r="D1959" s="143" t="s">
        <v>112</v>
      </c>
      <c r="E1959" s="143" t="s">
        <v>101</v>
      </c>
      <c r="F1959" s="143" t="s">
        <v>102</v>
      </c>
      <c r="G1959" s="143" t="s">
        <v>103</v>
      </c>
      <c r="H1959" s="143" t="s">
        <v>104</v>
      </c>
      <c r="I1959" s="143" t="s">
        <v>105</v>
      </c>
      <c r="J1959" s="143">
        <v>240</v>
      </c>
      <c r="K1959" s="144">
        <v>343.2</v>
      </c>
    </row>
    <row r="1960" spans="1:11" x14ac:dyDescent="0.25">
      <c r="A1960" s="142" t="s">
        <v>106</v>
      </c>
      <c r="B1960" s="143">
        <v>2022</v>
      </c>
      <c r="C1960" s="143" t="s">
        <v>35</v>
      </c>
      <c r="D1960" s="143" t="s">
        <v>112</v>
      </c>
      <c r="E1960" s="143" t="s">
        <v>101</v>
      </c>
      <c r="F1960" s="143" t="s">
        <v>102</v>
      </c>
      <c r="G1960" s="143" t="s">
        <v>103</v>
      </c>
      <c r="H1960" s="143" t="s">
        <v>104</v>
      </c>
      <c r="I1960" s="143" t="s">
        <v>105</v>
      </c>
      <c r="J1960" s="143">
        <v>195</v>
      </c>
      <c r="K1960" s="144">
        <v>278.85000000000002</v>
      </c>
    </row>
    <row r="1961" spans="1:11" x14ac:dyDescent="0.25">
      <c r="A1961" s="142" t="s">
        <v>106</v>
      </c>
      <c r="B1961" s="143">
        <v>2022</v>
      </c>
      <c r="C1961" s="143" t="s">
        <v>35</v>
      </c>
      <c r="D1961" s="143" t="s">
        <v>112</v>
      </c>
      <c r="E1961" s="143" t="s">
        <v>101</v>
      </c>
      <c r="F1961" s="143" t="s">
        <v>102</v>
      </c>
      <c r="G1961" s="143" t="s">
        <v>103</v>
      </c>
      <c r="H1961" s="143" t="s">
        <v>104</v>
      </c>
      <c r="I1961" s="143" t="s">
        <v>105</v>
      </c>
      <c r="J1961" s="143">
        <v>243</v>
      </c>
      <c r="K1961" s="144">
        <v>347.49</v>
      </c>
    </row>
    <row r="1962" spans="1:11" x14ac:dyDescent="0.25">
      <c r="A1962" s="142" t="s">
        <v>108</v>
      </c>
      <c r="B1962" s="143">
        <v>2022</v>
      </c>
      <c r="C1962" s="143" t="s">
        <v>35</v>
      </c>
      <c r="D1962" s="143" t="s">
        <v>112</v>
      </c>
      <c r="E1962" s="143" t="s">
        <v>101</v>
      </c>
      <c r="F1962" s="143" t="s">
        <v>102</v>
      </c>
      <c r="G1962" s="143" t="s">
        <v>103</v>
      </c>
      <c r="H1962" s="143" t="s">
        <v>104</v>
      </c>
      <c r="I1962" s="143" t="s">
        <v>105</v>
      </c>
      <c r="J1962" s="143">
        <v>169</v>
      </c>
      <c r="K1962" s="144">
        <v>241.67000000000002</v>
      </c>
    </row>
    <row r="1963" spans="1:11" x14ac:dyDescent="0.25">
      <c r="A1963" s="142" t="s">
        <v>99</v>
      </c>
      <c r="B1963" s="143">
        <v>2022</v>
      </c>
      <c r="C1963" s="143" t="s">
        <v>35</v>
      </c>
      <c r="D1963" s="143" t="s">
        <v>112</v>
      </c>
      <c r="E1963" s="143" t="s">
        <v>101</v>
      </c>
      <c r="F1963" s="143" t="s">
        <v>102</v>
      </c>
      <c r="G1963" s="143" t="s">
        <v>103</v>
      </c>
      <c r="H1963" s="143" t="s">
        <v>104</v>
      </c>
      <c r="I1963" s="143" t="s">
        <v>105</v>
      </c>
      <c r="J1963" s="143">
        <v>163</v>
      </c>
      <c r="K1963" s="144">
        <v>233.09</v>
      </c>
    </row>
    <row r="1964" spans="1:11" x14ac:dyDescent="0.25">
      <c r="A1964" s="142" t="s">
        <v>109</v>
      </c>
      <c r="B1964" s="143">
        <v>2022</v>
      </c>
      <c r="C1964" s="143" t="s">
        <v>35</v>
      </c>
      <c r="D1964" s="143" t="s">
        <v>112</v>
      </c>
      <c r="E1964" s="143" t="s">
        <v>101</v>
      </c>
      <c r="F1964" s="143" t="s">
        <v>102</v>
      </c>
      <c r="G1964" s="143" t="s">
        <v>103</v>
      </c>
      <c r="H1964" s="143" t="s">
        <v>104</v>
      </c>
      <c r="I1964" s="143" t="s">
        <v>105</v>
      </c>
      <c r="J1964" s="143">
        <v>157</v>
      </c>
      <c r="K1964" s="144">
        <v>224.51</v>
      </c>
    </row>
    <row r="1965" spans="1:11" x14ac:dyDescent="0.25">
      <c r="A1965" s="142" t="s">
        <v>106</v>
      </c>
      <c r="B1965" s="143">
        <v>2022</v>
      </c>
      <c r="C1965" s="143" t="s">
        <v>35</v>
      </c>
      <c r="D1965" s="143" t="s">
        <v>112</v>
      </c>
      <c r="E1965" s="143" t="s">
        <v>101</v>
      </c>
      <c r="F1965" s="143" t="s">
        <v>102</v>
      </c>
      <c r="G1965" s="143" t="s">
        <v>103</v>
      </c>
      <c r="H1965" s="143" t="s">
        <v>104</v>
      </c>
      <c r="I1965" s="143" t="s">
        <v>105</v>
      </c>
      <c r="J1965" s="143">
        <v>826</v>
      </c>
      <c r="K1965" s="144">
        <v>1181.18</v>
      </c>
    </row>
    <row r="1966" spans="1:11" x14ac:dyDescent="0.25">
      <c r="A1966" s="142" t="s">
        <v>106</v>
      </c>
      <c r="B1966" s="143">
        <v>2022</v>
      </c>
      <c r="C1966" s="143" t="s">
        <v>35</v>
      </c>
      <c r="D1966" s="143" t="s">
        <v>112</v>
      </c>
      <c r="E1966" s="143" t="s">
        <v>101</v>
      </c>
      <c r="F1966" s="143" t="s">
        <v>102</v>
      </c>
      <c r="G1966" s="143" t="s">
        <v>103</v>
      </c>
      <c r="H1966" s="143" t="s">
        <v>104</v>
      </c>
      <c r="I1966" s="143" t="s">
        <v>107</v>
      </c>
      <c r="J1966" s="143">
        <v>167</v>
      </c>
      <c r="K1966" s="144">
        <v>238.81</v>
      </c>
    </row>
    <row r="1967" spans="1:11" x14ac:dyDescent="0.25">
      <c r="A1967" s="142" t="s">
        <v>106</v>
      </c>
      <c r="B1967" s="143">
        <v>2022</v>
      </c>
      <c r="C1967" s="143" t="s">
        <v>35</v>
      </c>
      <c r="D1967" s="143" t="s">
        <v>112</v>
      </c>
      <c r="E1967" s="143" t="s">
        <v>101</v>
      </c>
      <c r="F1967" s="143" t="s">
        <v>102</v>
      </c>
      <c r="G1967" s="143" t="s">
        <v>103</v>
      </c>
      <c r="H1967" s="143" t="s">
        <v>104</v>
      </c>
      <c r="I1967" s="143" t="s">
        <v>107</v>
      </c>
      <c r="J1967" s="143">
        <v>161</v>
      </c>
      <c r="K1967" s="144">
        <v>230.23000000000002</v>
      </c>
    </row>
    <row r="1968" spans="1:11" x14ac:dyDescent="0.25">
      <c r="A1968" s="142" t="s">
        <v>106</v>
      </c>
      <c r="B1968" s="143">
        <v>2022</v>
      </c>
      <c r="C1968" s="143" t="s">
        <v>35</v>
      </c>
      <c r="D1968" s="143" t="s">
        <v>112</v>
      </c>
      <c r="E1968" s="143" t="s">
        <v>101</v>
      </c>
      <c r="F1968" s="143" t="s">
        <v>102</v>
      </c>
      <c r="G1968" s="143" t="s">
        <v>103</v>
      </c>
      <c r="H1968" s="143" t="s">
        <v>104</v>
      </c>
      <c r="I1968" s="143" t="s">
        <v>107</v>
      </c>
      <c r="J1968" s="143">
        <v>155</v>
      </c>
      <c r="K1968" s="144">
        <v>221.65</v>
      </c>
    </row>
    <row r="1969" spans="1:11" x14ac:dyDescent="0.25">
      <c r="A1969" s="142" t="s">
        <v>108</v>
      </c>
      <c r="B1969" s="143">
        <v>2022</v>
      </c>
      <c r="C1969" s="143" t="s">
        <v>35</v>
      </c>
      <c r="D1969" s="143" t="s">
        <v>112</v>
      </c>
      <c r="E1969" s="143" t="s">
        <v>101</v>
      </c>
      <c r="F1969" s="143" t="s">
        <v>102</v>
      </c>
      <c r="G1969" s="143" t="s">
        <v>103</v>
      </c>
      <c r="H1969" s="143" t="s">
        <v>104</v>
      </c>
      <c r="I1969" s="143" t="s">
        <v>105</v>
      </c>
      <c r="J1969" s="143">
        <v>197</v>
      </c>
      <c r="K1969" s="144">
        <v>281.70999999999998</v>
      </c>
    </row>
    <row r="1970" spans="1:11" x14ac:dyDescent="0.25">
      <c r="A1970" s="142" t="s">
        <v>99</v>
      </c>
      <c r="B1970" s="143">
        <v>2022</v>
      </c>
      <c r="C1970" s="143" t="s">
        <v>35</v>
      </c>
      <c r="D1970" s="143" t="s">
        <v>112</v>
      </c>
      <c r="E1970" s="143" t="s">
        <v>101</v>
      </c>
      <c r="F1970" s="143" t="s">
        <v>102</v>
      </c>
      <c r="G1970" s="143" t="s">
        <v>103</v>
      </c>
      <c r="H1970" s="143" t="s">
        <v>104</v>
      </c>
      <c r="I1970" s="143" t="s">
        <v>105</v>
      </c>
      <c r="J1970" s="143">
        <v>245</v>
      </c>
      <c r="K1970" s="144">
        <v>350.35</v>
      </c>
    </row>
    <row r="1971" spans="1:11" x14ac:dyDescent="0.25">
      <c r="A1971" s="142" t="s">
        <v>106</v>
      </c>
      <c r="B1971" s="143">
        <v>2022</v>
      </c>
      <c r="C1971" s="143" t="s">
        <v>41</v>
      </c>
      <c r="D1971" s="143" t="s">
        <v>112</v>
      </c>
      <c r="E1971" s="143" t="s">
        <v>101</v>
      </c>
      <c r="F1971" s="143" t="s">
        <v>102</v>
      </c>
      <c r="G1971" s="143" t="s">
        <v>103</v>
      </c>
      <c r="H1971" s="143" t="s">
        <v>104</v>
      </c>
      <c r="I1971" s="143" t="s">
        <v>107</v>
      </c>
      <c r="J1971" s="143">
        <v>320</v>
      </c>
      <c r="K1971" s="144">
        <v>457.6</v>
      </c>
    </row>
    <row r="1972" spans="1:11" x14ac:dyDescent="0.25">
      <c r="A1972" s="142" t="s">
        <v>99</v>
      </c>
      <c r="B1972" s="143">
        <v>2022</v>
      </c>
      <c r="C1972" s="143" t="s">
        <v>41</v>
      </c>
      <c r="D1972" s="143" t="s">
        <v>112</v>
      </c>
      <c r="E1972" s="143" t="s">
        <v>101</v>
      </c>
      <c r="F1972" s="143" t="s">
        <v>102</v>
      </c>
      <c r="G1972" s="143" t="s">
        <v>103</v>
      </c>
      <c r="H1972" s="143" t="s">
        <v>104</v>
      </c>
      <c r="I1972" s="143" t="s">
        <v>107</v>
      </c>
      <c r="J1972" s="143">
        <v>314</v>
      </c>
      <c r="K1972" s="144">
        <v>449.02</v>
      </c>
    </row>
    <row r="1973" spans="1:11" x14ac:dyDescent="0.25">
      <c r="A1973" s="142" t="s">
        <v>108</v>
      </c>
      <c r="B1973" s="143">
        <v>2022</v>
      </c>
      <c r="C1973" s="143" t="s">
        <v>41</v>
      </c>
      <c r="D1973" s="143" t="s">
        <v>112</v>
      </c>
      <c r="E1973" s="143" t="s">
        <v>101</v>
      </c>
      <c r="F1973" s="143" t="s">
        <v>102</v>
      </c>
      <c r="G1973" s="143" t="s">
        <v>103</v>
      </c>
      <c r="H1973" s="143" t="s">
        <v>104</v>
      </c>
      <c r="I1973" s="143" t="s">
        <v>107</v>
      </c>
      <c r="J1973" s="143">
        <v>308</v>
      </c>
      <c r="K1973" s="144">
        <v>440.44</v>
      </c>
    </row>
    <row r="1974" spans="1:11" x14ac:dyDescent="0.25">
      <c r="A1974" s="142" t="s">
        <v>99</v>
      </c>
      <c r="B1974" s="143">
        <v>2022</v>
      </c>
      <c r="C1974" s="143" t="s">
        <v>41</v>
      </c>
      <c r="D1974" s="143" t="s">
        <v>112</v>
      </c>
      <c r="E1974" s="143" t="s">
        <v>101</v>
      </c>
      <c r="F1974" s="143" t="s">
        <v>102</v>
      </c>
      <c r="G1974" s="143" t="s">
        <v>103</v>
      </c>
      <c r="H1974" s="143" t="s">
        <v>104</v>
      </c>
      <c r="I1974" s="143" t="s">
        <v>105</v>
      </c>
      <c r="J1974" s="143">
        <v>236</v>
      </c>
      <c r="K1974" s="144">
        <v>337.48</v>
      </c>
    </row>
    <row r="1975" spans="1:11" x14ac:dyDescent="0.25">
      <c r="A1975" s="142" t="s">
        <v>106</v>
      </c>
      <c r="B1975" s="143">
        <v>2022</v>
      </c>
      <c r="C1975" s="143" t="s">
        <v>41</v>
      </c>
      <c r="D1975" s="143" t="s">
        <v>112</v>
      </c>
      <c r="E1975" s="143" t="s">
        <v>101</v>
      </c>
      <c r="F1975" s="143" t="s">
        <v>102</v>
      </c>
      <c r="G1975" s="143" t="s">
        <v>103</v>
      </c>
      <c r="H1975" s="143" t="s">
        <v>104</v>
      </c>
      <c r="I1975" s="143" t="s">
        <v>105</v>
      </c>
      <c r="J1975" s="143">
        <v>164</v>
      </c>
      <c r="K1975" s="144">
        <v>234.51999999999998</v>
      </c>
    </row>
    <row r="1976" spans="1:11" x14ac:dyDescent="0.25">
      <c r="A1976" s="142" t="s">
        <v>99</v>
      </c>
      <c r="B1976" s="143">
        <v>2022</v>
      </c>
      <c r="C1976" s="143" t="s">
        <v>41</v>
      </c>
      <c r="D1976" s="143" t="s">
        <v>112</v>
      </c>
      <c r="E1976" s="143" t="s">
        <v>101</v>
      </c>
      <c r="F1976" s="143" t="s">
        <v>102</v>
      </c>
      <c r="G1976" s="143" t="s">
        <v>103</v>
      </c>
      <c r="H1976" s="143" t="s">
        <v>104</v>
      </c>
      <c r="I1976" s="143" t="s">
        <v>105</v>
      </c>
      <c r="J1976" s="143">
        <v>212</v>
      </c>
      <c r="K1976" s="144">
        <v>303.15999999999997</v>
      </c>
    </row>
    <row r="1977" spans="1:11" x14ac:dyDescent="0.25">
      <c r="A1977" s="142" t="s">
        <v>106</v>
      </c>
      <c r="B1977" s="143">
        <v>2022</v>
      </c>
      <c r="C1977" s="143" t="s">
        <v>41</v>
      </c>
      <c r="D1977" s="143" t="s">
        <v>112</v>
      </c>
      <c r="E1977" s="143" t="s">
        <v>101</v>
      </c>
      <c r="F1977" s="143" t="s">
        <v>102</v>
      </c>
      <c r="G1977" s="143" t="s">
        <v>103</v>
      </c>
      <c r="H1977" s="143" t="s">
        <v>104</v>
      </c>
      <c r="I1977" s="143" t="s">
        <v>105</v>
      </c>
      <c r="J1977" s="143">
        <v>316</v>
      </c>
      <c r="K1977" s="144">
        <v>451.88</v>
      </c>
    </row>
    <row r="1978" spans="1:11" x14ac:dyDescent="0.25">
      <c r="A1978" s="142" t="s">
        <v>99</v>
      </c>
      <c r="B1978" s="143">
        <v>2022</v>
      </c>
      <c r="C1978" s="143" t="s">
        <v>41</v>
      </c>
      <c r="D1978" s="143" t="s">
        <v>112</v>
      </c>
      <c r="E1978" s="143" t="s">
        <v>101</v>
      </c>
      <c r="F1978" s="143" t="s">
        <v>102</v>
      </c>
      <c r="G1978" s="143" t="s">
        <v>103</v>
      </c>
      <c r="H1978" s="143" t="s">
        <v>104</v>
      </c>
      <c r="I1978" s="143" t="s">
        <v>105</v>
      </c>
      <c r="J1978" s="143">
        <v>310</v>
      </c>
      <c r="K1978" s="144">
        <v>443.3</v>
      </c>
    </row>
    <row r="1979" spans="1:11" x14ac:dyDescent="0.25">
      <c r="A1979" s="142" t="s">
        <v>106</v>
      </c>
      <c r="B1979" s="143">
        <v>2022</v>
      </c>
      <c r="C1979" s="143" t="s">
        <v>41</v>
      </c>
      <c r="D1979" s="143" t="s">
        <v>112</v>
      </c>
      <c r="E1979" s="143" t="s">
        <v>101</v>
      </c>
      <c r="F1979" s="143" t="s">
        <v>102</v>
      </c>
      <c r="G1979" s="143" t="s">
        <v>103</v>
      </c>
      <c r="H1979" s="143" t="s">
        <v>104</v>
      </c>
      <c r="I1979" s="143" t="s">
        <v>105</v>
      </c>
      <c r="J1979" s="143">
        <v>238</v>
      </c>
      <c r="K1979" s="144">
        <v>526.24</v>
      </c>
    </row>
    <row r="1980" spans="1:11" x14ac:dyDescent="0.25">
      <c r="A1980" s="142" t="s">
        <v>106</v>
      </c>
      <c r="B1980" s="143">
        <v>2022</v>
      </c>
      <c r="C1980" s="143" t="s">
        <v>41</v>
      </c>
      <c r="D1980" s="143" t="s">
        <v>112</v>
      </c>
      <c r="E1980" s="143" t="s">
        <v>101</v>
      </c>
      <c r="F1980" s="143" t="s">
        <v>102</v>
      </c>
      <c r="G1980" s="143" t="s">
        <v>103</v>
      </c>
      <c r="H1980" s="143" t="s">
        <v>104</v>
      </c>
      <c r="I1980" s="143" t="s">
        <v>105</v>
      </c>
      <c r="J1980" s="143">
        <v>166</v>
      </c>
      <c r="K1980" s="144">
        <v>526.24</v>
      </c>
    </row>
    <row r="1981" spans="1:11" x14ac:dyDescent="0.25">
      <c r="A1981" s="142" t="s">
        <v>99</v>
      </c>
      <c r="B1981" s="143">
        <v>2022</v>
      </c>
      <c r="C1981" s="143" t="s">
        <v>41</v>
      </c>
      <c r="D1981" s="143" t="s">
        <v>112</v>
      </c>
      <c r="E1981" s="143" t="s">
        <v>101</v>
      </c>
      <c r="F1981" s="143" t="s">
        <v>102</v>
      </c>
      <c r="G1981" s="143" t="s">
        <v>103</v>
      </c>
      <c r="H1981" s="143" t="s">
        <v>104</v>
      </c>
      <c r="I1981" s="143" t="s">
        <v>105</v>
      </c>
      <c r="J1981" s="143">
        <v>208</v>
      </c>
      <c r="K1981" s="144">
        <v>526.24</v>
      </c>
    </row>
    <row r="1982" spans="1:11" x14ac:dyDescent="0.25">
      <c r="A1982" s="142" t="s">
        <v>108</v>
      </c>
      <c r="B1982" s="143">
        <v>2022</v>
      </c>
      <c r="C1982" s="143" t="s">
        <v>41</v>
      </c>
      <c r="D1982" s="143" t="s">
        <v>112</v>
      </c>
      <c r="E1982" s="143" t="s">
        <v>101</v>
      </c>
      <c r="F1982" s="143" t="s">
        <v>102</v>
      </c>
      <c r="G1982" s="143" t="s">
        <v>103</v>
      </c>
      <c r="H1982" s="143" t="s">
        <v>104</v>
      </c>
      <c r="I1982" s="143" t="s">
        <v>105</v>
      </c>
      <c r="J1982" s="143">
        <v>963</v>
      </c>
      <c r="K1982" s="144">
        <v>1377.09</v>
      </c>
    </row>
    <row r="1983" spans="1:11" x14ac:dyDescent="0.25">
      <c r="A1983" s="142" t="s">
        <v>99</v>
      </c>
      <c r="B1983" s="143">
        <v>2022</v>
      </c>
      <c r="C1983" s="143" t="s">
        <v>41</v>
      </c>
      <c r="D1983" s="143" t="s">
        <v>112</v>
      </c>
      <c r="E1983" s="143" t="s">
        <v>101</v>
      </c>
      <c r="F1983" s="143" t="s">
        <v>102</v>
      </c>
      <c r="G1983" s="143" t="s">
        <v>103</v>
      </c>
      <c r="H1983" s="143" t="s">
        <v>104</v>
      </c>
      <c r="I1983" s="143" t="s">
        <v>105</v>
      </c>
      <c r="J1983" s="143">
        <v>1017</v>
      </c>
      <c r="K1983" s="144">
        <v>1454.31</v>
      </c>
    </row>
    <row r="1984" spans="1:11" x14ac:dyDescent="0.25">
      <c r="A1984" s="142" t="s">
        <v>99</v>
      </c>
      <c r="B1984" s="143">
        <v>2022</v>
      </c>
      <c r="C1984" s="143" t="s">
        <v>41</v>
      </c>
      <c r="D1984" s="143" t="s">
        <v>112</v>
      </c>
      <c r="E1984" s="143" t="s">
        <v>101</v>
      </c>
      <c r="F1984" s="143" t="s">
        <v>102</v>
      </c>
      <c r="G1984" s="143" t="s">
        <v>103</v>
      </c>
      <c r="H1984" s="143" t="s">
        <v>104</v>
      </c>
      <c r="I1984" s="143" t="s">
        <v>105</v>
      </c>
      <c r="J1984" s="143">
        <v>210</v>
      </c>
      <c r="K1984" s="144">
        <v>300.3</v>
      </c>
    </row>
    <row r="1985" spans="1:11" x14ac:dyDescent="0.25">
      <c r="A1985" s="142" t="s">
        <v>99</v>
      </c>
      <c r="B1985" s="143">
        <v>2022</v>
      </c>
      <c r="C1985" s="143" t="s">
        <v>41</v>
      </c>
      <c r="D1985" s="143" t="s">
        <v>112</v>
      </c>
      <c r="E1985" s="143" t="s">
        <v>101</v>
      </c>
      <c r="F1985" s="143" t="s">
        <v>102</v>
      </c>
      <c r="G1985" s="143" t="s">
        <v>103</v>
      </c>
      <c r="H1985" s="143" t="s">
        <v>104</v>
      </c>
      <c r="I1985" s="143" t="s">
        <v>105</v>
      </c>
      <c r="J1985" s="143">
        <v>237</v>
      </c>
      <c r="K1985" s="144">
        <v>338.90999999999997</v>
      </c>
    </row>
    <row r="1986" spans="1:11" x14ac:dyDescent="0.25">
      <c r="A1986" s="142" t="s">
        <v>106</v>
      </c>
      <c r="B1986" s="143">
        <v>2022</v>
      </c>
      <c r="C1986" s="143" t="s">
        <v>41</v>
      </c>
      <c r="D1986" s="143" t="s">
        <v>112</v>
      </c>
      <c r="E1986" s="143" t="s">
        <v>101</v>
      </c>
      <c r="F1986" s="143" t="s">
        <v>102</v>
      </c>
      <c r="G1986" s="143" t="s">
        <v>103</v>
      </c>
      <c r="H1986" s="143" t="s">
        <v>104</v>
      </c>
      <c r="I1986" s="143" t="s">
        <v>105</v>
      </c>
      <c r="J1986" s="143">
        <v>165</v>
      </c>
      <c r="K1986" s="144">
        <v>235.95</v>
      </c>
    </row>
    <row r="1987" spans="1:11" x14ac:dyDescent="0.25">
      <c r="A1987" s="142" t="s">
        <v>108</v>
      </c>
      <c r="B1987" s="143">
        <v>2022</v>
      </c>
      <c r="C1987" s="143" t="s">
        <v>41</v>
      </c>
      <c r="D1987" s="143" t="s">
        <v>112</v>
      </c>
      <c r="E1987" s="143" t="s">
        <v>101</v>
      </c>
      <c r="F1987" s="143" t="s">
        <v>102</v>
      </c>
      <c r="G1987" s="143" t="s">
        <v>103</v>
      </c>
      <c r="H1987" s="143" t="s">
        <v>104</v>
      </c>
      <c r="I1987" s="143" t="s">
        <v>105</v>
      </c>
      <c r="J1987" s="143">
        <v>213</v>
      </c>
      <c r="K1987" s="144">
        <v>304.59000000000003</v>
      </c>
    </row>
    <row r="1988" spans="1:11" x14ac:dyDescent="0.25">
      <c r="A1988" s="142" t="s">
        <v>106</v>
      </c>
      <c r="B1988" s="143">
        <v>2022</v>
      </c>
      <c r="C1988" s="143" t="s">
        <v>41</v>
      </c>
      <c r="D1988" s="143" t="s">
        <v>112</v>
      </c>
      <c r="E1988" s="143" t="s">
        <v>101</v>
      </c>
      <c r="F1988" s="143" t="s">
        <v>102</v>
      </c>
      <c r="G1988" s="143" t="s">
        <v>103</v>
      </c>
      <c r="H1988" s="143" t="s">
        <v>104</v>
      </c>
      <c r="I1988" s="143" t="s">
        <v>105</v>
      </c>
      <c r="J1988" s="143">
        <v>319</v>
      </c>
      <c r="K1988" s="144">
        <v>456.16999999999996</v>
      </c>
    </row>
    <row r="1989" spans="1:11" x14ac:dyDescent="0.25">
      <c r="A1989" s="142" t="s">
        <v>106</v>
      </c>
      <c r="B1989" s="143">
        <v>2022</v>
      </c>
      <c r="C1989" s="143" t="s">
        <v>41</v>
      </c>
      <c r="D1989" s="143" t="s">
        <v>112</v>
      </c>
      <c r="E1989" s="143" t="s">
        <v>101</v>
      </c>
      <c r="F1989" s="143" t="s">
        <v>102</v>
      </c>
      <c r="G1989" s="143" t="s">
        <v>103</v>
      </c>
      <c r="H1989" s="143" t="s">
        <v>104</v>
      </c>
      <c r="I1989" s="143" t="s">
        <v>105</v>
      </c>
      <c r="J1989" s="143">
        <v>313</v>
      </c>
      <c r="K1989" s="144">
        <v>447.59000000000003</v>
      </c>
    </row>
    <row r="1990" spans="1:11" x14ac:dyDescent="0.25">
      <c r="A1990" s="142" t="s">
        <v>99</v>
      </c>
      <c r="B1990" s="143">
        <v>2022</v>
      </c>
      <c r="C1990" s="143" t="s">
        <v>41</v>
      </c>
      <c r="D1990" s="143" t="s">
        <v>112</v>
      </c>
      <c r="E1990" s="143" t="s">
        <v>101</v>
      </c>
      <c r="F1990" s="143" t="s">
        <v>102</v>
      </c>
      <c r="G1990" s="143" t="s">
        <v>103</v>
      </c>
      <c r="H1990" s="143" t="s">
        <v>104</v>
      </c>
      <c r="I1990" s="143" t="s">
        <v>105</v>
      </c>
      <c r="J1990" s="143">
        <v>307</v>
      </c>
      <c r="K1990" s="144">
        <v>439.01</v>
      </c>
    </row>
    <row r="1991" spans="1:11" x14ac:dyDescent="0.25">
      <c r="A1991" s="142" t="s">
        <v>99</v>
      </c>
      <c r="B1991" s="143">
        <v>2022</v>
      </c>
      <c r="C1991" s="143" t="s">
        <v>41</v>
      </c>
      <c r="D1991" s="143" t="s">
        <v>112</v>
      </c>
      <c r="E1991" s="143" t="s">
        <v>101</v>
      </c>
      <c r="F1991" s="143" t="s">
        <v>102</v>
      </c>
      <c r="G1991" s="143" t="s">
        <v>103</v>
      </c>
      <c r="H1991" s="143" t="s">
        <v>104</v>
      </c>
      <c r="I1991" s="143" t="s">
        <v>105</v>
      </c>
      <c r="J1991" s="143">
        <v>235</v>
      </c>
      <c r="K1991" s="144">
        <v>336.05</v>
      </c>
    </row>
    <row r="1992" spans="1:11" x14ac:dyDescent="0.25">
      <c r="A1992" s="142" t="s">
        <v>99</v>
      </c>
      <c r="B1992" s="143">
        <v>2022</v>
      </c>
      <c r="C1992" s="143" t="s">
        <v>41</v>
      </c>
      <c r="D1992" s="143" t="s">
        <v>112</v>
      </c>
      <c r="E1992" s="143" t="s">
        <v>101</v>
      </c>
      <c r="F1992" s="143" t="s">
        <v>102</v>
      </c>
      <c r="G1992" s="143" t="s">
        <v>103</v>
      </c>
      <c r="H1992" s="143" t="s">
        <v>104</v>
      </c>
      <c r="I1992" s="143" t="s">
        <v>105</v>
      </c>
      <c r="J1992" s="143">
        <v>798</v>
      </c>
      <c r="K1992" s="144">
        <v>1141.1399999999999</v>
      </c>
    </row>
    <row r="1993" spans="1:11" x14ac:dyDescent="0.25">
      <c r="A1993" s="142" t="s">
        <v>106</v>
      </c>
      <c r="B1993" s="143">
        <v>2022</v>
      </c>
      <c r="C1993" s="143" t="s">
        <v>41</v>
      </c>
      <c r="D1993" s="143" t="s">
        <v>112</v>
      </c>
      <c r="E1993" s="143" t="s">
        <v>101</v>
      </c>
      <c r="F1993" s="143" t="s">
        <v>102</v>
      </c>
      <c r="G1993" s="143" t="s">
        <v>103</v>
      </c>
      <c r="H1993" s="143" t="s">
        <v>104</v>
      </c>
      <c r="I1993" s="143" t="s">
        <v>105</v>
      </c>
      <c r="J1993" s="143">
        <v>831</v>
      </c>
      <c r="K1993" s="144">
        <v>1188.33</v>
      </c>
    </row>
    <row r="1994" spans="1:11" x14ac:dyDescent="0.25">
      <c r="A1994" s="142" t="s">
        <v>108</v>
      </c>
      <c r="B1994" s="143">
        <v>2022</v>
      </c>
      <c r="C1994" s="143" t="s">
        <v>41</v>
      </c>
      <c r="D1994" s="143" t="s">
        <v>112</v>
      </c>
      <c r="E1994" s="143" t="s">
        <v>101</v>
      </c>
      <c r="F1994" s="143" t="s">
        <v>102</v>
      </c>
      <c r="G1994" s="143" t="s">
        <v>103</v>
      </c>
      <c r="H1994" s="143" t="s">
        <v>104</v>
      </c>
      <c r="I1994" s="143" t="s">
        <v>107</v>
      </c>
      <c r="J1994" s="143">
        <v>317</v>
      </c>
      <c r="K1994" s="144">
        <v>453.31</v>
      </c>
    </row>
    <row r="1995" spans="1:11" x14ac:dyDescent="0.25">
      <c r="A1995" s="142" t="s">
        <v>99</v>
      </c>
      <c r="B1995" s="143">
        <v>2022</v>
      </c>
      <c r="C1995" s="143" t="s">
        <v>41</v>
      </c>
      <c r="D1995" s="143" t="s">
        <v>112</v>
      </c>
      <c r="E1995" s="143" t="s">
        <v>101</v>
      </c>
      <c r="F1995" s="143" t="s">
        <v>102</v>
      </c>
      <c r="G1995" s="143" t="s">
        <v>103</v>
      </c>
      <c r="H1995" s="143" t="s">
        <v>104</v>
      </c>
      <c r="I1995" s="143" t="s">
        <v>107</v>
      </c>
      <c r="J1995" s="143">
        <v>311</v>
      </c>
      <c r="K1995" s="144">
        <v>444.73</v>
      </c>
    </row>
    <row r="1996" spans="1:11" x14ac:dyDescent="0.25">
      <c r="A1996" s="142" t="s">
        <v>110</v>
      </c>
      <c r="B1996" s="143">
        <v>2022</v>
      </c>
      <c r="C1996" s="143" t="s">
        <v>41</v>
      </c>
      <c r="D1996" s="143" t="s">
        <v>112</v>
      </c>
      <c r="E1996" s="143" t="s">
        <v>101</v>
      </c>
      <c r="F1996" s="143" t="s">
        <v>102</v>
      </c>
      <c r="G1996" s="143" t="s">
        <v>103</v>
      </c>
      <c r="H1996" s="143" t="s">
        <v>104</v>
      </c>
      <c r="I1996" s="143" t="s">
        <v>107</v>
      </c>
      <c r="J1996" s="143">
        <v>305</v>
      </c>
      <c r="K1996" s="144">
        <v>436.15</v>
      </c>
    </row>
    <row r="1997" spans="1:11" x14ac:dyDescent="0.25">
      <c r="A1997" s="142" t="s">
        <v>99</v>
      </c>
      <c r="B1997" s="143">
        <v>2022</v>
      </c>
      <c r="C1997" s="143" t="s">
        <v>41</v>
      </c>
      <c r="D1997" s="143" t="s">
        <v>112</v>
      </c>
      <c r="E1997" s="143" t="s">
        <v>101</v>
      </c>
      <c r="F1997" s="143" t="s">
        <v>102</v>
      </c>
      <c r="G1997" s="143" t="s">
        <v>103</v>
      </c>
      <c r="H1997" s="143" t="s">
        <v>104</v>
      </c>
      <c r="I1997" s="143" t="s">
        <v>105</v>
      </c>
      <c r="J1997" s="143">
        <v>239</v>
      </c>
      <c r="K1997" s="144">
        <v>341.77</v>
      </c>
    </row>
    <row r="1998" spans="1:11" x14ac:dyDescent="0.25">
      <c r="A1998" s="142" t="s">
        <v>99</v>
      </c>
      <c r="B1998" s="143">
        <v>2022</v>
      </c>
      <c r="C1998" s="143" t="s">
        <v>41</v>
      </c>
      <c r="D1998" s="143" t="s">
        <v>112</v>
      </c>
      <c r="E1998" s="143" t="s">
        <v>101</v>
      </c>
      <c r="F1998" s="143" t="s">
        <v>102</v>
      </c>
      <c r="G1998" s="143" t="s">
        <v>103</v>
      </c>
      <c r="H1998" s="143" t="s">
        <v>104</v>
      </c>
      <c r="I1998" s="143" t="s">
        <v>105</v>
      </c>
      <c r="J1998" s="143">
        <v>209</v>
      </c>
      <c r="K1998" s="144">
        <v>298.87</v>
      </c>
    </row>
    <row r="1999" spans="1:11" x14ac:dyDescent="0.25">
      <c r="A1999" s="142" t="s">
        <v>108</v>
      </c>
      <c r="B1999" s="143">
        <v>2022</v>
      </c>
      <c r="C1999" s="143" t="s">
        <v>40</v>
      </c>
      <c r="D1999" s="143" t="s">
        <v>112</v>
      </c>
      <c r="E1999" s="143" t="s">
        <v>101</v>
      </c>
      <c r="F1999" s="143" t="s">
        <v>102</v>
      </c>
      <c r="G1999" s="143" t="s">
        <v>103</v>
      </c>
      <c r="H1999" s="143" t="s">
        <v>104</v>
      </c>
      <c r="I1999" s="143" t="s">
        <v>107</v>
      </c>
      <c r="J1999" s="143">
        <v>332</v>
      </c>
      <c r="K1999" s="144">
        <v>474.76</v>
      </c>
    </row>
    <row r="2000" spans="1:11" x14ac:dyDescent="0.25">
      <c r="A2000" s="142" t="s">
        <v>106</v>
      </c>
      <c r="B2000" s="143">
        <v>2022</v>
      </c>
      <c r="C2000" s="143" t="s">
        <v>40</v>
      </c>
      <c r="D2000" s="143" t="s">
        <v>112</v>
      </c>
      <c r="E2000" s="143" t="s">
        <v>101</v>
      </c>
      <c r="F2000" s="143" t="s">
        <v>102</v>
      </c>
      <c r="G2000" s="143" t="s">
        <v>103</v>
      </c>
      <c r="H2000" s="143" t="s">
        <v>104</v>
      </c>
      <c r="I2000" s="143" t="s">
        <v>107</v>
      </c>
      <c r="J2000" s="143">
        <v>326</v>
      </c>
      <c r="K2000" s="144">
        <v>466.18</v>
      </c>
    </row>
    <row r="2001" spans="1:11" x14ac:dyDescent="0.25">
      <c r="A2001" s="142" t="s">
        <v>99</v>
      </c>
      <c r="B2001" s="143">
        <v>2022</v>
      </c>
      <c r="C2001" s="143" t="s">
        <v>40</v>
      </c>
      <c r="D2001" s="143" t="s">
        <v>112</v>
      </c>
      <c r="E2001" s="143" t="s">
        <v>101</v>
      </c>
      <c r="F2001" s="143" t="s">
        <v>102</v>
      </c>
      <c r="G2001" s="143" t="s">
        <v>103</v>
      </c>
      <c r="H2001" s="143" t="s">
        <v>104</v>
      </c>
      <c r="I2001" s="143" t="s">
        <v>105</v>
      </c>
      <c r="J2001" s="143">
        <v>242</v>
      </c>
      <c r="K2001" s="144">
        <v>346.06</v>
      </c>
    </row>
    <row r="2002" spans="1:11" x14ac:dyDescent="0.25">
      <c r="A2002" s="142" t="s">
        <v>99</v>
      </c>
      <c r="B2002" s="143">
        <v>2022</v>
      </c>
      <c r="C2002" s="143" t="s">
        <v>40</v>
      </c>
      <c r="D2002" s="143" t="s">
        <v>112</v>
      </c>
      <c r="E2002" s="143" t="s">
        <v>101</v>
      </c>
      <c r="F2002" s="143" t="s">
        <v>102</v>
      </c>
      <c r="G2002" s="143" t="s">
        <v>103</v>
      </c>
      <c r="H2002" s="143" t="s">
        <v>104</v>
      </c>
      <c r="I2002" s="143" t="s">
        <v>105</v>
      </c>
      <c r="J2002" s="143">
        <v>170</v>
      </c>
      <c r="K2002" s="144">
        <v>243.1</v>
      </c>
    </row>
    <row r="2003" spans="1:11" x14ac:dyDescent="0.25">
      <c r="A2003" s="142" t="s">
        <v>99</v>
      </c>
      <c r="B2003" s="143">
        <v>2022</v>
      </c>
      <c r="C2003" s="143" t="s">
        <v>40</v>
      </c>
      <c r="D2003" s="143" t="s">
        <v>112</v>
      </c>
      <c r="E2003" s="143" t="s">
        <v>101</v>
      </c>
      <c r="F2003" s="143" t="s">
        <v>102</v>
      </c>
      <c r="G2003" s="143" t="s">
        <v>103</v>
      </c>
      <c r="H2003" s="143" t="s">
        <v>104</v>
      </c>
      <c r="I2003" s="143" t="s">
        <v>105</v>
      </c>
      <c r="J2003" s="143">
        <v>218</v>
      </c>
      <c r="K2003" s="144">
        <v>311.74</v>
      </c>
    </row>
    <row r="2004" spans="1:11" x14ac:dyDescent="0.25">
      <c r="A2004" s="142" t="s">
        <v>99</v>
      </c>
      <c r="B2004" s="143">
        <v>2022</v>
      </c>
      <c r="C2004" s="143" t="s">
        <v>40</v>
      </c>
      <c r="D2004" s="143" t="s">
        <v>112</v>
      </c>
      <c r="E2004" s="143" t="s">
        <v>101</v>
      </c>
      <c r="F2004" s="143" t="s">
        <v>102</v>
      </c>
      <c r="G2004" s="143" t="s">
        <v>103</v>
      </c>
      <c r="H2004" s="143" t="s">
        <v>104</v>
      </c>
      <c r="I2004" s="143" t="s">
        <v>105</v>
      </c>
      <c r="J2004" s="143">
        <v>334</v>
      </c>
      <c r="K2004" s="144">
        <v>477.62</v>
      </c>
    </row>
    <row r="2005" spans="1:11" x14ac:dyDescent="0.25">
      <c r="A2005" s="142" t="s">
        <v>109</v>
      </c>
      <c r="B2005" s="143">
        <v>2022</v>
      </c>
      <c r="C2005" s="143" t="s">
        <v>40</v>
      </c>
      <c r="D2005" s="143" t="s">
        <v>112</v>
      </c>
      <c r="E2005" s="143" t="s">
        <v>101</v>
      </c>
      <c r="F2005" s="143" t="s">
        <v>102</v>
      </c>
      <c r="G2005" s="143" t="s">
        <v>103</v>
      </c>
      <c r="H2005" s="143" t="s">
        <v>104</v>
      </c>
      <c r="I2005" s="143" t="s">
        <v>105</v>
      </c>
      <c r="J2005" s="143">
        <v>328</v>
      </c>
      <c r="K2005" s="144">
        <v>469.03999999999996</v>
      </c>
    </row>
    <row r="2006" spans="1:11" x14ac:dyDescent="0.25">
      <c r="A2006" s="142" t="s">
        <v>106</v>
      </c>
      <c r="B2006" s="143">
        <v>2022</v>
      </c>
      <c r="C2006" s="143" t="s">
        <v>40</v>
      </c>
      <c r="D2006" s="143" t="s">
        <v>112</v>
      </c>
      <c r="E2006" s="143" t="s">
        <v>101</v>
      </c>
      <c r="F2006" s="143" t="s">
        <v>102</v>
      </c>
      <c r="G2006" s="143" t="s">
        <v>103</v>
      </c>
      <c r="H2006" s="143" t="s">
        <v>104</v>
      </c>
      <c r="I2006" s="143" t="s">
        <v>105</v>
      </c>
      <c r="J2006" s="143">
        <v>322</v>
      </c>
      <c r="K2006" s="144">
        <v>460.46000000000004</v>
      </c>
    </row>
    <row r="2007" spans="1:11" x14ac:dyDescent="0.25">
      <c r="A2007" s="142" t="s">
        <v>106</v>
      </c>
      <c r="B2007" s="143">
        <v>2022</v>
      </c>
      <c r="C2007" s="143" t="s">
        <v>40</v>
      </c>
      <c r="D2007" s="143" t="s">
        <v>112</v>
      </c>
      <c r="E2007" s="143" t="s">
        <v>101</v>
      </c>
      <c r="F2007" s="143" t="s">
        <v>102</v>
      </c>
      <c r="G2007" s="143" t="s">
        <v>103</v>
      </c>
      <c r="H2007" s="143" t="s">
        <v>104</v>
      </c>
      <c r="I2007" s="143" t="s">
        <v>105</v>
      </c>
      <c r="J2007" s="143">
        <v>244</v>
      </c>
      <c r="K2007" s="144">
        <v>526.24</v>
      </c>
    </row>
    <row r="2008" spans="1:11" x14ac:dyDescent="0.25">
      <c r="A2008" s="142" t="s">
        <v>106</v>
      </c>
      <c r="B2008" s="143">
        <v>2022</v>
      </c>
      <c r="C2008" s="143" t="s">
        <v>40</v>
      </c>
      <c r="D2008" s="143" t="s">
        <v>112</v>
      </c>
      <c r="E2008" s="143" t="s">
        <v>101</v>
      </c>
      <c r="F2008" s="143" t="s">
        <v>102</v>
      </c>
      <c r="G2008" s="143" t="s">
        <v>103</v>
      </c>
      <c r="H2008" s="143" t="s">
        <v>104</v>
      </c>
      <c r="I2008" s="143" t="s">
        <v>105</v>
      </c>
      <c r="J2008" s="143">
        <v>214</v>
      </c>
      <c r="K2008" s="144">
        <v>526.24</v>
      </c>
    </row>
    <row r="2009" spans="1:11" x14ac:dyDescent="0.25">
      <c r="A2009" s="142" t="s">
        <v>99</v>
      </c>
      <c r="B2009" s="143">
        <v>2022</v>
      </c>
      <c r="C2009" s="143" t="s">
        <v>40</v>
      </c>
      <c r="D2009" s="143" t="s">
        <v>112</v>
      </c>
      <c r="E2009" s="143" t="s">
        <v>101</v>
      </c>
      <c r="F2009" s="143" t="s">
        <v>102</v>
      </c>
      <c r="G2009" s="143" t="s">
        <v>103</v>
      </c>
      <c r="H2009" s="143" t="s">
        <v>104</v>
      </c>
      <c r="I2009" s="143" t="s">
        <v>105</v>
      </c>
      <c r="J2009" s="143">
        <v>1016</v>
      </c>
      <c r="K2009" s="144">
        <v>1452.88</v>
      </c>
    </row>
    <row r="2010" spans="1:11" x14ac:dyDescent="0.25">
      <c r="A2010" s="142" t="s">
        <v>106</v>
      </c>
      <c r="B2010" s="143">
        <v>2022</v>
      </c>
      <c r="C2010" s="143" t="s">
        <v>40</v>
      </c>
      <c r="D2010" s="143" t="s">
        <v>112</v>
      </c>
      <c r="E2010" s="143" t="s">
        <v>101</v>
      </c>
      <c r="F2010" s="143" t="s">
        <v>102</v>
      </c>
      <c r="G2010" s="143" t="s">
        <v>103</v>
      </c>
      <c r="H2010" s="143" t="s">
        <v>104</v>
      </c>
      <c r="I2010" s="143" t="s">
        <v>105</v>
      </c>
      <c r="J2010" s="143">
        <v>216</v>
      </c>
      <c r="K2010" s="144">
        <v>308.88</v>
      </c>
    </row>
    <row r="2011" spans="1:11" x14ac:dyDescent="0.25">
      <c r="A2011" s="142" t="s">
        <v>106</v>
      </c>
      <c r="B2011" s="143">
        <v>2022</v>
      </c>
      <c r="C2011" s="143" t="s">
        <v>40</v>
      </c>
      <c r="D2011" s="143" t="s">
        <v>112</v>
      </c>
      <c r="E2011" s="143" t="s">
        <v>101</v>
      </c>
      <c r="F2011" s="143" t="s">
        <v>102</v>
      </c>
      <c r="G2011" s="143" t="s">
        <v>103</v>
      </c>
      <c r="H2011" s="143" t="s">
        <v>104</v>
      </c>
      <c r="I2011" s="143" t="s">
        <v>105</v>
      </c>
      <c r="J2011" s="143">
        <v>243</v>
      </c>
      <c r="K2011" s="144">
        <v>347.49</v>
      </c>
    </row>
    <row r="2012" spans="1:11" x14ac:dyDescent="0.25">
      <c r="A2012" s="142" t="s">
        <v>99</v>
      </c>
      <c r="B2012" s="143">
        <v>2022</v>
      </c>
      <c r="C2012" s="143" t="s">
        <v>40</v>
      </c>
      <c r="D2012" s="143" t="s">
        <v>112</v>
      </c>
      <c r="E2012" s="143" t="s">
        <v>101</v>
      </c>
      <c r="F2012" s="143" t="s">
        <v>102</v>
      </c>
      <c r="G2012" s="143" t="s">
        <v>103</v>
      </c>
      <c r="H2012" s="143" t="s">
        <v>104</v>
      </c>
      <c r="I2012" s="143" t="s">
        <v>105</v>
      </c>
      <c r="J2012" s="143">
        <v>171</v>
      </c>
      <c r="K2012" s="144">
        <v>244.53</v>
      </c>
    </row>
    <row r="2013" spans="1:11" x14ac:dyDescent="0.25">
      <c r="A2013" s="142" t="s">
        <v>99</v>
      </c>
      <c r="B2013" s="143">
        <v>2022</v>
      </c>
      <c r="C2013" s="143" t="s">
        <v>40</v>
      </c>
      <c r="D2013" s="143" t="s">
        <v>112</v>
      </c>
      <c r="E2013" s="143" t="s">
        <v>101</v>
      </c>
      <c r="F2013" s="143" t="s">
        <v>102</v>
      </c>
      <c r="G2013" s="143" t="s">
        <v>103</v>
      </c>
      <c r="H2013" s="143" t="s">
        <v>104</v>
      </c>
      <c r="I2013" s="143" t="s">
        <v>105</v>
      </c>
      <c r="J2013" s="143">
        <v>331</v>
      </c>
      <c r="K2013" s="144">
        <v>473.33</v>
      </c>
    </row>
    <row r="2014" spans="1:11" x14ac:dyDescent="0.25">
      <c r="A2014" s="142" t="s">
        <v>99</v>
      </c>
      <c r="B2014" s="143">
        <v>2022</v>
      </c>
      <c r="C2014" s="143" t="s">
        <v>40</v>
      </c>
      <c r="D2014" s="143" t="s">
        <v>112</v>
      </c>
      <c r="E2014" s="143" t="s">
        <v>101</v>
      </c>
      <c r="F2014" s="143" t="s">
        <v>102</v>
      </c>
      <c r="G2014" s="143" t="s">
        <v>103</v>
      </c>
      <c r="H2014" s="143" t="s">
        <v>104</v>
      </c>
      <c r="I2014" s="143" t="s">
        <v>105</v>
      </c>
      <c r="J2014" s="143">
        <v>325</v>
      </c>
      <c r="K2014" s="144">
        <v>464.75</v>
      </c>
    </row>
    <row r="2015" spans="1:11" x14ac:dyDescent="0.25">
      <c r="A2015" s="142" t="s">
        <v>106</v>
      </c>
      <c r="B2015" s="143">
        <v>2022</v>
      </c>
      <c r="C2015" s="143" t="s">
        <v>40</v>
      </c>
      <c r="D2015" s="143" t="s">
        <v>112</v>
      </c>
      <c r="E2015" s="143" t="s">
        <v>101</v>
      </c>
      <c r="F2015" s="143" t="s">
        <v>102</v>
      </c>
      <c r="G2015" s="143" t="s">
        <v>103</v>
      </c>
      <c r="H2015" s="143" t="s">
        <v>104</v>
      </c>
      <c r="I2015" s="143" t="s">
        <v>105</v>
      </c>
      <c r="J2015" s="143">
        <v>241</v>
      </c>
      <c r="K2015" s="144">
        <v>344.63</v>
      </c>
    </row>
    <row r="2016" spans="1:11" x14ac:dyDescent="0.25">
      <c r="A2016" s="142" t="s">
        <v>109</v>
      </c>
      <c r="B2016" s="143">
        <v>2022</v>
      </c>
      <c r="C2016" s="143" t="s">
        <v>40</v>
      </c>
      <c r="D2016" s="143" t="s">
        <v>112</v>
      </c>
      <c r="E2016" s="143" t="s">
        <v>101</v>
      </c>
      <c r="F2016" s="143" t="s">
        <v>102</v>
      </c>
      <c r="G2016" s="143" t="s">
        <v>103</v>
      </c>
      <c r="H2016" s="143" t="s">
        <v>104</v>
      </c>
      <c r="I2016" s="143" t="s">
        <v>105</v>
      </c>
      <c r="J2016" s="143">
        <v>797</v>
      </c>
      <c r="K2016" s="144">
        <v>1139.71</v>
      </c>
    </row>
    <row r="2017" spans="1:11" x14ac:dyDescent="0.25">
      <c r="A2017" s="142" t="s">
        <v>106</v>
      </c>
      <c r="B2017" s="143">
        <v>2022</v>
      </c>
      <c r="C2017" s="143" t="s">
        <v>40</v>
      </c>
      <c r="D2017" s="143" t="s">
        <v>112</v>
      </c>
      <c r="E2017" s="143" t="s">
        <v>101</v>
      </c>
      <c r="F2017" s="143" t="s">
        <v>102</v>
      </c>
      <c r="G2017" s="143" t="s">
        <v>103</v>
      </c>
      <c r="H2017" s="143" t="s">
        <v>104</v>
      </c>
      <c r="I2017" s="143" t="s">
        <v>105</v>
      </c>
      <c r="J2017" s="143">
        <v>830</v>
      </c>
      <c r="K2017" s="144">
        <v>1186.9000000000001</v>
      </c>
    </row>
    <row r="2018" spans="1:11" x14ac:dyDescent="0.25">
      <c r="A2018" s="142" t="s">
        <v>108</v>
      </c>
      <c r="B2018" s="143">
        <v>2022</v>
      </c>
      <c r="C2018" s="143" t="s">
        <v>40</v>
      </c>
      <c r="D2018" s="143" t="s">
        <v>112</v>
      </c>
      <c r="E2018" s="143" t="s">
        <v>101</v>
      </c>
      <c r="F2018" s="143" t="s">
        <v>102</v>
      </c>
      <c r="G2018" s="143" t="s">
        <v>103</v>
      </c>
      <c r="H2018" s="143" t="s">
        <v>104</v>
      </c>
      <c r="I2018" s="143" t="s">
        <v>107</v>
      </c>
      <c r="J2018" s="143">
        <v>335</v>
      </c>
      <c r="K2018" s="144">
        <v>479.05</v>
      </c>
    </row>
    <row r="2019" spans="1:11" x14ac:dyDescent="0.25">
      <c r="A2019" s="142" t="s">
        <v>99</v>
      </c>
      <c r="B2019" s="143">
        <v>2022</v>
      </c>
      <c r="C2019" s="143" t="s">
        <v>40</v>
      </c>
      <c r="D2019" s="143" t="s">
        <v>112</v>
      </c>
      <c r="E2019" s="143" t="s">
        <v>101</v>
      </c>
      <c r="F2019" s="143" t="s">
        <v>102</v>
      </c>
      <c r="G2019" s="143" t="s">
        <v>103</v>
      </c>
      <c r="H2019" s="143" t="s">
        <v>104</v>
      </c>
      <c r="I2019" s="143" t="s">
        <v>107</v>
      </c>
      <c r="J2019" s="143">
        <v>329</v>
      </c>
      <c r="K2019" s="144">
        <v>470.47</v>
      </c>
    </row>
    <row r="2020" spans="1:11" x14ac:dyDescent="0.25">
      <c r="A2020" s="142" t="s">
        <v>109</v>
      </c>
      <c r="B2020" s="143">
        <v>2022</v>
      </c>
      <c r="C2020" s="143" t="s">
        <v>40</v>
      </c>
      <c r="D2020" s="143" t="s">
        <v>112</v>
      </c>
      <c r="E2020" s="143" t="s">
        <v>101</v>
      </c>
      <c r="F2020" s="143" t="s">
        <v>102</v>
      </c>
      <c r="G2020" s="143" t="s">
        <v>103</v>
      </c>
      <c r="H2020" s="143" t="s">
        <v>104</v>
      </c>
      <c r="I2020" s="143" t="s">
        <v>107</v>
      </c>
      <c r="J2020" s="143">
        <v>323</v>
      </c>
      <c r="K2020" s="144">
        <v>461.89</v>
      </c>
    </row>
    <row r="2021" spans="1:11" x14ac:dyDescent="0.25">
      <c r="A2021" s="142" t="s">
        <v>99</v>
      </c>
      <c r="B2021" s="143">
        <v>2022</v>
      </c>
      <c r="C2021" s="143" t="s">
        <v>40</v>
      </c>
      <c r="D2021" s="143" t="s">
        <v>112</v>
      </c>
      <c r="E2021" s="143" t="s">
        <v>101</v>
      </c>
      <c r="F2021" s="143" t="s">
        <v>102</v>
      </c>
      <c r="G2021" s="143" t="s">
        <v>103</v>
      </c>
      <c r="H2021" s="143" t="s">
        <v>104</v>
      </c>
      <c r="I2021" s="143" t="s">
        <v>105</v>
      </c>
      <c r="J2021" s="143">
        <v>245</v>
      </c>
      <c r="K2021" s="144">
        <v>350.35</v>
      </c>
    </row>
    <row r="2022" spans="1:11" x14ac:dyDescent="0.25">
      <c r="A2022" s="142" t="s">
        <v>106</v>
      </c>
      <c r="B2022" s="143">
        <v>2022</v>
      </c>
      <c r="C2022" s="143" t="s">
        <v>40</v>
      </c>
      <c r="D2022" s="143" t="s">
        <v>112</v>
      </c>
      <c r="E2022" s="143" t="s">
        <v>101</v>
      </c>
      <c r="F2022" s="143" t="s">
        <v>102</v>
      </c>
      <c r="G2022" s="143" t="s">
        <v>103</v>
      </c>
      <c r="H2022" s="143" t="s">
        <v>104</v>
      </c>
      <c r="I2022" s="143" t="s">
        <v>105</v>
      </c>
      <c r="J2022" s="143">
        <v>167</v>
      </c>
      <c r="K2022" s="144">
        <v>238.81</v>
      </c>
    </row>
    <row r="2023" spans="1:11" x14ac:dyDescent="0.25">
      <c r="A2023" s="142" t="s">
        <v>99</v>
      </c>
      <c r="B2023" s="143">
        <v>2022</v>
      </c>
      <c r="C2023" s="143" t="s">
        <v>40</v>
      </c>
      <c r="D2023" s="143" t="s">
        <v>112</v>
      </c>
      <c r="E2023" s="143" t="s">
        <v>101</v>
      </c>
      <c r="F2023" s="143" t="s">
        <v>102</v>
      </c>
      <c r="G2023" s="143" t="s">
        <v>103</v>
      </c>
      <c r="H2023" s="143" t="s">
        <v>104</v>
      </c>
      <c r="I2023" s="143" t="s">
        <v>105</v>
      </c>
      <c r="J2023" s="143">
        <v>215</v>
      </c>
      <c r="K2023" s="144">
        <v>307.45</v>
      </c>
    </row>
    <row r="2024" spans="1:11" x14ac:dyDescent="0.25">
      <c r="A2024" s="142" t="s">
        <v>99</v>
      </c>
      <c r="B2024" s="143">
        <v>2022</v>
      </c>
      <c r="C2024" s="143" t="s">
        <v>39</v>
      </c>
      <c r="D2024" s="143" t="s">
        <v>112</v>
      </c>
      <c r="E2024" s="143" t="s">
        <v>101</v>
      </c>
      <c r="F2024" s="143" t="s">
        <v>102</v>
      </c>
      <c r="G2024" s="143" t="s">
        <v>103</v>
      </c>
      <c r="H2024" s="143" t="s">
        <v>104</v>
      </c>
      <c r="I2024" s="143" t="s">
        <v>107</v>
      </c>
      <c r="J2024" s="143">
        <v>350</v>
      </c>
      <c r="K2024" s="144">
        <v>500.5</v>
      </c>
    </row>
    <row r="2025" spans="1:11" x14ac:dyDescent="0.25">
      <c r="A2025" s="142" t="s">
        <v>99</v>
      </c>
      <c r="B2025" s="143">
        <v>2022</v>
      </c>
      <c r="C2025" s="143" t="s">
        <v>39</v>
      </c>
      <c r="D2025" s="143" t="s">
        <v>112</v>
      </c>
      <c r="E2025" s="143" t="s">
        <v>101</v>
      </c>
      <c r="F2025" s="143" t="s">
        <v>102</v>
      </c>
      <c r="G2025" s="143" t="s">
        <v>103</v>
      </c>
      <c r="H2025" s="143" t="s">
        <v>104</v>
      </c>
      <c r="I2025" s="143" t="s">
        <v>107</v>
      </c>
      <c r="J2025" s="143">
        <v>344</v>
      </c>
      <c r="K2025" s="144">
        <v>491.91999999999996</v>
      </c>
    </row>
    <row r="2026" spans="1:11" x14ac:dyDescent="0.25">
      <c r="A2026" s="142" t="s">
        <v>106</v>
      </c>
      <c r="B2026" s="143">
        <v>2022</v>
      </c>
      <c r="C2026" s="143" t="s">
        <v>39</v>
      </c>
      <c r="D2026" s="143" t="s">
        <v>112</v>
      </c>
      <c r="E2026" s="143" t="s">
        <v>101</v>
      </c>
      <c r="F2026" s="143" t="s">
        <v>102</v>
      </c>
      <c r="G2026" s="143" t="s">
        <v>103</v>
      </c>
      <c r="H2026" s="143" t="s">
        <v>104</v>
      </c>
      <c r="I2026" s="143" t="s">
        <v>107</v>
      </c>
      <c r="J2026" s="143">
        <v>338</v>
      </c>
      <c r="K2026" s="144">
        <v>483.34000000000003</v>
      </c>
    </row>
    <row r="2027" spans="1:11" x14ac:dyDescent="0.25">
      <c r="A2027" s="142" t="s">
        <v>99</v>
      </c>
      <c r="B2027" s="143">
        <v>2022</v>
      </c>
      <c r="C2027" s="143" t="s">
        <v>39</v>
      </c>
      <c r="D2027" s="143" t="s">
        <v>112</v>
      </c>
      <c r="E2027" s="143" t="s">
        <v>101</v>
      </c>
      <c r="F2027" s="143" t="s">
        <v>102</v>
      </c>
      <c r="G2027" s="143" t="s">
        <v>103</v>
      </c>
      <c r="H2027" s="143" t="s">
        <v>104</v>
      </c>
      <c r="I2027" s="143" t="s">
        <v>105</v>
      </c>
      <c r="J2027" s="143">
        <v>176</v>
      </c>
      <c r="K2027" s="144">
        <v>251.68</v>
      </c>
    </row>
    <row r="2028" spans="1:11" x14ac:dyDescent="0.25">
      <c r="A2028" s="142" t="s">
        <v>106</v>
      </c>
      <c r="B2028" s="143">
        <v>2022</v>
      </c>
      <c r="C2028" s="143" t="s">
        <v>39</v>
      </c>
      <c r="D2028" s="143" t="s">
        <v>112</v>
      </c>
      <c r="E2028" s="143" t="s">
        <v>101</v>
      </c>
      <c r="F2028" s="143" t="s">
        <v>102</v>
      </c>
      <c r="G2028" s="143" t="s">
        <v>103</v>
      </c>
      <c r="H2028" s="143" t="s">
        <v>104</v>
      </c>
      <c r="I2028" s="143" t="s">
        <v>105</v>
      </c>
      <c r="J2028" s="143">
        <v>352</v>
      </c>
      <c r="K2028" s="144">
        <v>503.36</v>
      </c>
    </row>
    <row r="2029" spans="1:11" x14ac:dyDescent="0.25">
      <c r="A2029" s="142" t="s">
        <v>106</v>
      </c>
      <c r="B2029" s="143">
        <v>2022</v>
      </c>
      <c r="C2029" s="143" t="s">
        <v>39</v>
      </c>
      <c r="D2029" s="143" t="s">
        <v>112</v>
      </c>
      <c r="E2029" s="143" t="s">
        <v>101</v>
      </c>
      <c r="F2029" s="143" t="s">
        <v>102</v>
      </c>
      <c r="G2029" s="143" t="s">
        <v>103</v>
      </c>
      <c r="H2029" s="143" t="s">
        <v>104</v>
      </c>
      <c r="I2029" s="143" t="s">
        <v>105</v>
      </c>
      <c r="J2029" s="143">
        <v>346</v>
      </c>
      <c r="K2029" s="144">
        <v>494.78</v>
      </c>
    </row>
    <row r="2030" spans="1:11" x14ac:dyDescent="0.25">
      <c r="A2030" s="142" t="s">
        <v>99</v>
      </c>
      <c r="B2030" s="143">
        <v>2022</v>
      </c>
      <c r="C2030" s="143" t="s">
        <v>39</v>
      </c>
      <c r="D2030" s="143" t="s">
        <v>112</v>
      </c>
      <c r="E2030" s="143" t="s">
        <v>101</v>
      </c>
      <c r="F2030" s="143" t="s">
        <v>102</v>
      </c>
      <c r="G2030" s="143" t="s">
        <v>103</v>
      </c>
      <c r="H2030" s="143" t="s">
        <v>104</v>
      </c>
      <c r="I2030" s="143" t="s">
        <v>105</v>
      </c>
      <c r="J2030" s="143">
        <v>340</v>
      </c>
      <c r="K2030" s="144">
        <v>486.2</v>
      </c>
    </row>
    <row r="2031" spans="1:11" x14ac:dyDescent="0.25">
      <c r="A2031" s="142" t="s">
        <v>99</v>
      </c>
      <c r="B2031" s="143">
        <v>2022</v>
      </c>
      <c r="C2031" s="143" t="s">
        <v>39</v>
      </c>
      <c r="D2031" s="143" t="s">
        <v>112</v>
      </c>
      <c r="E2031" s="143" t="s">
        <v>101</v>
      </c>
      <c r="F2031" s="143" t="s">
        <v>102</v>
      </c>
      <c r="G2031" s="143" t="s">
        <v>103</v>
      </c>
      <c r="H2031" s="143" t="s">
        <v>104</v>
      </c>
      <c r="I2031" s="143" t="s">
        <v>105</v>
      </c>
      <c r="J2031" s="143">
        <v>172</v>
      </c>
      <c r="K2031" s="144">
        <v>526.24</v>
      </c>
    </row>
    <row r="2032" spans="1:11" x14ac:dyDescent="0.25">
      <c r="A2032" s="142" t="s">
        <v>99</v>
      </c>
      <c r="B2032" s="143">
        <v>2022</v>
      </c>
      <c r="C2032" s="143" t="s">
        <v>39</v>
      </c>
      <c r="D2032" s="143" t="s">
        <v>112</v>
      </c>
      <c r="E2032" s="143" t="s">
        <v>101</v>
      </c>
      <c r="F2032" s="143" t="s">
        <v>102</v>
      </c>
      <c r="G2032" s="143" t="s">
        <v>103</v>
      </c>
      <c r="H2032" s="143" t="s">
        <v>104</v>
      </c>
      <c r="I2032" s="143" t="s">
        <v>105</v>
      </c>
      <c r="J2032" s="143">
        <v>220</v>
      </c>
      <c r="K2032" s="144">
        <v>526.24</v>
      </c>
    </row>
    <row r="2033" spans="1:11" x14ac:dyDescent="0.25">
      <c r="A2033" s="142" t="s">
        <v>106</v>
      </c>
      <c r="B2033" s="143">
        <v>2022</v>
      </c>
      <c r="C2033" s="143" t="s">
        <v>39</v>
      </c>
      <c r="D2033" s="143" t="s">
        <v>112</v>
      </c>
      <c r="E2033" s="143" t="s">
        <v>101</v>
      </c>
      <c r="F2033" s="143" t="s">
        <v>102</v>
      </c>
      <c r="G2033" s="143" t="s">
        <v>103</v>
      </c>
      <c r="H2033" s="143" t="s">
        <v>104</v>
      </c>
      <c r="I2033" s="143" t="s">
        <v>105</v>
      </c>
      <c r="J2033" s="143">
        <v>962</v>
      </c>
      <c r="K2033" s="144">
        <v>1375.6599999999999</v>
      </c>
    </row>
    <row r="2034" spans="1:11" x14ac:dyDescent="0.25">
      <c r="A2034" s="142" t="s">
        <v>106</v>
      </c>
      <c r="B2034" s="143">
        <v>2022</v>
      </c>
      <c r="C2034" s="143" t="s">
        <v>39</v>
      </c>
      <c r="D2034" s="143" t="s">
        <v>112</v>
      </c>
      <c r="E2034" s="143" t="s">
        <v>101</v>
      </c>
      <c r="F2034" s="143" t="s">
        <v>102</v>
      </c>
      <c r="G2034" s="143" t="s">
        <v>103</v>
      </c>
      <c r="H2034" s="143" t="s">
        <v>104</v>
      </c>
      <c r="I2034" s="143" t="s">
        <v>105</v>
      </c>
      <c r="J2034" s="143">
        <v>1015</v>
      </c>
      <c r="K2034" s="144">
        <v>1451.45</v>
      </c>
    </row>
    <row r="2035" spans="1:11" x14ac:dyDescent="0.25">
      <c r="A2035" s="142" t="s">
        <v>106</v>
      </c>
      <c r="B2035" s="143">
        <v>2022</v>
      </c>
      <c r="C2035" s="143" t="s">
        <v>39</v>
      </c>
      <c r="D2035" s="143" t="s">
        <v>112</v>
      </c>
      <c r="E2035" s="143" t="s">
        <v>101</v>
      </c>
      <c r="F2035" s="143" t="s">
        <v>102</v>
      </c>
      <c r="G2035" s="143" t="s">
        <v>103</v>
      </c>
      <c r="H2035" s="143" t="s">
        <v>104</v>
      </c>
      <c r="I2035" s="143" t="s">
        <v>105</v>
      </c>
      <c r="J2035" s="143">
        <v>222</v>
      </c>
      <c r="K2035" s="144">
        <v>317.45999999999998</v>
      </c>
    </row>
    <row r="2036" spans="1:11" x14ac:dyDescent="0.25">
      <c r="A2036" s="142" t="s">
        <v>106</v>
      </c>
      <c r="B2036" s="143">
        <v>2022</v>
      </c>
      <c r="C2036" s="143" t="s">
        <v>39</v>
      </c>
      <c r="D2036" s="143" t="s">
        <v>112</v>
      </c>
      <c r="E2036" s="143" t="s">
        <v>101</v>
      </c>
      <c r="F2036" s="143" t="s">
        <v>102</v>
      </c>
      <c r="G2036" s="143" t="s">
        <v>103</v>
      </c>
      <c r="H2036" s="143" t="s">
        <v>104</v>
      </c>
      <c r="I2036" s="143" t="s">
        <v>105</v>
      </c>
      <c r="J2036" s="143">
        <v>177</v>
      </c>
      <c r="K2036" s="144">
        <v>253.11</v>
      </c>
    </row>
    <row r="2037" spans="1:11" x14ac:dyDescent="0.25">
      <c r="A2037" s="142" t="s">
        <v>106</v>
      </c>
      <c r="B2037" s="143">
        <v>2022</v>
      </c>
      <c r="C2037" s="143" t="s">
        <v>39</v>
      </c>
      <c r="D2037" s="143" t="s">
        <v>112</v>
      </c>
      <c r="E2037" s="143" t="s">
        <v>101</v>
      </c>
      <c r="F2037" s="143" t="s">
        <v>102</v>
      </c>
      <c r="G2037" s="143" t="s">
        <v>103</v>
      </c>
      <c r="H2037" s="143" t="s">
        <v>104</v>
      </c>
      <c r="I2037" s="143" t="s">
        <v>105</v>
      </c>
      <c r="J2037" s="143">
        <v>219</v>
      </c>
      <c r="K2037" s="144">
        <v>313.17</v>
      </c>
    </row>
    <row r="2038" spans="1:11" x14ac:dyDescent="0.25">
      <c r="A2038" s="142" t="s">
        <v>99</v>
      </c>
      <c r="B2038" s="143">
        <v>2022</v>
      </c>
      <c r="C2038" s="143" t="s">
        <v>39</v>
      </c>
      <c r="D2038" s="143" t="s">
        <v>112</v>
      </c>
      <c r="E2038" s="143" t="s">
        <v>101</v>
      </c>
      <c r="F2038" s="143" t="s">
        <v>102</v>
      </c>
      <c r="G2038" s="143" t="s">
        <v>103</v>
      </c>
      <c r="H2038" s="143" t="s">
        <v>104</v>
      </c>
      <c r="I2038" s="143" t="s">
        <v>105</v>
      </c>
      <c r="J2038" s="143">
        <v>349</v>
      </c>
      <c r="K2038" s="144">
        <v>499.07</v>
      </c>
    </row>
    <row r="2039" spans="1:11" x14ac:dyDescent="0.25">
      <c r="A2039" s="142" t="s">
        <v>106</v>
      </c>
      <c r="B2039" s="143">
        <v>2022</v>
      </c>
      <c r="C2039" s="143" t="s">
        <v>39</v>
      </c>
      <c r="D2039" s="143" t="s">
        <v>112</v>
      </c>
      <c r="E2039" s="143" t="s">
        <v>101</v>
      </c>
      <c r="F2039" s="143" t="s">
        <v>102</v>
      </c>
      <c r="G2039" s="143" t="s">
        <v>103</v>
      </c>
      <c r="H2039" s="143" t="s">
        <v>104</v>
      </c>
      <c r="I2039" s="143" t="s">
        <v>105</v>
      </c>
      <c r="J2039" s="143">
        <v>343</v>
      </c>
      <c r="K2039" s="144">
        <v>490.49</v>
      </c>
    </row>
    <row r="2040" spans="1:11" x14ac:dyDescent="0.25">
      <c r="A2040" s="142" t="s">
        <v>99</v>
      </c>
      <c r="B2040" s="143">
        <v>2022</v>
      </c>
      <c r="C2040" s="143" t="s">
        <v>39</v>
      </c>
      <c r="D2040" s="143" t="s">
        <v>112</v>
      </c>
      <c r="E2040" s="143" t="s">
        <v>101</v>
      </c>
      <c r="F2040" s="143" t="s">
        <v>102</v>
      </c>
      <c r="G2040" s="143" t="s">
        <v>103</v>
      </c>
      <c r="H2040" s="143" t="s">
        <v>104</v>
      </c>
      <c r="I2040" s="143" t="s">
        <v>105</v>
      </c>
      <c r="J2040" s="143">
        <v>337</v>
      </c>
      <c r="K2040" s="144">
        <v>481.90999999999997</v>
      </c>
    </row>
    <row r="2041" spans="1:11" x14ac:dyDescent="0.25">
      <c r="A2041" s="142" t="s">
        <v>106</v>
      </c>
      <c r="B2041" s="143">
        <v>2022</v>
      </c>
      <c r="C2041" s="143" t="s">
        <v>39</v>
      </c>
      <c r="D2041" s="143" t="s">
        <v>112</v>
      </c>
      <c r="E2041" s="143" t="s">
        <v>101</v>
      </c>
      <c r="F2041" s="143" t="s">
        <v>102</v>
      </c>
      <c r="G2041" s="143" t="s">
        <v>103</v>
      </c>
      <c r="H2041" s="143" t="s">
        <v>104</v>
      </c>
      <c r="I2041" s="143" t="s">
        <v>105</v>
      </c>
      <c r="J2041" s="143">
        <v>796</v>
      </c>
      <c r="K2041" s="144">
        <v>1138.28</v>
      </c>
    </row>
    <row r="2042" spans="1:11" x14ac:dyDescent="0.25">
      <c r="A2042" s="142" t="s">
        <v>108</v>
      </c>
      <c r="B2042" s="143">
        <v>2022</v>
      </c>
      <c r="C2042" s="143" t="s">
        <v>39</v>
      </c>
      <c r="D2042" s="143" t="s">
        <v>112</v>
      </c>
      <c r="E2042" s="143" t="s">
        <v>101</v>
      </c>
      <c r="F2042" s="143" t="s">
        <v>102</v>
      </c>
      <c r="G2042" s="143" t="s">
        <v>103</v>
      </c>
      <c r="H2042" s="143" t="s">
        <v>104</v>
      </c>
      <c r="I2042" s="143" t="s">
        <v>105</v>
      </c>
      <c r="J2042" s="143">
        <v>829</v>
      </c>
      <c r="K2042" s="144">
        <v>1185.47</v>
      </c>
    </row>
    <row r="2043" spans="1:11" x14ac:dyDescent="0.25">
      <c r="A2043" s="142" t="s">
        <v>99</v>
      </c>
      <c r="B2043" s="143">
        <v>2022</v>
      </c>
      <c r="C2043" s="143" t="s">
        <v>39</v>
      </c>
      <c r="D2043" s="143" t="s">
        <v>112</v>
      </c>
      <c r="E2043" s="143" t="s">
        <v>101</v>
      </c>
      <c r="F2043" s="143" t="s">
        <v>102</v>
      </c>
      <c r="G2043" s="143" t="s">
        <v>103</v>
      </c>
      <c r="H2043" s="143" t="s">
        <v>104</v>
      </c>
      <c r="I2043" s="143" t="s">
        <v>107</v>
      </c>
      <c r="J2043" s="143">
        <v>347</v>
      </c>
      <c r="K2043" s="144">
        <v>496.21000000000004</v>
      </c>
    </row>
    <row r="2044" spans="1:11" x14ac:dyDescent="0.25">
      <c r="A2044" s="142" t="s">
        <v>99</v>
      </c>
      <c r="B2044" s="143">
        <v>2022</v>
      </c>
      <c r="C2044" s="143" t="s">
        <v>39</v>
      </c>
      <c r="D2044" s="143" t="s">
        <v>112</v>
      </c>
      <c r="E2044" s="143" t="s">
        <v>101</v>
      </c>
      <c r="F2044" s="143" t="s">
        <v>102</v>
      </c>
      <c r="G2044" s="143" t="s">
        <v>103</v>
      </c>
      <c r="H2044" s="143" t="s">
        <v>104</v>
      </c>
      <c r="I2044" s="143" t="s">
        <v>107</v>
      </c>
      <c r="J2044" s="143">
        <v>341</v>
      </c>
      <c r="K2044" s="144">
        <v>487.63</v>
      </c>
    </row>
    <row r="2045" spans="1:11" x14ac:dyDescent="0.25">
      <c r="A2045" s="142" t="s">
        <v>99</v>
      </c>
      <c r="B2045" s="143">
        <v>2022</v>
      </c>
      <c r="C2045" s="143" t="s">
        <v>39</v>
      </c>
      <c r="D2045" s="143" t="s">
        <v>112</v>
      </c>
      <c r="E2045" s="143" t="s">
        <v>101</v>
      </c>
      <c r="F2045" s="143" t="s">
        <v>102</v>
      </c>
      <c r="G2045" s="143" t="s">
        <v>103</v>
      </c>
      <c r="H2045" s="143" t="s">
        <v>104</v>
      </c>
      <c r="I2045" s="143" t="s">
        <v>105</v>
      </c>
      <c r="J2045" s="143">
        <v>173</v>
      </c>
      <c r="K2045" s="144">
        <v>247.39</v>
      </c>
    </row>
    <row r="2046" spans="1:11" x14ac:dyDescent="0.25">
      <c r="A2046" s="142" t="s">
        <v>99</v>
      </c>
      <c r="B2046" s="143">
        <v>2022</v>
      </c>
      <c r="C2046" s="143" t="s">
        <v>39</v>
      </c>
      <c r="D2046" s="143" t="s">
        <v>112</v>
      </c>
      <c r="E2046" s="143" t="s">
        <v>101</v>
      </c>
      <c r="F2046" s="143" t="s">
        <v>102</v>
      </c>
      <c r="G2046" s="143" t="s">
        <v>103</v>
      </c>
      <c r="H2046" s="143" t="s">
        <v>104</v>
      </c>
      <c r="I2046" s="143" t="s">
        <v>105</v>
      </c>
      <c r="J2046" s="143">
        <v>221</v>
      </c>
      <c r="K2046" s="144">
        <v>316.02999999999997</v>
      </c>
    </row>
    <row r="2047" spans="1:11" x14ac:dyDescent="0.25">
      <c r="A2047" s="142" t="s">
        <v>99</v>
      </c>
      <c r="B2047" s="143">
        <v>2022</v>
      </c>
      <c r="C2047" s="143" t="s">
        <v>34</v>
      </c>
      <c r="D2047" s="143" t="s">
        <v>100</v>
      </c>
      <c r="E2047" s="143" t="s">
        <v>114</v>
      </c>
      <c r="F2047" s="143" t="s">
        <v>115</v>
      </c>
      <c r="G2047" s="143" t="s">
        <v>111</v>
      </c>
      <c r="H2047" s="143" t="s">
        <v>104</v>
      </c>
      <c r="I2047" s="143" t="s">
        <v>116</v>
      </c>
      <c r="J2047" s="143">
        <v>214</v>
      </c>
      <c r="K2047" s="144">
        <v>306.02</v>
      </c>
    </row>
    <row r="2048" spans="1:11" x14ac:dyDescent="0.25">
      <c r="A2048" s="142" t="s">
        <v>108</v>
      </c>
      <c r="B2048" s="143">
        <v>2022</v>
      </c>
      <c r="C2048" s="143" t="s">
        <v>34</v>
      </c>
      <c r="D2048" s="143" t="s">
        <v>100</v>
      </c>
      <c r="E2048" s="143" t="s">
        <v>114</v>
      </c>
      <c r="F2048" s="143" t="s">
        <v>115</v>
      </c>
      <c r="G2048" s="143" t="s">
        <v>111</v>
      </c>
      <c r="H2048" s="143" t="s">
        <v>104</v>
      </c>
      <c r="I2048" s="143" t="s">
        <v>116</v>
      </c>
      <c r="J2048" s="143">
        <v>208</v>
      </c>
      <c r="K2048" s="144">
        <v>297.44</v>
      </c>
    </row>
    <row r="2049" spans="1:11" x14ac:dyDescent="0.25">
      <c r="A2049" s="142" t="s">
        <v>106</v>
      </c>
      <c r="B2049" s="143">
        <v>2022</v>
      </c>
      <c r="C2049" s="143" t="s">
        <v>34</v>
      </c>
      <c r="D2049" s="143" t="s">
        <v>100</v>
      </c>
      <c r="E2049" s="143" t="s">
        <v>114</v>
      </c>
      <c r="F2049" s="143" t="s">
        <v>115</v>
      </c>
      <c r="G2049" s="143" t="s">
        <v>111</v>
      </c>
      <c r="H2049" s="143" t="s">
        <v>104</v>
      </c>
      <c r="I2049" s="143" t="s">
        <v>116</v>
      </c>
      <c r="J2049" s="143">
        <v>202</v>
      </c>
      <c r="K2049" s="144">
        <v>288.86</v>
      </c>
    </row>
    <row r="2050" spans="1:11" x14ac:dyDescent="0.25">
      <c r="A2050" s="142" t="s">
        <v>110</v>
      </c>
      <c r="B2050" s="143">
        <v>2022</v>
      </c>
      <c r="C2050" s="143" t="s">
        <v>34</v>
      </c>
      <c r="D2050" s="143" t="s">
        <v>100</v>
      </c>
      <c r="E2050" s="143" t="s">
        <v>114</v>
      </c>
      <c r="F2050" s="143" t="s">
        <v>115</v>
      </c>
      <c r="G2050" s="143" t="s">
        <v>111</v>
      </c>
      <c r="H2050" s="143" t="s">
        <v>104</v>
      </c>
      <c r="I2050" s="143" t="s">
        <v>116</v>
      </c>
      <c r="J2050" s="143">
        <v>211</v>
      </c>
      <c r="K2050" s="144">
        <v>301.73</v>
      </c>
    </row>
    <row r="2051" spans="1:11" x14ac:dyDescent="0.25">
      <c r="A2051" s="142" t="s">
        <v>99</v>
      </c>
      <c r="B2051" s="143">
        <v>2022</v>
      </c>
      <c r="C2051" s="143" t="s">
        <v>34</v>
      </c>
      <c r="D2051" s="143" t="s">
        <v>100</v>
      </c>
      <c r="E2051" s="143" t="s">
        <v>114</v>
      </c>
      <c r="F2051" s="143" t="s">
        <v>115</v>
      </c>
      <c r="G2051" s="143" t="s">
        <v>111</v>
      </c>
      <c r="H2051" s="143" t="s">
        <v>104</v>
      </c>
      <c r="I2051" s="143" t="s">
        <v>116</v>
      </c>
      <c r="J2051" s="143">
        <v>205</v>
      </c>
      <c r="K2051" s="144">
        <v>293.14999999999998</v>
      </c>
    </row>
    <row r="2052" spans="1:11" x14ac:dyDescent="0.25">
      <c r="A2052" s="142" t="s">
        <v>106</v>
      </c>
      <c r="B2052" s="143">
        <v>2022</v>
      </c>
      <c r="C2052" s="143" t="s">
        <v>31</v>
      </c>
      <c r="D2052" s="143" t="s">
        <v>100</v>
      </c>
      <c r="E2052" s="143" t="s">
        <v>114</v>
      </c>
      <c r="F2052" s="143" t="s">
        <v>115</v>
      </c>
      <c r="G2052" s="143" t="s">
        <v>111</v>
      </c>
      <c r="H2052" s="143" t="s">
        <v>104</v>
      </c>
      <c r="I2052" s="143" t="s">
        <v>116</v>
      </c>
      <c r="J2052" s="143">
        <v>244</v>
      </c>
      <c r="K2052" s="144">
        <v>348.92</v>
      </c>
    </row>
    <row r="2053" spans="1:11" x14ac:dyDescent="0.25">
      <c r="A2053" s="142" t="s">
        <v>99</v>
      </c>
      <c r="B2053" s="143">
        <v>2022</v>
      </c>
      <c r="C2053" s="143" t="s">
        <v>31</v>
      </c>
      <c r="D2053" s="143" t="s">
        <v>100</v>
      </c>
      <c r="E2053" s="143" t="s">
        <v>114</v>
      </c>
      <c r="F2053" s="143" t="s">
        <v>115</v>
      </c>
      <c r="G2053" s="143" t="s">
        <v>111</v>
      </c>
      <c r="H2053" s="143" t="s">
        <v>104</v>
      </c>
      <c r="I2053" s="143" t="s">
        <v>116</v>
      </c>
      <c r="J2053" s="143">
        <v>238</v>
      </c>
      <c r="K2053" s="144">
        <v>340.34000000000003</v>
      </c>
    </row>
    <row r="2054" spans="1:11" x14ac:dyDescent="0.25">
      <c r="A2054" s="142" t="s">
        <v>99</v>
      </c>
      <c r="B2054" s="143">
        <v>2022</v>
      </c>
      <c r="C2054" s="143" t="s">
        <v>31</v>
      </c>
      <c r="D2054" s="143" t="s">
        <v>100</v>
      </c>
      <c r="E2054" s="143" t="s">
        <v>114</v>
      </c>
      <c r="F2054" s="143" t="s">
        <v>115</v>
      </c>
      <c r="G2054" s="143" t="s">
        <v>111</v>
      </c>
      <c r="H2054" s="143" t="s">
        <v>104</v>
      </c>
      <c r="I2054" s="143" t="s">
        <v>116</v>
      </c>
      <c r="J2054" s="143">
        <v>247</v>
      </c>
      <c r="K2054" s="144">
        <v>353.21</v>
      </c>
    </row>
    <row r="2055" spans="1:11" x14ac:dyDescent="0.25">
      <c r="A2055" s="142" t="s">
        <v>106</v>
      </c>
      <c r="B2055" s="143">
        <v>2022</v>
      </c>
      <c r="C2055" s="143" t="s">
        <v>31</v>
      </c>
      <c r="D2055" s="143" t="s">
        <v>100</v>
      </c>
      <c r="E2055" s="143" t="s">
        <v>114</v>
      </c>
      <c r="F2055" s="143" t="s">
        <v>115</v>
      </c>
      <c r="G2055" s="143" t="s">
        <v>111</v>
      </c>
      <c r="H2055" s="143" t="s">
        <v>104</v>
      </c>
      <c r="I2055" s="143" t="s">
        <v>116</v>
      </c>
      <c r="J2055" s="143">
        <v>241</v>
      </c>
      <c r="K2055" s="144">
        <v>344.63</v>
      </c>
    </row>
    <row r="2056" spans="1:11" x14ac:dyDescent="0.25">
      <c r="A2056" s="142" t="s">
        <v>108</v>
      </c>
      <c r="B2056" s="143">
        <v>2022</v>
      </c>
      <c r="C2056" s="143" t="s">
        <v>31</v>
      </c>
      <c r="D2056" s="143" t="s">
        <v>100</v>
      </c>
      <c r="E2056" s="143" t="s">
        <v>114</v>
      </c>
      <c r="F2056" s="143" t="s">
        <v>115</v>
      </c>
      <c r="G2056" s="143" t="s">
        <v>111</v>
      </c>
      <c r="H2056" s="143" t="s">
        <v>104</v>
      </c>
      <c r="I2056" s="143" t="s">
        <v>116</v>
      </c>
      <c r="J2056" s="143">
        <v>235</v>
      </c>
      <c r="K2056" s="144">
        <v>336.05</v>
      </c>
    </row>
    <row r="2057" spans="1:11" x14ac:dyDescent="0.25">
      <c r="A2057" s="142" t="s">
        <v>106</v>
      </c>
      <c r="B2057" s="143">
        <v>2022</v>
      </c>
      <c r="C2057" s="143" t="s">
        <v>9</v>
      </c>
      <c r="D2057" s="143" t="s">
        <v>100</v>
      </c>
      <c r="E2057" s="143" t="s">
        <v>114</v>
      </c>
      <c r="F2057" s="143" t="s">
        <v>115</v>
      </c>
      <c r="G2057" s="143" t="s">
        <v>111</v>
      </c>
      <c r="H2057" s="143" t="s">
        <v>104</v>
      </c>
      <c r="I2057" s="143" t="s">
        <v>105</v>
      </c>
      <c r="J2057" s="143">
        <v>262</v>
      </c>
      <c r="K2057" s="144">
        <v>374.65999999999997</v>
      </c>
    </row>
    <row r="2058" spans="1:11" x14ac:dyDescent="0.25">
      <c r="A2058" s="142" t="s">
        <v>106</v>
      </c>
      <c r="B2058" s="143">
        <v>2022</v>
      </c>
      <c r="C2058" s="143" t="s">
        <v>9</v>
      </c>
      <c r="D2058" s="143" t="s">
        <v>100</v>
      </c>
      <c r="E2058" s="143" t="s">
        <v>114</v>
      </c>
      <c r="F2058" s="143" t="s">
        <v>115</v>
      </c>
      <c r="G2058" s="143" t="s">
        <v>111</v>
      </c>
      <c r="H2058" s="143" t="s">
        <v>104</v>
      </c>
      <c r="I2058" s="143" t="s">
        <v>116</v>
      </c>
      <c r="J2058" s="143">
        <v>256</v>
      </c>
      <c r="K2058" s="144">
        <v>366.08</v>
      </c>
    </row>
    <row r="2059" spans="1:11" x14ac:dyDescent="0.25">
      <c r="A2059" s="142" t="s">
        <v>106</v>
      </c>
      <c r="B2059" s="143">
        <v>2022</v>
      </c>
      <c r="C2059" s="143" t="s">
        <v>9</v>
      </c>
      <c r="D2059" s="143" t="s">
        <v>100</v>
      </c>
      <c r="E2059" s="143" t="s">
        <v>114</v>
      </c>
      <c r="F2059" s="143" t="s">
        <v>115</v>
      </c>
      <c r="G2059" s="143" t="s">
        <v>111</v>
      </c>
      <c r="H2059" s="143" t="s">
        <v>104</v>
      </c>
      <c r="I2059" s="143" t="s">
        <v>116</v>
      </c>
      <c r="J2059" s="143">
        <v>250</v>
      </c>
      <c r="K2059" s="144">
        <v>357.5</v>
      </c>
    </row>
    <row r="2060" spans="1:11" x14ac:dyDescent="0.25">
      <c r="A2060" s="142" t="s">
        <v>106</v>
      </c>
      <c r="B2060" s="143">
        <v>2022</v>
      </c>
      <c r="C2060" s="143" t="s">
        <v>9</v>
      </c>
      <c r="D2060" s="143" t="s">
        <v>100</v>
      </c>
      <c r="E2060" s="143" t="s">
        <v>114</v>
      </c>
      <c r="F2060" s="143" t="s">
        <v>115</v>
      </c>
      <c r="G2060" s="143" t="s">
        <v>111</v>
      </c>
      <c r="H2060" s="143" t="s">
        <v>104</v>
      </c>
      <c r="I2060" s="143" t="s">
        <v>116</v>
      </c>
      <c r="J2060" s="143">
        <v>259</v>
      </c>
      <c r="K2060" s="144">
        <v>370.37</v>
      </c>
    </row>
    <row r="2061" spans="1:11" x14ac:dyDescent="0.25">
      <c r="A2061" s="142" t="s">
        <v>108</v>
      </c>
      <c r="B2061" s="143">
        <v>2022</v>
      </c>
      <c r="C2061" s="143" t="s">
        <v>9</v>
      </c>
      <c r="D2061" s="143" t="s">
        <v>100</v>
      </c>
      <c r="E2061" s="143" t="s">
        <v>114</v>
      </c>
      <c r="F2061" s="143" t="s">
        <v>115</v>
      </c>
      <c r="G2061" s="143" t="s">
        <v>111</v>
      </c>
      <c r="H2061" s="143" t="s">
        <v>104</v>
      </c>
      <c r="I2061" s="143" t="s">
        <v>116</v>
      </c>
      <c r="J2061" s="143">
        <v>253</v>
      </c>
      <c r="K2061" s="144">
        <v>361.78999999999996</v>
      </c>
    </row>
    <row r="2062" spans="1:11" x14ac:dyDescent="0.25">
      <c r="A2062" s="142" t="s">
        <v>106</v>
      </c>
      <c r="B2062" s="143">
        <v>2022</v>
      </c>
      <c r="C2062" s="143" t="s">
        <v>36</v>
      </c>
      <c r="D2062" s="143" t="s">
        <v>100</v>
      </c>
      <c r="E2062" s="143" t="s">
        <v>114</v>
      </c>
      <c r="F2062" s="143" t="s">
        <v>115</v>
      </c>
      <c r="G2062" s="143" t="s">
        <v>111</v>
      </c>
      <c r="H2062" s="143" t="s">
        <v>104</v>
      </c>
      <c r="I2062" s="143" t="s">
        <v>116</v>
      </c>
      <c r="J2062" s="143">
        <v>184</v>
      </c>
      <c r="K2062" s="144">
        <v>263.12</v>
      </c>
    </row>
    <row r="2063" spans="1:11" x14ac:dyDescent="0.25">
      <c r="A2063" s="142" t="s">
        <v>109</v>
      </c>
      <c r="B2063" s="143">
        <v>2022</v>
      </c>
      <c r="C2063" s="143" t="s">
        <v>36</v>
      </c>
      <c r="D2063" s="143" t="s">
        <v>100</v>
      </c>
      <c r="E2063" s="143" t="s">
        <v>114</v>
      </c>
      <c r="F2063" s="143" t="s">
        <v>115</v>
      </c>
      <c r="G2063" s="143" t="s">
        <v>111</v>
      </c>
      <c r="H2063" s="143" t="s">
        <v>104</v>
      </c>
      <c r="I2063" s="143" t="s">
        <v>116</v>
      </c>
      <c r="J2063" s="143">
        <v>178</v>
      </c>
      <c r="K2063" s="144">
        <v>254.54</v>
      </c>
    </row>
    <row r="2064" spans="1:11" x14ac:dyDescent="0.25">
      <c r="A2064" s="142" t="s">
        <v>108</v>
      </c>
      <c r="B2064" s="143">
        <v>2022</v>
      </c>
      <c r="C2064" s="143" t="s">
        <v>36</v>
      </c>
      <c r="D2064" s="143" t="s">
        <v>100</v>
      </c>
      <c r="E2064" s="143" t="s">
        <v>114</v>
      </c>
      <c r="F2064" s="143" t="s">
        <v>115</v>
      </c>
      <c r="G2064" s="143" t="s">
        <v>111</v>
      </c>
      <c r="H2064" s="143" t="s">
        <v>104</v>
      </c>
      <c r="I2064" s="143" t="s">
        <v>116</v>
      </c>
      <c r="J2064" s="143">
        <v>172</v>
      </c>
      <c r="K2064" s="144">
        <v>245.95999999999998</v>
      </c>
    </row>
    <row r="2065" spans="1:11" x14ac:dyDescent="0.25">
      <c r="A2065" s="142" t="s">
        <v>99</v>
      </c>
      <c r="B2065" s="143">
        <v>2022</v>
      </c>
      <c r="C2065" s="143" t="s">
        <v>36</v>
      </c>
      <c r="D2065" s="143" t="s">
        <v>100</v>
      </c>
      <c r="E2065" s="143" t="s">
        <v>114</v>
      </c>
      <c r="F2065" s="143" t="s">
        <v>115</v>
      </c>
      <c r="G2065" s="143" t="s">
        <v>111</v>
      </c>
      <c r="H2065" s="143" t="s">
        <v>104</v>
      </c>
      <c r="I2065" s="143" t="s">
        <v>116</v>
      </c>
      <c r="J2065" s="143">
        <v>181</v>
      </c>
      <c r="K2065" s="144">
        <v>258.83</v>
      </c>
    </row>
    <row r="2066" spans="1:11" x14ac:dyDescent="0.25">
      <c r="A2066" s="142" t="s">
        <v>109</v>
      </c>
      <c r="B2066" s="143">
        <v>2022</v>
      </c>
      <c r="C2066" s="143" t="s">
        <v>36</v>
      </c>
      <c r="D2066" s="143" t="s">
        <v>100</v>
      </c>
      <c r="E2066" s="143" t="s">
        <v>114</v>
      </c>
      <c r="F2066" s="143" t="s">
        <v>115</v>
      </c>
      <c r="G2066" s="143" t="s">
        <v>111</v>
      </c>
      <c r="H2066" s="143" t="s">
        <v>104</v>
      </c>
      <c r="I2066" s="143" t="s">
        <v>116</v>
      </c>
      <c r="J2066" s="143">
        <v>175</v>
      </c>
      <c r="K2066" s="144">
        <v>250.25</v>
      </c>
    </row>
    <row r="2067" spans="1:11" x14ac:dyDescent="0.25">
      <c r="A2067" s="142" t="s">
        <v>106</v>
      </c>
      <c r="B2067" s="143">
        <v>2022</v>
      </c>
      <c r="C2067" s="143" t="s">
        <v>36</v>
      </c>
      <c r="D2067" s="143" t="s">
        <v>100</v>
      </c>
      <c r="E2067" s="143" t="s">
        <v>114</v>
      </c>
      <c r="F2067" s="143" t="s">
        <v>115</v>
      </c>
      <c r="G2067" s="143" t="s">
        <v>111</v>
      </c>
      <c r="H2067" s="143" t="s">
        <v>104</v>
      </c>
      <c r="I2067" s="143" t="s">
        <v>116</v>
      </c>
      <c r="J2067" s="143">
        <v>169</v>
      </c>
      <c r="K2067" s="144">
        <v>241.67000000000002</v>
      </c>
    </row>
    <row r="2068" spans="1:11" x14ac:dyDescent="0.25">
      <c r="A2068" s="142" t="s">
        <v>99</v>
      </c>
      <c r="B2068" s="143">
        <v>2022</v>
      </c>
      <c r="C2068" s="143" t="s">
        <v>32</v>
      </c>
      <c r="D2068" s="143" t="s">
        <v>100</v>
      </c>
      <c r="E2068" s="143" t="s">
        <v>114</v>
      </c>
      <c r="F2068" s="143" t="s">
        <v>115</v>
      </c>
      <c r="G2068" s="143" t="s">
        <v>111</v>
      </c>
      <c r="H2068" s="143" t="s">
        <v>104</v>
      </c>
      <c r="I2068" s="143" t="s">
        <v>116</v>
      </c>
      <c r="J2068" s="143">
        <v>232</v>
      </c>
      <c r="K2068" s="144">
        <v>331.76</v>
      </c>
    </row>
    <row r="2069" spans="1:11" x14ac:dyDescent="0.25">
      <c r="A2069" s="142" t="s">
        <v>106</v>
      </c>
      <c r="B2069" s="143">
        <v>2022</v>
      </c>
      <c r="C2069" s="143" t="s">
        <v>32</v>
      </c>
      <c r="D2069" s="143" t="s">
        <v>100</v>
      </c>
      <c r="E2069" s="143" t="s">
        <v>114</v>
      </c>
      <c r="F2069" s="143" t="s">
        <v>115</v>
      </c>
      <c r="G2069" s="143" t="s">
        <v>111</v>
      </c>
      <c r="H2069" s="143" t="s">
        <v>104</v>
      </c>
      <c r="I2069" s="143" t="s">
        <v>116</v>
      </c>
      <c r="J2069" s="143">
        <v>226</v>
      </c>
      <c r="K2069" s="144">
        <v>323.18</v>
      </c>
    </row>
    <row r="2070" spans="1:11" x14ac:dyDescent="0.25">
      <c r="A2070" s="142" t="s">
        <v>106</v>
      </c>
      <c r="B2070" s="143">
        <v>2022</v>
      </c>
      <c r="C2070" s="143" t="s">
        <v>32</v>
      </c>
      <c r="D2070" s="143" t="s">
        <v>100</v>
      </c>
      <c r="E2070" s="143" t="s">
        <v>114</v>
      </c>
      <c r="F2070" s="143" t="s">
        <v>115</v>
      </c>
      <c r="G2070" s="143" t="s">
        <v>111</v>
      </c>
      <c r="H2070" s="143" t="s">
        <v>104</v>
      </c>
      <c r="I2070" s="143" t="s">
        <v>116</v>
      </c>
      <c r="J2070" s="143">
        <v>220</v>
      </c>
      <c r="K2070" s="144">
        <v>314.60000000000002</v>
      </c>
    </row>
    <row r="2071" spans="1:11" x14ac:dyDescent="0.25">
      <c r="A2071" s="142" t="s">
        <v>108</v>
      </c>
      <c r="B2071" s="143">
        <v>2022</v>
      </c>
      <c r="C2071" s="143" t="s">
        <v>32</v>
      </c>
      <c r="D2071" s="143" t="s">
        <v>100</v>
      </c>
      <c r="E2071" s="143" t="s">
        <v>114</v>
      </c>
      <c r="F2071" s="143" t="s">
        <v>115</v>
      </c>
      <c r="G2071" s="143" t="s">
        <v>111</v>
      </c>
      <c r="H2071" s="143" t="s">
        <v>104</v>
      </c>
      <c r="I2071" s="143" t="s">
        <v>116</v>
      </c>
      <c r="J2071" s="143">
        <v>229</v>
      </c>
      <c r="K2071" s="144">
        <v>327.47000000000003</v>
      </c>
    </row>
    <row r="2072" spans="1:11" x14ac:dyDescent="0.25">
      <c r="A2072" s="142" t="s">
        <v>99</v>
      </c>
      <c r="B2072" s="143">
        <v>2022</v>
      </c>
      <c r="C2072" s="143" t="s">
        <v>32</v>
      </c>
      <c r="D2072" s="143" t="s">
        <v>100</v>
      </c>
      <c r="E2072" s="143" t="s">
        <v>114</v>
      </c>
      <c r="F2072" s="143" t="s">
        <v>115</v>
      </c>
      <c r="G2072" s="143" t="s">
        <v>111</v>
      </c>
      <c r="H2072" s="143" t="s">
        <v>104</v>
      </c>
      <c r="I2072" s="143" t="s">
        <v>116</v>
      </c>
      <c r="J2072" s="143">
        <v>223</v>
      </c>
      <c r="K2072" s="144">
        <v>318.89</v>
      </c>
    </row>
    <row r="2073" spans="1:11" x14ac:dyDescent="0.25">
      <c r="A2073" s="142" t="s">
        <v>99</v>
      </c>
      <c r="B2073" s="143">
        <v>2022</v>
      </c>
      <c r="C2073" s="143" t="s">
        <v>32</v>
      </c>
      <c r="D2073" s="143" t="s">
        <v>100</v>
      </c>
      <c r="E2073" s="143" t="s">
        <v>114</v>
      </c>
      <c r="F2073" s="143" t="s">
        <v>115</v>
      </c>
      <c r="G2073" s="143" t="s">
        <v>111</v>
      </c>
      <c r="H2073" s="143" t="s">
        <v>104</v>
      </c>
      <c r="I2073" s="143" t="s">
        <v>116</v>
      </c>
      <c r="J2073" s="143">
        <v>217</v>
      </c>
      <c r="K2073" s="144">
        <v>310.31</v>
      </c>
    </row>
    <row r="2074" spans="1:11" x14ac:dyDescent="0.25">
      <c r="A2074" s="142" t="s">
        <v>106</v>
      </c>
      <c r="B2074" s="143">
        <v>2022</v>
      </c>
      <c r="C2074" s="143" t="s">
        <v>35</v>
      </c>
      <c r="D2074" s="143" t="s">
        <v>100</v>
      </c>
      <c r="E2074" s="143" t="s">
        <v>114</v>
      </c>
      <c r="F2074" s="143" t="s">
        <v>115</v>
      </c>
      <c r="G2074" s="143" t="s">
        <v>111</v>
      </c>
      <c r="H2074" s="143" t="s">
        <v>104</v>
      </c>
      <c r="I2074" s="143" t="s">
        <v>116</v>
      </c>
      <c r="J2074" s="143">
        <v>196</v>
      </c>
      <c r="K2074" s="144">
        <v>280.27999999999997</v>
      </c>
    </row>
    <row r="2075" spans="1:11" x14ac:dyDescent="0.25">
      <c r="A2075" s="142" t="s">
        <v>99</v>
      </c>
      <c r="B2075" s="143">
        <v>2022</v>
      </c>
      <c r="C2075" s="143" t="s">
        <v>35</v>
      </c>
      <c r="D2075" s="143" t="s">
        <v>100</v>
      </c>
      <c r="E2075" s="143" t="s">
        <v>114</v>
      </c>
      <c r="F2075" s="143" t="s">
        <v>115</v>
      </c>
      <c r="G2075" s="143" t="s">
        <v>111</v>
      </c>
      <c r="H2075" s="143" t="s">
        <v>104</v>
      </c>
      <c r="I2075" s="143" t="s">
        <v>116</v>
      </c>
      <c r="J2075" s="143">
        <v>190</v>
      </c>
      <c r="K2075" s="144">
        <v>271.7</v>
      </c>
    </row>
    <row r="2076" spans="1:11" x14ac:dyDescent="0.25">
      <c r="A2076" s="142" t="s">
        <v>99</v>
      </c>
      <c r="B2076" s="143">
        <v>2022</v>
      </c>
      <c r="C2076" s="143" t="s">
        <v>35</v>
      </c>
      <c r="D2076" s="143" t="s">
        <v>100</v>
      </c>
      <c r="E2076" s="143" t="s">
        <v>114</v>
      </c>
      <c r="F2076" s="143" t="s">
        <v>115</v>
      </c>
      <c r="G2076" s="143" t="s">
        <v>111</v>
      </c>
      <c r="H2076" s="143" t="s">
        <v>104</v>
      </c>
      <c r="I2076" s="143" t="s">
        <v>116</v>
      </c>
      <c r="J2076" s="143">
        <v>199</v>
      </c>
      <c r="K2076" s="144">
        <v>284.57</v>
      </c>
    </row>
    <row r="2077" spans="1:11" x14ac:dyDescent="0.25">
      <c r="A2077" s="142" t="s">
        <v>99</v>
      </c>
      <c r="B2077" s="143">
        <v>2022</v>
      </c>
      <c r="C2077" s="143" t="s">
        <v>35</v>
      </c>
      <c r="D2077" s="143" t="s">
        <v>100</v>
      </c>
      <c r="E2077" s="143" t="s">
        <v>114</v>
      </c>
      <c r="F2077" s="143" t="s">
        <v>115</v>
      </c>
      <c r="G2077" s="143" t="s">
        <v>111</v>
      </c>
      <c r="H2077" s="143" t="s">
        <v>104</v>
      </c>
      <c r="I2077" s="143" t="s">
        <v>116</v>
      </c>
      <c r="J2077" s="143">
        <v>193</v>
      </c>
      <c r="K2077" s="144">
        <v>275.99</v>
      </c>
    </row>
    <row r="2078" spans="1:11" x14ac:dyDescent="0.25">
      <c r="A2078" s="142" t="s">
        <v>99</v>
      </c>
      <c r="B2078" s="143">
        <v>2022</v>
      </c>
      <c r="C2078" s="143" t="s">
        <v>35</v>
      </c>
      <c r="D2078" s="143" t="s">
        <v>100</v>
      </c>
      <c r="E2078" s="143" t="s">
        <v>114</v>
      </c>
      <c r="F2078" s="143" t="s">
        <v>115</v>
      </c>
      <c r="G2078" s="143" t="s">
        <v>111</v>
      </c>
      <c r="H2078" s="143" t="s">
        <v>104</v>
      </c>
      <c r="I2078" s="143" t="s">
        <v>116</v>
      </c>
      <c r="J2078" s="143">
        <v>187</v>
      </c>
      <c r="K2078" s="144">
        <v>267.40999999999997</v>
      </c>
    </row>
    <row r="2079" spans="1:11" x14ac:dyDescent="0.25">
      <c r="A2079" s="142" t="s">
        <v>106</v>
      </c>
      <c r="B2079" s="143">
        <v>2022</v>
      </c>
      <c r="C2079" s="143" t="s">
        <v>34</v>
      </c>
      <c r="D2079" s="143" t="s">
        <v>112</v>
      </c>
      <c r="E2079" s="143" t="s">
        <v>114</v>
      </c>
      <c r="F2079" s="143" t="s">
        <v>115</v>
      </c>
      <c r="G2079" s="143" t="s">
        <v>111</v>
      </c>
      <c r="H2079" s="143" t="s">
        <v>104</v>
      </c>
      <c r="I2079" s="143" t="s">
        <v>116</v>
      </c>
      <c r="J2079" s="143">
        <v>278</v>
      </c>
      <c r="K2079" s="144">
        <v>397.53999999999996</v>
      </c>
    </row>
    <row r="2080" spans="1:11" x14ac:dyDescent="0.25">
      <c r="A2080" s="142" t="s">
        <v>110</v>
      </c>
      <c r="B2080" s="143">
        <v>2022</v>
      </c>
      <c r="C2080" s="143" t="s">
        <v>34</v>
      </c>
      <c r="D2080" s="143" t="s">
        <v>112</v>
      </c>
      <c r="E2080" s="143" t="s">
        <v>114</v>
      </c>
      <c r="F2080" s="143" t="s">
        <v>115</v>
      </c>
      <c r="G2080" s="143" t="s">
        <v>111</v>
      </c>
      <c r="H2080" s="143" t="s">
        <v>104</v>
      </c>
      <c r="I2080" s="143" t="s">
        <v>116</v>
      </c>
      <c r="J2080" s="143">
        <v>326</v>
      </c>
      <c r="K2080" s="144">
        <v>466.18</v>
      </c>
    </row>
    <row r="2081" spans="1:11" x14ac:dyDescent="0.25">
      <c r="A2081" s="142" t="s">
        <v>99</v>
      </c>
      <c r="B2081" s="143">
        <v>2022</v>
      </c>
      <c r="C2081" s="143" t="s">
        <v>34</v>
      </c>
      <c r="D2081" s="143" t="s">
        <v>112</v>
      </c>
      <c r="E2081" s="143" t="s">
        <v>114</v>
      </c>
      <c r="F2081" s="143" t="s">
        <v>115</v>
      </c>
      <c r="G2081" s="143" t="s">
        <v>111</v>
      </c>
      <c r="H2081" s="143" t="s">
        <v>104</v>
      </c>
      <c r="I2081" s="143" t="s">
        <v>116</v>
      </c>
      <c r="J2081" s="143">
        <v>280</v>
      </c>
      <c r="K2081" s="144">
        <v>400.4</v>
      </c>
    </row>
    <row r="2082" spans="1:11" x14ac:dyDescent="0.25">
      <c r="A2082" s="142" t="s">
        <v>99</v>
      </c>
      <c r="B2082" s="143">
        <v>2022</v>
      </c>
      <c r="C2082" s="143" t="s">
        <v>34</v>
      </c>
      <c r="D2082" s="143" t="s">
        <v>112</v>
      </c>
      <c r="E2082" s="143" t="s">
        <v>114</v>
      </c>
      <c r="F2082" s="143" t="s">
        <v>115</v>
      </c>
      <c r="G2082" s="143" t="s">
        <v>111</v>
      </c>
      <c r="H2082" s="143" t="s">
        <v>104</v>
      </c>
      <c r="I2082" s="143" t="s">
        <v>116</v>
      </c>
      <c r="J2082" s="143">
        <v>834</v>
      </c>
      <c r="K2082" s="144">
        <v>1192.6199999999999</v>
      </c>
    </row>
    <row r="2083" spans="1:11" x14ac:dyDescent="0.25">
      <c r="A2083" s="142" t="s">
        <v>99</v>
      </c>
      <c r="B2083" s="143">
        <v>2022</v>
      </c>
      <c r="C2083" s="143" t="s">
        <v>34</v>
      </c>
      <c r="D2083" s="143" t="s">
        <v>112</v>
      </c>
      <c r="E2083" s="143" t="s">
        <v>114</v>
      </c>
      <c r="F2083" s="143" t="s">
        <v>115</v>
      </c>
      <c r="G2083" s="143" t="s">
        <v>111</v>
      </c>
      <c r="H2083" s="143" t="s">
        <v>104</v>
      </c>
      <c r="I2083" s="143" t="s">
        <v>116</v>
      </c>
      <c r="J2083" s="143">
        <v>867</v>
      </c>
      <c r="K2083" s="144">
        <v>1239.81</v>
      </c>
    </row>
    <row r="2084" spans="1:11" x14ac:dyDescent="0.25">
      <c r="A2084" s="142" t="s">
        <v>106</v>
      </c>
      <c r="B2084" s="143">
        <v>2022</v>
      </c>
      <c r="C2084" s="143" t="s">
        <v>34</v>
      </c>
      <c r="D2084" s="143" t="s">
        <v>112</v>
      </c>
      <c r="E2084" s="143" t="s">
        <v>114</v>
      </c>
      <c r="F2084" s="143" t="s">
        <v>115</v>
      </c>
      <c r="G2084" s="143" t="s">
        <v>111</v>
      </c>
      <c r="H2084" s="143" t="s">
        <v>104</v>
      </c>
      <c r="I2084" s="143" t="s">
        <v>116</v>
      </c>
      <c r="J2084" s="143">
        <v>931</v>
      </c>
      <c r="K2084" s="144">
        <v>1331.33</v>
      </c>
    </row>
    <row r="2085" spans="1:11" x14ac:dyDescent="0.25">
      <c r="A2085" s="142" t="s">
        <v>106</v>
      </c>
      <c r="B2085" s="143">
        <v>2022</v>
      </c>
      <c r="C2085" s="143" t="s">
        <v>34</v>
      </c>
      <c r="D2085" s="143" t="s">
        <v>112</v>
      </c>
      <c r="E2085" s="143" t="s">
        <v>114</v>
      </c>
      <c r="F2085" s="143" t="s">
        <v>115</v>
      </c>
      <c r="G2085" s="143" t="s">
        <v>111</v>
      </c>
      <c r="H2085" s="143" t="s">
        <v>104</v>
      </c>
      <c r="I2085" s="143" t="s">
        <v>116</v>
      </c>
      <c r="J2085" s="143">
        <v>932</v>
      </c>
      <c r="K2085" s="144">
        <v>1332.76</v>
      </c>
    </row>
    <row r="2086" spans="1:11" x14ac:dyDescent="0.25">
      <c r="A2086" s="142" t="s">
        <v>99</v>
      </c>
      <c r="B2086" s="143">
        <v>2022</v>
      </c>
      <c r="C2086" s="143" t="s">
        <v>34</v>
      </c>
      <c r="D2086" s="143" t="s">
        <v>112</v>
      </c>
      <c r="E2086" s="143" t="s">
        <v>114</v>
      </c>
      <c r="F2086" s="143" t="s">
        <v>115</v>
      </c>
      <c r="G2086" s="143" t="s">
        <v>111</v>
      </c>
      <c r="H2086" s="143" t="s">
        <v>104</v>
      </c>
      <c r="I2086" s="143" t="s">
        <v>116</v>
      </c>
      <c r="J2086" s="143">
        <v>933</v>
      </c>
      <c r="K2086" s="144">
        <v>1334.19</v>
      </c>
    </row>
    <row r="2087" spans="1:11" x14ac:dyDescent="0.25">
      <c r="A2087" s="142" t="s">
        <v>106</v>
      </c>
      <c r="B2087" s="143">
        <v>2022</v>
      </c>
      <c r="C2087" s="143" t="s">
        <v>34</v>
      </c>
      <c r="D2087" s="143" t="s">
        <v>112</v>
      </c>
      <c r="E2087" s="143" t="s">
        <v>114</v>
      </c>
      <c r="F2087" s="143" t="s">
        <v>115</v>
      </c>
      <c r="G2087" s="143" t="s">
        <v>111</v>
      </c>
      <c r="H2087" s="143" t="s">
        <v>104</v>
      </c>
      <c r="I2087" s="143" t="s">
        <v>116</v>
      </c>
      <c r="J2087" s="143">
        <v>873</v>
      </c>
      <c r="K2087" s="144">
        <v>526.24</v>
      </c>
    </row>
    <row r="2088" spans="1:11" x14ac:dyDescent="0.25">
      <c r="A2088" s="142" t="s">
        <v>99</v>
      </c>
      <c r="B2088" s="143">
        <v>2022</v>
      </c>
      <c r="C2088" s="143" t="s">
        <v>34</v>
      </c>
      <c r="D2088" s="143" t="s">
        <v>112</v>
      </c>
      <c r="E2088" s="143" t="s">
        <v>114</v>
      </c>
      <c r="F2088" s="143" t="s">
        <v>115</v>
      </c>
      <c r="G2088" s="143" t="s">
        <v>111</v>
      </c>
      <c r="H2088" s="143" t="s">
        <v>104</v>
      </c>
      <c r="I2088" s="143" t="s">
        <v>116</v>
      </c>
      <c r="J2088" s="143">
        <v>327</v>
      </c>
      <c r="K2088" s="144">
        <v>467.61</v>
      </c>
    </row>
    <row r="2089" spans="1:11" x14ac:dyDescent="0.25">
      <c r="A2089" s="142" t="s">
        <v>99</v>
      </c>
      <c r="B2089" s="143">
        <v>2022</v>
      </c>
      <c r="C2089" s="143" t="s">
        <v>34</v>
      </c>
      <c r="D2089" s="143" t="s">
        <v>112</v>
      </c>
      <c r="E2089" s="143" t="s">
        <v>114</v>
      </c>
      <c r="F2089" s="143" t="s">
        <v>115</v>
      </c>
      <c r="G2089" s="143" t="s">
        <v>111</v>
      </c>
      <c r="H2089" s="143" t="s">
        <v>104</v>
      </c>
      <c r="I2089" s="143" t="s">
        <v>116</v>
      </c>
      <c r="J2089" s="143">
        <v>183</v>
      </c>
      <c r="K2089" s="144">
        <v>261.69</v>
      </c>
    </row>
    <row r="2090" spans="1:11" x14ac:dyDescent="0.25">
      <c r="A2090" s="142" t="s">
        <v>106</v>
      </c>
      <c r="B2090" s="143">
        <v>2022</v>
      </c>
      <c r="C2090" s="143" t="s">
        <v>34</v>
      </c>
      <c r="D2090" s="143" t="s">
        <v>112</v>
      </c>
      <c r="E2090" s="143" t="s">
        <v>114</v>
      </c>
      <c r="F2090" s="143" t="s">
        <v>115</v>
      </c>
      <c r="G2090" s="143" t="s">
        <v>111</v>
      </c>
      <c r="H2090" s="143" t="s">
        <v>104</v>
      </c>
      <c r="I2090" s="143" t="s">
        <v>116</v>
      </c>
      <c r="J2090" s="143">
        <v>177</v>
      </c>
      <c r="K2090" s="144">
        <v>253.11</v>
      </c>
    </row>
    <row r="2091" spans="1:11" x14ac:dyDescent="0.25">
      <c r="A2091" s="142" t="s">
        <v>99</v>
      </c>
      <c r="B2091" s="143">
        <v>2022</v>
      </c>
      <c r="C2091" s="143" t="s">
        <v>34</v>
      </c>
      <c r="D2091" s="143" t="s">
        <v>112</v>
      </c>
      <c r="E2091" s="143" t="s">
        <v>114</v>
      </c>
      <c r="F2091" s="143" t="s">
        <v>115</v>
      </c>
      <c r="G2091" s="143" t="s">
        <v>111</v>
      </c>
      <c r="H2091" s="143" t="s">
        <v>104</v>
      </c>
      <c r="I2091" s="143" t="s">
        <v>116</v>
      </c>
      <c r="J2091" s="143">
        <v>171</v>
      </c>
      <c r="K2091" s="144">
        <v>244.53</v>
      </c>
    </row>
    <row r="2092" spans="1:11" x14ac:dyDescent="0.25">
      <c r="A2092" s="142" t="s">
        <v>99</v>
      </c>
      <c r="B2092" s="143">
        <v>2022</v>
      </c>
      <c r="C2092" s="143" t="s">
        <v>34</v>
      </c>
      <c r="D2092" s="143" t="s">
        <v>112</v>
      </c>
      <c r="E2092" s="143" t="s">
        <v>114</v>
      </c>
      <c r="F2092" s="143" t="s">
        <v>115</v>
      </c>
      <c r="G2092" s="143" t="s">
        <v>111</v>
      </c>
      <c r="H2092" s="143" t="s">
        <v>104</v>
      </c>
      <c r="I2092" s="143" t="s">
        <v>116</v>
      </c>
      <c r="J2092" s="143">
        <v>277</v>
      </c>
      <c r="K2092" s="144">
        <v>396.11</v>
      </c>
    </row>
    <row r="2093" spans="1:11" x14ac:dyDescent="0.25">
      <c r="A2093" s="142" t="s">
        <v>108</v>
      </c>
      <c r="B2093" s="143">
        <v>2022</v>
      </c>
      <c r="C2093" s="143" t="s">
        <v>34</v>
      </c>
      <c r="D2093" s="143" t="s">
        <v>112</v>
      </c>
      <c r="E2093" s="143" t="s">
        <v>114</v>
      </c>
      <c r="F2093" s="143" t="s">
        <v>115</v>
      </c>
      <c r="G2093" s="143" t="s">
        <v>111</v>
      </c>
      <c r="H2093" s="143" t="s">
        <v>104</v>
      </c>
      <c r="I2093" s="143" t="s">
        <v>116</v>
      </c>
      <c r="J2093" s="143">
        <v>325</v>
      </c>
      <c r="K2093" s="144">
        <v>464.75</v>
      </c>
    </row>
    <row r="2094" spans="1:11" x14ac:dyDescent="0.25">
      <c r="A2094" s="142" t="s">
        <v>106</v>
      </c>
      <c r="B2094" s="143">
        <v>2022</v>
      </c>
      <c r="C2094" s="143" t="s">
        <v>34</v>
      </c>
      <c r="D2094" s="143" t="s">
        <v>112</v>
      </c>
      <c r="E2094" s="143" t="s">
        <v>114</v>
      </c>
      <c r="F2094" s="143" t="s">
        <v>115</v>
      </c>
      <c r="G2094" s="143" t="s">
        <v>111</v>
      </c>
      <c r="H2094" s="143" t="s">
        <v>104</v>
      </c>
      <c r="I2094" s="143" t="s">
        <v>116</v>
      </c>
      <c r="J2094" s="143">
        <v>842</v>
      </c>
      <c r="K2094" s="144">
        <v>1204.06</v>
      </c>
    </row>
    <row r="2095" spans="1:11" x14ac:dyDescent="0.25">
      <c r="A2095" s="142" t="s">
        <v>106</v>
      </c>
      <c r="B2095" s="143">
        <v>2022</v>
      </c>
      <c r="C2095" s="143" t="s">
        <v>34</v>
      </c>
      <c r="D2095" s="143" t="s">
        <v>112</v>
      </c>
      <c r="E2095" s="143" t="s">
        <v>114</v>
      </c>
      <c r="F2095" s="143" t="s">
        <v>115</v>
      </c>
      <c r="G2095" s="143" t="s">
        <v>111</v>
      </c>
      <c r="H2095" s="143" t="s">
        <v>104</v>
      </c>
      <c r="I2095" s="143" t="s">
        <v>116</v>
      </c>
      <c r="J2095" s="143">
        <v>876</v>
      </c>
      <c r="K2095" s="144">
        <v>1252.68</v>
      </c>
    </row>
    <row r="2096" spans="1:11" x14ac:dyDescent="0.25">
      <c r="A2096" s="142" t="s">
        <v>106</v>
      </c>
      <c r="B2096" s="143">
        <v>2022</v>
      </c>
      <c r="C2096" s="143" t="s">
        <v>38</v>
      </c>
      <c r="D2096" s="143" t="s">
        <v>112</v>
      </c>
      <c r="E2096" s="143" t="s">
        <v>114</v>
      </c>
      <c r="F2096" s="143" t="s">
        <v>115</v>
      </c>
      <c r="G2096" s="143" t="s">
        <v>111</v>
      </c>
      <c r="H2096" s="143" t="s">
        <v>104</v>
      </c>
      <c r="I2096" s="143" t="s">
        <v>116</v>
      </c>
      <c r="J2096" s="143">
        <v>332</v>
      </c>
      <c r="K2096" s="144">
        <v>474.76</v>
      </c>
    </row>
    <row r="2097" spans="1:11" x14ac:dyDescent="0.25">
      <c r="A2097" s="142" t="s">
        <v>106</v>
      </c>
      <c r="B2097" s="143">
        <v>2022</v>
      </c>
      <c r="C2097" s="143" t="s">
        <v>38</v>
      </c>
      <c r="D2097" s="143" t="s">
        <v>112</v>
      </c>
      <c r="E2097" s="143" t="s">
        <v>114</v>
      </c>
      <c r="F2097" s="143" t="s">
        <v>115</v>
      </c>
      <c r="G2097" s="143" t="s">
        <v>111</v>
      </c>
      <c r="H2097" s="143" t="s">
        <v>104</v>
      </c>
      <c r="I2097" s="143" t="s">
        <v>116</v>
      </c>
      <c r="J2097" s="143">
        <v>302</v>
      </c>
      <c r="K2097" s="144">
        <v>431.86</v>
      </c>
    </row>
    <row r="2098" spans="1:11" x14ac:dyDescent="0.25">
      <c r="A2098" s="142" t="s">
        <v>108</v>
      </c>
      <c r="B2098" s="143">
        <v>2022</v>
      </c>
      <c r="C2098" s="143" t="s">
        <v>38</v>
      </c>
      <c r="D2098" s="143" t="s">
        <v>112</v>
      </c>
      <c r="E2098" s="143" t="s">
        <v>114</v>
      </c>
      <c r="F2098" s="143" t="s">
        <v>115</v>
      </c>
      <c r="G2098" s="143" t="s">
        <v>111</v>
      </c>
      <c r="H2098" s="143" t="s">
        <v>104</v>
      </c>
      <c r="I2098" s="143" t="s">
        <v>116</v>
      </c>
      <c r="J2098" s="143">
        <v>256</v>
      </c>
      <c r="K2098" s="144">
        <v>366.08</v>
      </c>
    </row>
    <row r="2099" spans="1:11" x14ac:dyDescent="0.25">
      <c r="A2099" s="142" t="s">
        <v>109</v>
      </c>
      <c r="B2099" s="143">
        <v>2022</v>
      </c>
      <c r="C2099" s="143" t="s">
        <v>38</v>
      </c>
      <c r="D2099" s="143" t="s">
        <v>112</v>
      </c>
      <c r="E2099" s="143" t="s">
        <v>114</v>
      </c>
      <c r="F2099" s="143" t="s">
        <v>115</v>
      </c>
      <c r="G2099" s="143" t="s">
        <v>111</v>
      </c>
      <c r="H2099" s="143" t="s">
        <v>104</v>
      </c>
      <c r="I2099" s="143" t="s">
        <v>116</v>
      </c>
      <c r="J2099" s="143">
        <v>304</v>
      </c>
      <c r="K2099" s="144">
        <v>434.72</v>
      </c>
    </row>
    <row r="2100" spans="1:11" x14ac:dyDescent="0.25">
      <c r="A2100" s="142" t="s">
        <v>99</v>
      </c>
      <c r="B2100" s="143">
        <v>2022</v>
      </c>
      <c r="C2100" s="143" t="s">
        <v>38</v>
      </c>
      <c r="D2100" s="143" t="s">
        <v>112</v>
      </c>
      <c r="E2100" s="143" t="s">
        <v>114</v>
      </c>
      <c r="F2100" s="143" t="s">
        <v>115</v>
      </c>
      <c r="G2100" s="143" t="s">
        <v>111</v>
      </c>
      <c r="H2100" s="143" t="s">
        <v>104</v>
      </c>
      <c r="I2100" s="143" t="s">
        <v>116</v>
      </c>
      <c r="J2100" s="143">
        <v>784</v>
      </c>
      <c r="K2100" s="144">
        <v>1121.1199999999999</v>
      </c>
    </row>
    <row r="2101" spans="1:11" x14ac:dyDescent="0.25">
      <c r="A2101" s="142" t="s">
        <v>109</v>
      </c>
      <c r="B2101" s="143">
        <v>2022</v>
      </c>
      <c r="C2101" s="143" t="s">
        <v>38</v>
      </c>
      <c r="D2101" s="143" t="s">
        <v>112</v>
      </c>
      <c r="E2101" s="143" t="s">
        <v>114</v>
      </c>
      <c r="F2101" s="143" t="s">
        <v>115</v>
      </c>
      <c r="G2101" s="143" t="s">
        <v>111</v>
      </c>
      <c r="H2101" s="143" t="s">
        <v>104</v>
      </c>
      <c r="I2101" s="143" t="s">
        <v>116</v>
      </c>
      <c r="J2101" s="143">
        <v>837</v>
      </c>
      <c r="K2101" s="144">
        <v>1196.9099999999999</v>
      </c>
    </row>
    <row r="2102" spans="1:11" x14ac:dyDescent="0.25">
      <c r="A2102" s="142" t="s">
        <v>106</v>
      </c>
      <c r="B2102" s="143">
        <v>2022</v>
      </c>
      <c r="C2102" s="143" t="s">
        <v>38</v>
      </c>
      <c r="D2102" s="143" t="s">
        <v>112</v>
      </c>
      <c r="E2102" s="143" t="s">
        <v>114</v>
      </c>
      <c r="F2102" s="143" t="s">
        <v>115</v>
      </c>
      <c r="G2102" s="143" t="s">
        <v>111</v>
      </c>
      <c r="H2102" s="143" t="s">
        <v>104</v>
      </c>
      <c r="I2102" s="143" t="s">
        <v>116</v>
      </c>
      <c r="J2102" s="143">
        <v>870</v>
      </c>
      <c r="K2102" s="144">
        <v>1244.0999999999999</v>
      </c>
    </row>
    <row r="2103" spans="1:11" x14ac:dyDescent="0.25">
      <c r="A2103" s="142" t="s">
        <v>106</v>
      </c>
      <c r="B2103" s="143">
        <v>2022</v>
      </c>
      <c r="C2103" s="143" t="s">
        <v>38</v>
      </c>
      <c r="D2103" s="143" t="s">
        <v>112</v>
      </c>
      <c r="E2103" s="143" t="s">
        <v>114</v>
      </c>
      <c r="F2103" s="143" t="s">
        <v>115</v>
      </c>
      <c r="G2103" s="143" t="s">
        <v>111</v>
      </c>
      <c r="H2103" s="143" t="s">
        <v>104</v>
      </c>
      <c r="I2103" s="143" t="s">
        <v>116</v>
      </c>
      <c r="J2103" s="143">
        <v>942</v>
      </c>
      <c r="K2103" s="144">
        <v>1347.06</v>
      </c>
    </row>
    <row r="2104" spans="1:11" x14ac:dyDescent="0.25">
      <c r="A2104" s="142" t="s">
        <v>106</v>
      </c>
      <c r="B2104" s="143">
        <v>2022</v>
      </c>
      <c r="C2104" s="143" t="s">
        <v>38</v>
      </c>
      <c r="D2104" s="143" t="s">
        <v>112</v>
      </c>
      <c r="E2104" s="143" t="s">
        <v>114</v>
      </c>
      <c r="F2104" s="143" t="s">
        <v>115</v>
      </c>
      <c r="G2104" s="143" t="s">
        <v>111</v>
      </c>
      <c r="H2104" s="143" t="s">
        <v>104</v>
      </c>
      <c r="I2104" s="143" t="s">
        <v>116</v>
      </c>
      <c r="J2104" s="143">
        <v>943</v>
      </c>
      <c r="K2104" s="144">
        <v>1348.49</v>
      </c>
    </row>
    <row r="2105" spans="1:11" x14ac:dyDescent="0.25">
      <c r="A2105" s="142" t="s">
        <v>99</v>
      </c>
      <c r="B2105" s="143">
        <v>2022</v>
      </c>
      <c r="C2105" s="143" t="s">
        <v>38</v>
      </c>
      <c r="D2105" s="143" t="s">
        <v>112</v>
      </c>
      <c r="E2105" s="143" t="s">
        <v>114</v>
      </c>
      <c r="F2105" s="143" t="s">
        <v>115</v>
      </c>
      <c r="G2105" s="143" t="s">
        <v>111</v>
      </c>
      <c r="H2105" s="143" t="s">
        <v>104</v>
      </c>
      <c r="I2105" s="143" t="s">
        <v>116</v>
      </c>
      <c r="J2105" s="143">
        <v>944</v>
      </c>
      <c r="K2105" s="144">
        <v>1349.92</v>
      </c>
    </row>
    <row r="2106" spans="1:11" x14ac:dyDescent="0.25">
      <c r="A2106" s="142" t="s">
        <v>106</v>
      </c>
      <c r="B2106" s="143">
        <v>2022</v>
      </c>
      <c r="C2106" s="143" t="s">
        <v>38</v>
      </c>
      <c r="D2106" s="143" t="s">
        <v>112</v>
      </c>
      <c r="E2106" s="143" t="s">
        <v>114</v>
      </c>
      <c r="F2106" s="143" t="s">
        <v>115</v>
      </c>
      <c r="G2106" s="143" t="s">
        <v>111</v>
      </c>
      <c r="H2106" s="143" t="s">
        <v>104</v>
      </c>
      <c r="I2106" s="143" t="s">
        <v>116</v>
      </c>
      <c r="J2106" s="143">
        <v>823</v>
      </c>
      <c r="K2106" s="144">
        <v>526.24</v>
      </c>
    </row>
    <row r="2107" spans="1:11" x14ac:dyDescent="0.25">
      <c r="A2107" s="142" t="s">
        <v>99</v>
      </c>
      <c r="B2107" s="143">
        <v>2022</v>
      </c>
      <c r="C2107" s="143" t="s">
        <v>38</v>
      </c>
      <c r="D2107" s="143" t="s">
        <v>112</v>
      </c>
      <c r="E2107" s="143" t="s">
        <v>114</v>
      </c>
      <c r="F2107" s="143" t="s">
        <v>115</v>
      </c>
      <c r="G2107" s="143" t="s">
        <v>111</v>
      </c>
      <c r="H2107" s="143" t="s">
        <v>104</v>
      </c>
      <c r="I2107" s="143" t="s">
        <v>116</v>
      </c>
      <c r="J2107" s="143">
        <v>877</v>
      </c>
      <c r="K2107" s="144">
        <v>526.24</v>
      </c>
    </row>
    <row r="2108" spans="1:11" x14ac:dyDescent="0.25">
      <c r="A2108" s="142" t="s">
        <v>99</v>
      </c>
      <c r="B2108" s="143">
        <v>2022</v>
      </c>
      <c r="C2108" s="143" t="s">
        <v>38</v>
      </c>
      <c r="D2108" s="143" t="s">
        <v>112</v>
      </c>
      <c r="E2108" s="143" t="s">
        <v>114</v>
      </c>
      <c r="F2108" s="143" t="s">
        <v>115</v>
      </c>
      <c r="G2108" s="143" t="s">
        <v>111</v>
      </c>
      <c r="H2108" s="143" t="s">
        <v>104</v>
      </c>
      <c r="I2108" s="143" t="s">
        <v>116</v>
      </c>
      <c r="J2108" s="143">
        <v>303</v>
      </c>
      <c r="K2108" s="144">
        <v>433.28999999999996</v>
      </c>
    </row>
    <row r="2109" spans="1:11" x14ac:dyDescent="0.25">
      <c r="A2109" s="142" t="s">
        <v>109</v>
      </c>
      <c r="B2109" s="143">
        <v>2022</v>
      </c>
      <c r="C2109" s="143" t="s">
        <v>38</v>
      </c>
      <c r="D2109" s="143" t="s">
        <v>112</v>
      </c>
      <c r="E2109" s="143" t="s">
        <v>114</v>
      </c>
      <c r="F2109" s="143" t="s">
        <v>115</v>
      </c>
      <c r="G2109" s="143" t="s">
        <v>111</v>
      </c>
      <c r="H2109" s="143" t="s">
        <v>104</v>
      </c>
      <c r="I2109" s="143" t="s">
        <v>116</v>
      </c>
      <c r="J2109" s="143">
        <v>363</v>
      </c>
      <c r="K2109" s="144">
        <v>519.09</v>
      </c>
    </row>
    <row r="2110" spans="1:11" x14ac:dyDescent="0.25">
      <c r="A2110" s="142" t="s">
        <v>108</v>
      </c>
      <c r="B2110" s="143">
        <v>2022</v>
      </c>
      <c r="C2110" s="143" t="s">
        <v>38</v>
      </c>
      <c r="D2110" s="143" t="s">
        <v>112</v>
      </c>
      <c r="E2110" s="143" t="s">
        <v>114</v>
      </c>
      <c r="F2110" s="143" t="s">
        <v>115</v>
      </c>
      <c r="G2110" s="143" t="s">
        <v>111</v>
      </c>
      <c r="H2110" s="143" t="s">
        <v>104</v>
      </c>
      <c r="I2110" s="143" t="s">
        <v>116</v>
      </c>
      <c r="J2110" s="143">
        <v>357</v>
      </c>
      <c r="K2110" s="144">
        <v>510.51</v>
      </c>
    </row>
    <row r="2111" spans="1:11" x14ac:dyDescent="0.25">
      <c r="A2111" s="142" t="s">
        <v>109</v>
      </c>
      <c r="B2111" s="143">
        <v>2022</v>
      </c>
      <c r="C2111" s="143" t="s">
        <v>38</v>
      </c>
      <c r="D2111" s="143" t="s">
        <v>112</v>
      </c>
      <c r="E2111" s="143" t="s">
        <v>114</v>
      </c>
      <c r="F2111" s="143" t="s">
        <v>115</v>
      </c>
      <c r="G2111" s="143" t="s">
        <v>111</v>
      </c>
      <c r="H2111" s="143" t="s">
        <v>104</v>
      </c>
      <c r="I2111" s="143" t="s">
        <v>116</v>
      </c>
      <c r="J2111" s="143">
        <v>331</v>
      </c>
      <c r="K2111" s="144">
        <v>473.33</v>
      </c>
    </row>
    <row r="2112" spans="1:11" x14ac:dyDescent="0.25">
      <c r="A2112" s="142" t="s">
        <v>106</v>
      </c>
      <c r="B2112" s="143">
        <v>2022</v>
      </c>
      <c r="C2112" s="143" t="s">
        <v>38</v>
      </c>
      <c r="D2112" s="143" t="s">
        <v>112</v>
      </c>
      <c r="E2112" s="143" t="s">
        <v>114</v>
      </c>
      <c r="F2112" s="143" t="s">
        <v>115</v>
      </c>
      <c r="G2112" s="143" t="s">
        <v>111</v>
      </c>
      <c r="H2112" s="143" t="s">
        <v>104</v>
      </c>
      <c r="I2112" s="143" t="s">
        <v>116</v>
      </c>
      <c r="J2112" s="143">
        <v>259</v>
      </c>
      <c r="K2112" s="144">
        <v>370.37</v>
      </c>
    </row>
    <row r="2113" spans="1:11" x14ac:dyDescent="0.25">
      <c r="A2113" s="142" t="s">
        <v>106</v>
      </c>
      <c r="B2113" s="143">
        <v>2022</v>
      </c>
      <c r="C2113" s="143" t="s">
        <v>38</v>
      </c>
      <c r="D2113" s="143" t="s">
        <v>112</v>
      </c>
      <c r="E2113" s="143" t="s">
        <v>114</v>
      </c>
      <c r="F2113" s="143" t="s">
        <v>115</v>
      </c>
      <c r="G2113" s="143" t="s">
        <v>111</v>
      </c>
      <c r="H2113" s="143" t="s">
        <v>104</v>
      </c>
      <c r="I2113" s="143" t="s">
        <v>116</v>
      </c>
      <c r="J2113" s="143">
        <v>793</v>
      </c>
      <c r="K2113" s="144">
        <v>1133.99</v>
      </c>
    </row>
    <row r="2114" spans="1:11" x14ac:dyDescent="0.25">
      <c r="A2114" s="142" t="s">
        <v>106</v>
      </c>
      <c r="B2114" s="143">
        <v>2022</v>
      </c>
      <c r="C2114" s="143" t="s">
        <v>38</v>
      </c>
      <c r="D2114" s="143" t="s">
        <v>112</v>
      </c>
      <c r="E2114" s="143" t="s">
        <v>114</v>
      </c>
      <c r="F2114" s="143" t="s">
        <v>115</v>
      </c>
      <c r="G2114" s="143" t="s">
        <v>111</v>
      </c>
      <c r="H2114" s="143" t="s">
        <v>104</v>
      </c>
      <c r="I2114" s="143" t="s">
        <v>116</v>
      </c>
      <c r="J2114" s="143">
        <v>846</v>
      </c>
      <c r="K2114" s="144">
        <v>1209.78</v>
      </c>
    </row>
    <row r="2115" spans="1:11" x14ac:dyDescent="0.25">
      <c r="A2115" s="142" t="s">
        <v>106</v>
      </c>
      <c r="B2115" s="143">
        <v>2022</v>
      </c>
      <c r="C2115" s="143" t="s">
        <v>38</v>
      </c>
      <c r="D2115" s="143" t="s">
        <v>112</v>
      </c>
      <c r="E2115" s="143" t="s">
        <v>114</v>
      </c>
      <c r="F2115" s="143" t="s">
        <v>115</v>
      </c>
      <c r="G2115" s="143" t="s">
        <v>111</v>
      </c>
      <c r="H2115" s="143" t="s">
        <v>104</v>
      </c>
      <c r="I2115" s="143" t="s">
        <v>116</v>
      </c>
      <c r="J2115" s="143">
        <v>879</v>
      </c>
      <c r="K2115" s="144">
        <v>1256.97</v>
      </c>
    </row>
    <row r="2116" spans="1:11" x14ac:dyDescent="0.25">
      <c r="A2116" s="142" t="s">
        <v>106</v>
      </c>
      <c r="B2116" s="143">
        <v>2022</v>
      </c>
      <c r="C2116" s="143" t="s">
        <v>42</v>
      </c>
      <c r="D2116" s="143" t="s">
        <v>112</v>
      </c>
      <c r="E2116" s="143" t="s">
        <v>114</v>
      </c>
      <c r="F2116" s="143" t="s">
        <v>115</v>
      </c>
      <c r="G2116" s="143" t="s">
        <v>111</v>
      </c>
      <c r="H2116" s="143" t="s">
        <v>104</v>
      </c>
      <c r="I2116" s="143" t="s">
        <v>116</v>
      </c>
      <c r="J2116" s="143">
        <v>308</v>
      </c>
      <c r="K2116" s="144">
        <v>440.44</v>
      </c>
    </row>
    <row r="2117" spans="1:11" x14ac:dyDescent="0.25">
      <c r="A2117" s="142" t="s">
        <v>99</v>
      </c>
      <c r="B2117" s="143">
        <v>2022</v>
      </c>
      <c r="C2117" s="143" t="s">
        <v>42</v>
      </c>
      <c r="D2117" s="143" t="s">
        <v>112</v>
      </c>
      <c r="E2117" s="143" t="s">
        <v>114</v>
      </c>
      <c r="F2117" s="143" t="s">
        <v>115</v>
      </c>
      <c r="G2117" s="143" t="s">
        <v>111</v>
      </c>
      <c r="H2117" s="143" t="s">
        <v>104</v>
      </c>
      <c r="I2117" s="143" t="s">
        <v>116</v>
      </c>
      <c r="J2117" s="143">
        <v>236</v>
      </c>
      <c r="K2117" s="144">
        <v>337.48</v>
      </c>
    </row>
    <row r="2118" spans="1:11" x14ac:dyDescent="0.25">
      <c r="A2118" s="142" t="s">
        <v>106</v>
      </c>
      <c r="B2118" s="143">
        <v>2022</v>
      </c>
      <c r="C2118" s="143" t="s">
        <v>42</v>
      </c>
      <c r="D2118" s="143" t="s">
        <v>112</v>
      </c>
      <c r="E2118" s="143" t="s">
        <v>114</v>
      </c>
      <c r="F2118" s="143" t="s">
        <v>115</v>
      </c>
      <c r="G2118" s="143" t="s">
        <v>111</v>
      </c>
      <c r="H2118" s="143" t="s">
        <v>104</v>
      </c>
      <c r="I2118" s="143" t="s">
        <v>116</v>
      </c>
      <c r="J2118" s="143">
        <v>284</v>
      </c>
      <c r="K2118" s="144">
        <v>406.12</v>
      </c>
    </row>
    <row r="2119" spans="1:11" x14ac:dyDescent="0.25">
      <c r="A2119" s="142" t="s">
        <v>106</v>
      </c>
      <c r="B2119" s="143">
        <v>2022</v>
      </c>
      <c r="C2119" s="143" t="s">
        <v>42</v>
      </c>
      <c r="D2119" s="143" t="s">
        <v>112</v>
      </c>
      <c r="E2119" s="143" t="s">
        <v>114</v>
      </c>
      <c r="F2119" s="143" t="s">
        <v>115</v>
      </c>
      <c r="G2119" s="143" t="s">
        <v>111</v>
      </c>
      <c r="H2119" s="143" t="s">
        <v>104</v>
      </c>
      <c r="I2119" s="143" t="s">
        <v>116</v>
      </c>
      <c r="J2119" s="143">
        <v>310</v>
      </c>
      <c r="K2119" s="144">
        <v>443.3</v>
      </c>
    </row>
    <row r="2120" spans="1:11" x14ac:dyDescent="0.25">
      <c r="A2120" s="142" t="s">
        <v>106</v>
      </c>
      <c r="B2120" s="143">
        <v>2022</v>
      </c>
      <c r="C2120" s="143" t="s">
        <v>42</v>
      </c>
      <c r="D2120" s="143" t="s">
        <v>112</v>
      </c>
      <c r="E2120" s="143" t="s">
        <v>114</v>
      </c>
      <c r="F2120" s="143" t="s">
        <v>115</v>
      </c>
      <c r="G2120" s="143" t="s">
        <v>111</v>
      </c>
      <c r="H2120" s="143" t="s">
        <v>104</v>
      </c>
      <c r="I2120" s="143" t="s">
        <v>116</v>
      </c>
      <c r="J2120" s="143">
        <v>238</v>
      </c>
      <c r="K2120" s="144">
        <v>340.34000000000003</v>
      </c>
    </row>
    <row r="2121" spans="1:11" x14ac:dyDescent="0.25">
      <c r="A2121" s="142" t="s">
        <v>106</v>
      </c>
      <c r="B2121" s="143">
        <v>2022</v>
      </c>
      <c r="C2121" s="143" t="s">
        <v>42</v>
      </c>
      <c r="D2121" s="143" t="s">
        <v>112</v>
      </c>
      <c r="E2121" s="143" t="s">
        <v>114</v>
      </c>
      <c r="F2121" s="143" t="s">
        <v>115</v>
      </c>
      <c r="G2121" s="143" t="s">
        <v>111</v>
      </c>
      <c r="H2121" s="143" t="s">
        <v>104</v>
      </c>
      <c r="I2121" s="143" t="s">
        <v>116</v>
      </c>
      <c r="J2121" s="143">
        <v>280</v>
      </c>
      <c r="K2121" s="144">
        <v>400.4</v>
      </c>
    </row>
    <row r="2122" spans="1:11" x14ac:dyDescent="0.25">
      <c r="A2122" s="142" t="s">
        <v>99</v>
      </c>
      <c r="B2122" s="143">
        <v>2022</v>
      </c>
      <c r="C2122" s="143" t="s">
        <v>42</v>
      </c>
      <c r="D2122" s="143" t="s">
        <v>112</v>
      </c>
      <c r="E2122" s="143" t="s">
        <v>114</v>
      </c>
      <c r="F2122" s="143" t="s">
        <v>115</v>
      </c>
      <c r="G2122" s="143" t="s">
        <v>111</v>
      </c>
      <c r="H2122" s="143" t="s">
        <v>104</v>
      </c>
      <c r="I2122" s="143" t="s">
        <v>116</v>
      </c>
      <c r="J2122" s="143">
        <v>787</v>
      </c>
      <c r="K2122" s="144">
        <v>1125.4099999999999</v>
      </c>
    </row>
    <row r="2123" spans="1:11" x14ac:dyDescent="0.25">
      <c r="A2123" s="142" t="s">
        <v>99</v>
      </c>
      <c r="B2123" s="143">
        <v>2022</v>
      </c>
      <c r="C2123" s="143" t="s">
        <v>42</v>
      </c>
      <c r="D2123" s="143" t="s">
        <v>112</v>
      </c>
      <c r="E2123" s="143" t="s">
        <v>114</v>
      </c>
      <c r="F2123" s="143" t="s">
        <v>115</v>
      </c>
      <c r="G2123" s="143" t="s">
        <v>111</v>
      </c>
      <c r="H2123" s="143" t="s">
        <v>104</v>
      </c>
      <c r="I2123" s="143" t="s">
        <v>116</v>
      </c>
      <c r="J2123" s="143">
        <v>841</v>
      </c>
      <c r="K2123" s="144">
        <v>1202.6300000000001</v>
      </c>
    </row>
    <row r="2124" spans="1:11" x14ac:dyDescent="0.25">
      <c r="A2124" s="142" t="s">
        <v>108</v>
      </c>
      <c r="B2124" s="143">
        <v>2022</v>
      </c>
      <c r="C2124" s="143" t="s">
        <v>42</v>
      </c>
      <c r="D2124" s="143" t="s">
        <v>112</v>
      </c>
      <c r="E2124" s="143" t="s">
        <v>114</v>
      </c>
      <c r="F2124" s="143" t="s">
        <v>115</v>
      </c>
      <c r="G2124" s="143" t="s">
        <v>111</v>
      </c>
      <c r="H2124" s="143" t="s">
        <v>104</v>
      </c>
      <c r="I2124" s="143" t="s">
        <v>116</v>
      </c>
      <c r="J2124" s="143">
        <v>874</v>
      </c>
      <c r="K2124" s="144">
        <v>1249.82</v>
      </c>
    </row>
    <row r="2125" spans="1:11" x14ac:dyDescent="0.25">
      <c r="A2125" s="142" t="s">
        <v>99</v>
      </c>
      <c r="B2125" s="143">
        <v>2022</v>
      </c>
      <c r="C2125" s="143" t="s">
        <v>42</v>
      </c>
      <c r="D2125" s="143" t="s">
        <v>112</v>
      </c>
      <c r="E2125" s="143" t="s">
        <v>114</v>
      </c>
      <c r="F2125" s="143" t="s">
        <v>115</v>
      </c>
      <c r="G2125" s="143" t="s">
        <v>111</v>
      </c>
      <c r="H2125" s="143" t="s">
        <v>104</v>
      </c>
      <c r="I2125" s="143" t="s">
        <v>116</v>
      </c>
      <c r="J2125" s="143">
        <v>953</v>
      </c>
      <c r="K2125" s="144">
        <v>1362.79</v>
      </c>
    </row>
    <row r="2126" spans="1:11" x14ac:dyDescent="0.25">
      <c r="A2126" s="142" t="s">
        <v>99</v>
      </c>
      <c r="B2126" s="143">
        <v>2022</v>
      </c>
      <c r="C2126" s="143" t="s">
        <v>42</v>
      </c>
      <c r="D2126" s="143" t="s">
        <v>112</v>
      </c>
      <c r="E2126" s="143" t="s">
        <v>114</v>
      </c>
      <c r="F2126" s="143" t="s">
        <v>115</v>
      </c>
      <c r="G2126" s="143" t="s">
        <v>111</v>
      </c>
      <c r="H2126" s="143" t="s">
        <v>104</v>
      </c>
      <c r="I2126" s="143" t="s">
        <v>116</v>
      </c>
      <c r="J2126" s="143">
        <v>954</v>
      </c>
      <c r="K2126" s="144">
        <v>1364.22</v>
      </c>
    </row>
    <row r="2127" spans="1:11" x14ac:dyDescent="0.25">
      <c r="A2127" s="142" t="s">
        <v>108</v>
      </c>
      <c r="B2127" s="143">
        <v>2022</v>
      </c>
      <c r="C2127" s="143" t="s">
        <v>42</v>
      </c>
      <c r="D2127" s="143" t="s">
        <v>112</v>
      </c>
      <c r="E2127" s="143" t="s">
        <v>114</v>
      </c>
      <c r="F2127" s="143" t="s">
        <v>115</v>
      </c>
      <c r="G2127" s="143" t="s">
        <v>111</v>
      </c>
      <c r="H2127" s="143" t="s">
        <v>104</v>
      </c>
      <c r="I2127" s="143" t="s">
        <v>116</v>
      </c>
      <c r="J2127" s="143">
        <v>827</v>
      </c>
      <c r="K2127" s="144">
        <v>526.24</v>
      </c>
    </row>
    <row r="2128" spans="1:11" x14ac:dyDescent="0.25">
      <c r="A2128" s="142" t="s">
        <v>99</v>
      </c>
      <c r="B2128" s="143">
        <v>2022</v>
      </c>
      <c r="C2128" s="143" t="s">
        <v>42</v>
      </c>
      <c r="D2128" s="143" t="s">
        <v>112</v>
      </c>
      <c r="E2128" s="143" t="s">
        <v>114</v>
      </c>
      <c r="F2128" s="143" t="s">
        <v>115</v>
      </c>
      <c r="G2128" s="143" t="s">
        <v>111</v>
      </c>
      <c r="H2128" s="143" t="s">
        <v>104</v>
      </c>
      <c r="I2128" s="143" t="s">
        <v>116</v>
      </c>
      <c r="J2128" s="143">
        <v>880</v>
      </c>
      <c r="K2128" s="144">
        <v>526.24</v>
      </c>
    </row>
    <row r="2129" spans="1:11" x14ac:dyDescent="0.25">
      <c r="A2129" s="142" t="s">
        <v>99</v>
      </c>
      <c r="B2129" s="143">
        <v>2022</v>
      </c>
      <c r="C2129" s="143" t="s">
        <v>42</v>
      </c>
      <c r="D2129" s="143" t="s">
        <v>112</v>
      </c>
      <c r="E2129" s="143" t="s">
        <v>114</v>
      </c>
      <c r="F2129" s="143" t="s">
        <v>115</v>
      </c>
      <c r="G2129" s="143" t="s">
        <v>111</v>
      </c>
      <c r="H2129" s="143" t="s">
        <v>104</v>
      </c>
      <c r="I2129" s="143" t="s">
        <v>116</v>
      </c>
      <c r="J2129" s="143">
        <v>285</v>
      </c>
      <c r="K2129" s="144">
        <v>407.55</v>
      </c>
    </row>
    <row r="2130" spans="1:11" x14ac:dyDescent="0.25">
      <c r="A2130" s="142" t="s">
        <v>106</v>
      </c>
      <c r="B2130" s="143">
        <v>2022</v>
      </c>
      <c r="C2130" s="143" t="s">
        <v>42</v>
      </c>
      <c r="D2130" s="143" t="s">
        <v>112</v>
      </c>
      <c r="E2130" s="143" t="s">
        <v>114</v>
      </c>
      <c r="F2130" s="143" t="s">
        <v>115</v>
      </c>
      <c r="G2130" s="143" t="s">
        <v>111</v>
      </c>
      <c r="H2130" s="143" t="s">
        <v>104</v>
      </c>
      <c r="I2130" s="143" t="s">
        <v>116</v>
      </c>
      <c r="J2130" s="143">
        <v>303</v>
      </c>
      <c r="K2130" s="144">
        <v>433.28999999999996</v>
      </c>
    </row>
    <row r="2131" spans="1:11" x14ac:dyDescent="0.25">
      <c r="A2131" s="142" t="s">
        <v>99</v>
      </c>
      <c r="B2131" s="143">
        <v>2022</v>
      </c>
      <c r="C2131" s="143" t="s">
        <v>42</v>
      </c>
      <c r="D2131" s="143" t="s">
        <v>112</v>
      </c>
      <c r="E2131" s="143" t="s">
        <v>114</v>
      </c>
      <c r="F2131" s="143" t="s">
        <v>115</v>
      </c>
      <c r="G2131" s="143" t="s">
        <v>111</v>
      </c>
      <c r="H2131" s="143" t="s">
        <v>104</v>
      </c>
      <c r="I2131" s="143" t="s">
        <v>116</v>
      </c>
      <c r="J2131" s="143">
        <v>297</v>
      </c>
      <c r="K2131" s="144">
        <v>424.71</v>
      </c>
    </row>
    <row r="2132" spans="1:11" x14ac:dyDescent="0.25">
      <c r="A2132" s="142" t="s">
        <v>99</v>
      </c>
      <c r="B2132" s="143">
        <v>2022</v>
      </c>
      <c r="C2132" s="143" t="s">
        <v>42</v>
      </c>
      <c r="D2132" s="143" t="s">
        <v>112</v>
      </c>
      <c r="E2132" s="143" t="s">
        <v>114</v>
      </c>
      <c r="F2132" s="143" t="s">
        <v>115</v>
      </c>
      <c r="G2132" s="143" t="s">
        <v>111</v>
      </c>
      <c r="H2132" s="143" t="s">
        <v>104</v>
      </c>
      <c r="I2132" s="143" t="s">
        <v>116</v>
      </c>
      <c r="J2132" s="143">
        <v>291</v>
      </c>
      <c r="K2132" s="144">
        <v>416.13</v>
      </c>
    </row>
    <row r="2133" spans="1:11" x14ac:dyDescent="0.25">
      <c r="A2133" s="142" t="s">
        <v>106</v>
      </c>
      <c r="B2133" s="143">
        <v>2022</v>
      </c>
      <c r="C2133" s="143" t="s">
        <v>42</v>
      </c>
      <c r="D2133" s="143" t="s">
        <v>112</v>
      </c>
      <c r="E2133" s="143" t="s">
        <v>114</v>
      </c>
      <c r="F2133" s="143" t="s">
        <v>115</v>
      </c>
      <c r="G2133" s="143" t="s">
        <v>111</v>
      </c>
      <c r="H2133" s="143" t="s">
        <v>104</v>
      </c>
      <c r="I2133" s="143" t="s">
        <v>116</v>
      </c>
      <c r="J2133" s="143">
        <v>307</v>
      </c>
      <c r="K2133" s="144">
        <v>439.01</v>
      </c>
    </row>
    <row r="2134" spans="1:11" x14ac:dyDescent="0.25">
      <c r="A2134" s="142" t="s">
        <v>99</v>
      </c>
      <c r="B2134" s="143">
        <v>2022</v>
      </c>
      <c r="C2134" s="143" t="s">
        <v>42</v>
      </c>
      <c r="D2134" s="143" t="s">
        <v>112</v>
      </c>
      <c r="E2134" s="143" t="s">
        <v>114</v>
      </c>
      <c r="F2134" s="143" t="s">
        <v>115</v>
      </c>
      <c r="G2134" s="143" t="s">
        <v>111</v>
      </c>
      <c r="H2134" s="143" t="s">
        <v>104</v>
      </c>
      <c r="I2134" s="143" t="s">
        <v>116</v>
      </c>
      <c r="J2134" s="143">
        <v>235</v>
      </c>
      <c r="K2134" s="144">
        <v>336.05</v>
      </c>
    </row>
    <row r="2135" spans="1:11" x14ac:dyDescent="0.25">
      <c r="A2135" s="142" t="s">
        <v>106</v>
      </c>
      <c r="B2135" s="143">
        <v>2022</v>
      </c>
      <c r="C2135" s="143" t="s">
        <v>42</v>
      </c>
      <c r="D2135" s="143" t="s">
        <v>112</v>
      </c>
      <c r="E2135" s="143" t="s">
        <v>114</v>
      </c>
      <c r="F2135" s="143" t="s">
        <v>115</v>
      </c>
      <c r="G2135" s="143" t="s">
        <v>111</v>
      </c>
      <c r="H2135" s="143" t="s">
        <v>104</v>
      </c>
      <c r="I2135" s="143" t="s">
        <v>116</v>
      </c>
      <c r="J2135" s="143">
        <v>283</v>
      </c>
      <c r="K2135" s="144">
        <v>404.69</v>
      </c>
    </row>
    <row r="2136" spans="1:11" x14ac:dyDescent="0.25">
      <c r="A2136" s="142" t="s">
        <v>106</v>
      </c>
      <c r="B2136" s="143">
        <v>2022</v>
      </c>
      <c r="C2136" s="143" t="s">
        <v>42</v>
      </c>
      <c r="D2136" s="143" t="s">
        <v>112</v>
      </c>
      <c r="E2136" s="143" t="s">
        <v>114</v>
      </c>
      <c r="F2136" s="143" t="s">
        <v>115</v>
      </c>
      <c r="G2136" s="143" t="s">
        <v>111</v>
      </c>
      <c r="H2136" s="143" t="s">
        <v>104</v>
      </c>
      <c r="I2136" s="143" t="s">
        <v>116</v>
      </c>
      <c r="J2136" s="143">
        <v>796</v>
      </c>
      <c r="K2136" s="144">
        <v>1138.28</v>
      </c>
    </row>
    <row r="2137" spans="1:11" x14ac:dyDescent="0.25">
      <c r="A2137" s="142" t="s">
        <v>106</v>
      </c>
      <c r="B2137" s="143">
        <v>2022</v>
      </c>
      <c r="C2137" s="143" t="s">
        <v>42</v>
      </c>
      <c r="D2137" s="143" t="s">
        <v>112</v>
      </c>
      <c r="E2137" s="143" t="s">
        <v>114</v>
      </c>
      <c r="F2137" s="143" t="s">
        <v>115</v>
      </c>
      <c r="G2137" s="143" t="s">
        <v>111</v>
      </c>
      <c r="H2137" s="143" t="s">
        <v>104</v>
      </c>
      <c r="I2137" s="143" t="s">
        <v>116</v>
      </c>
      <c r="J2137" s="143">
        <v>883</v>
      </c>
      <c r="K2137" s="144">
        <v>1262.69</v>
      </c>
    </row>
    <row r="2138" spans="1:11" x14ac:dyDescent="0.25">
      <c r="A2138" s="142" t="s">
        <v>108</v>
      </c>
      <c r="B2138" s="143">
        <v>2022</v>
      </c>
      <c r="C2138" s="143" t="s">
        <v>31</v>
      </c>
      <c r="D2138" s="143" t="s">
        <v>112</v>
      </c>
      <c r="E2138" s="143" t="s">
        <v>114</v>
      </c>
      <c r="F2138" s="143" t="s">
        <v>115</v>
      </c>
      <c r="G2138" s="143" t="s">
        <v>111</v>
      </c>
      <c r="H2138" s="143" t="s">
        <v>104</v>
      </c>
      <c r="I2138" s="143" t="s">
        <v>116</v>
      </c>
      <c r="J2138" s="143">
        <v>290</v>
      </c>
      <c r="K2138" s="144">
        <v>414.7</v>
      </c>
    </row>
    <row r="2139" spans="1:11" x14ac:dyDescent="0.25">
      <c r="A2139" s="142" t="s">
        <v>99</v>
      </c>
      <c r="B2139" s="143">
        <v>2022</v>
      </c>
      <c r="C2139" s="143" t="s">
        <v>31</v>
      </c>
      <c r="D2139" s="143" t="s">
        <v>112</v>
      </c>
      <c r="E2139" s="143" t="s">
        <v>114</v>
      </c>
      <c r="F2139" s="143" t="s">
        <v>115</v>
      </c>
      <c r="G2139" s="143" t="s">
        <v>111</v>
      </c>
      <c r="H2139" s="143" t="s">
        <v>104</v>
      </c>
      <c r="I2139" s="143" t="s">
        <v>116</v>
      </c>
      <c r="J2139" s="143">
        <v>338</v>
      </c>
      <c r="K2139" s="144">
        <v>483.34000000000003</v>
      </c>
    </row>
    <row r="2140" spans="1:11" x14ac:dyDescent="0.25">
      <c r="A2140" s="142" t="s">
        <v>108</v>
      </c>
      <c r="B2140" s="143">
        <v>2022</v>
      </c>
      <c r="C2140" s="143" t="s">
        <v>31</v>
      </c>
      <c r="D2140" s="143" t="s">
        <v>112</v>
      </c>
      <c r="E2140" s="143" t="s">
        <v>114</v>
      </c>
      <c r="F2140" s="143" t="s">
        <v>115</v>
      </c>
      <c r="G2140" s="143" t="s">
        <v>111</v>
      </c>
      <c r="H2140" s="143" t="s">
        <v>104</v>
      </c>
      <c r="I2140" s="143" t="s">
        <v>116</v>
      </c>
      <c r="J2140" s="143">
        <v>334</v>
      </c>
      <c r="K2140" s="144">
        <v>477.62</v>
      </c>
    </row>
    <row r="2141" spans="1:11" x14ac:dyDescent="0.25">
      <c r="A2141" s="142" t="s">
        <v>106</v>
      </c>
      <c r="B2141" s="143">
        <v>2022</v>
      </c>
      <c r="C2141" s="143" t="s">
        <v>31</v>
      </c>
      <c r="D2141" s="143" t="s">
        <v>112</v>
      </c>
      <c r="E2141" s="143" t="s">
        <v>114</v>
      </c>
      <c r="F2141" s="143" t="s">
        <v>115</v>
      </c>
      <c r="G2141" s="143" t="s">
        <v>111</v>
      </c>
      <c r="H2141" s="143" t="s">
        <v>104</v>
      </c>
      <c r="I2141" s="143" t="s">
        <v>116</v>
      </c>
      <c r="J2141" s="143">
        <v>832</v>
      </c>
      <c r="K2141" s="144">
        <v>1189.76</v>
      </c>
    </row>
    <row r="2142" spans="1:11" x14ac:dyDescent="0.25">
      <c r="A2142" s="142" t="s">
        <v>106</v>
      </c>
      <c r="B2142" s="143">
        <v>2022</v>
      </c>
      <c r="C2142" s="143" t="s">
        <v>31</v>
      </c>
      <c r="D2142" s="143" t="s">
        <v>112</v>
      </c>
      <c r="E2142" s="143" t="s">
        <v>114</v>
      </c>
      <c r="F2142" s="143" t="s">
        <v>115</v>
      </c>
      <c r="G2142" s="143" t="s">
        <v>111</v>
      </c>
      <c r="H2142" s="143" t="s">
        <v>104</v>
      </c>
      <c r="I2142" s="143" t="s">
        <v>116</v>
      </c>
      <c r="J2142" s="143">
        <v>865</v>
      </c>
      <c r="K2142" s="144">
        <v>1236.95</v>
      </c>
    </row>
    <row r="2143" spans="1:11" x14ac:dyDescent="0.25">
      <c r="A2143" s="142" t="s">
        <v>106</v>
      </c>
      <c r="B2143" s="143">
        <v>2022</v>
      </c>
      <c r="C2143" s="143" t="s">
        <v>31</v>
      </c>
      <c r="D2143" s="143" t="s">
        <v>112</v>
      </c>
      <c r="E2143" s="143" t="s">
        <v>114</v>
      </c>
      <c r="F2143" s="143" t="s">
        <v>115</v>
      </c>
      <c r="G2143" s="143" t="s">
        <v>111</v>
      </c>
      <c r="H2143" s="143" t="s">
        <v>104</v>
      </c>
      <c r="I2143" s="143" t="s">
        <v>116</v>
      </c>
      <c r="J2143" s="143">
        <v>926</v>
      </c>
      <c r="K2143" s="144">
        <v>1324.18</v>
      </c>
    </row>
    <row r="2144" spans="1:11" x14ac:dyDescent="0.25">
      <c r="A2144" s="142" t="s">
        <v>99</v>
      </c>
      <c r="B2144" s="143">
        <v>2022</v>
      </c>
      <c r="C2144" s="143" t="s">
        <v>31</v>
      </c>
      <c r="D2144" s="143" t="s">
        <v>112</v>
      </c>
      <c r="E2144" s="143" t="s">
        <v>114</v>
      </c>
      <c r="F2144" s="143" t="s">
        <v>115</v>
      </c>
      <c r="G2144" s="143" t="s">
        <v>111</v>
      </c>
      <c r="H2144" s="143" t="s">
        <v>104</v>
      </c>
      <c r="I2144" s="143" t="s">
        <v>116</v>
      </c>
      <c r="J2144" s="143">
        <v>927</v>
      </c>
      <c r="K2144" s="144">
        <v>1325.6100000000001</v>
      </c>
    </row>
    <row r="2145" spans="1:11" x14ac:dyDescent="0.25">
      <c r="A2145" s="142" t="s">
        <v>108</v>
      </c>
      <c r="B2145" s="143">
        <v>2022</v>
      </c>
      <c r="C2145" s="143" t="s">
        <v>31</v>
      </c>
      <c r="D2145" s="143" t="s">
        <v>112</v>
      </c>
      <c r="E2145" s="143" t="s">
        <v>114</v>
      </c>
      <c r="F2145" s="143" t="s">
        <v>115</v>
      </c>
      <c r="G2145" s="143" t="s">
        <v>111</v>
      </c>
      <c r="H2145" s="143" t="s">
        <v>104</v>
      </c>
      <c r="I2145" s="143" t="s">
        <v>116</v>
      </c>
      <c r="J2145" s="143">
        <v>928</v>
      </c>
      <c r="K2145" s="144">
        <v>1327.04</v>
      </c>
    </row>
    <row r="2146" spans="1:11" x14ac:dyDescent="0.25">
      <c r="A2146" s="142" t="s">
        <v>106</v>
      </c>
      <c r="B2146" s="143">
        <v>2022</v>
      </c>
      <c r="C2146" s="143" t="s">
        <v>31</v>
      </c>
      <c r="D2146" s="143" t="s">
        <v>112</v>
      </c>
      <c r="E2146" s="143" t="s">
        <v>114</v>
      </c>
      <c r="F2146" s="143" t="s">
        <v>115</v>
      </c>
      <c r="G2146" s="143" t="s">
        <v>111</v>
      </c>
      <c r="H2146" s="143" t="s">
        <v>104</v>
      </c>
      <c r="I2146" s="143" t="s">
        <v>116</v>
      </c>
      <c r="J2146" s="143">
        <v>871</v>
      </c>
      <c r="K2146" s="144">
        <v>526.24</v>
      </c>
    </row>
    <row r="2147" spans="1:11" x14ac:dyDescent="0.25">
      <c r="A2147" s="142" t="s">
        <v>108</v>
      </c>
      <c r="B2147" s="143">
        <v>2022</v>
      </c>
      <c r="C2147" s="143" t="s">
        <v>31</v>
      </c>
      <c r="D2147" s="143" t="s">
        <v>112</v>
      </c>
      <c r="E2147" s="143" t="s">
        <v>114</v>
      </c>
      <c r="F2147" s="143" t="s">
        <v>115</v>
      </c>
      <c r="G2147" s="143" t="s">
        <v>111</v>
      </c>
      <c r="H2147" s="143" t="s">
        <v>104</v>
      </c>
      <c r="I2147" s="143" t="s">
        <v>116</v>
      </c>
      <c r="J2147" s="143">
        <v>213</v>
      </c>
      <c r="K2147" s="144">
        <v>304.59000000000003</v>
      </c>
    </row>
    <row r="2148" spans="1:11" x14ac:dyDescent="0.25">
      <c r="A2148" s="142" t="s">
        <v>106</v>
      </c>
      <c r="B2148" s="143">
        <v>2022</v>
      </c>
      <c r="C2148" s="143" t="s">
        <v>31</v>
      </c>
      <c r="D2148" s="143" t="s">
        <v>112</v>
      </c>
      <c r="E2148" s="143" t="s">
        <v>114</v>
      </c>
      <c r="F2148" s="143" t="s">
        <v>115</v>
      </c>
      <c r="G2148" s="143" t="s">
        <v>111</v>
      </c>
      <c r="H2148" s="143" t="s">
        <v>104</v>
      </c>
      <c r="I2148" s="143" t="s">
        <v>116</v>
      </c>
      <c r="J2148" s="143">
        <v>207</v>
      </c>
      <c r="K2148" s="144">
        <v>296.01</v>
      </c>
    </row>
    <row r="2149" spans="1:11" x14ac:dyDescent="0.25">
      <c r="A2149" s="142" t="s">
        <v>99</v>
      </c>
      <c r="B2149" s="143">
        <v>2022</v>
      </c>
      <c r="C2149" s="143" t="s">
        <v>31</v>
      </c>
      <c r="D2149" s="143" t="s">
        <v>112</v>
      </c>
      <c r="E2149" s="143" t="s">
        <v>114</v>
      </c>
      <c r="F2149" s="143" t="s">
        <v>115</v>
      </c>
      <c r="G2149" s="143" t="s">
        <v>111</v>
      </c>
      <c r="H2149" s="143" t="s">
        <v>104</v>
      </c>
      <c r="I2149" s="143" t="s">
        <v>116</v>
      </c>
      <c r="J2149" s="143">
        <v>289</v>
      </c>
      <c r="K2149" s="144">
        <v>413.27</v>
      </c>
    </row>
    <row r="2150" spans="1:11" x14ac:dyDescent="0.25">
      <c r="A2150" s="142" t="s">
        <v>106</v>
      </c>
      <c r="B2150" s="143">
        <v>2022</v>
      </c>
      <c r="C2150" s="143" t="s">
        <v>31</v>
      </c>
      <c r="D2150" s="143" t="s">
        <v>112</v>
      </c>
      <c r="E2150" s="143" t="s">
        <v>114</v>
      </c>
      <c r="F2150" s="143" t="s">
        <v>115</v>
      </c>
      <c r="G2150" s="143" t="s">
        <v>111</v>
      </c>
      <c r="H2150" s="143" t="s">
        <v>104</v>
      </c>
      <c r="I2150" s="143" t="s">
        <v>116</v>
      </c>
      <c r="J2150" s="143">
        <v>337</v>
      </c>
      <c r="K2150" s="144">
        <v>481.90999999999997</v>
      </c>
    </row>
    <row r="2151" spans="1:11" x14ac:dyDescent="0.25">
      <c r="A2151" s="142" t="s">
        <v>108</v>
      </c>
      <c r="B2151" s="143">
        <v>2022</v>
      </c>
      <c r="C2151" s="143" t="s">
        <v>31</v>
      </c>
      <c r="D2151" s="143" t="s">
        <v>112</v>
      </c>
      <c r="E2151" s="143" t="s">
        <v>114</v>
      </c>
      <c r="F2151" s="143" t="s">
        <v>115</v>
      </c>
      <c r="G2151" s="143" t="s">
        <v>111</v>
      </c>
      <c r="H2151" s="143" t="s">
        <v>104</v>
      </c>
      <c r="I2151" s="143" t="s">
        <v>116</v>
      </c>
      <c r="J2151" s="143">
        <v>841</v>
      </c>
      <c r="K2151" s="144">
        <v>1202.6300000000001</v>
      </c>
    </row>
    <row r="2152" spans="1:11" x14ac:dyDescent="0.25">
      <c r="A2152" s="142" t="s">
        <v>99</v>
      </c>
      <c r="B2152" s="143">
        <v>2022</v>
      </c>
      <c r="C2152" s="143" t="s">
        <v>31</v>
      </c>
      <c r="D2152" s="143" t="s">
        <v>112</v>
      </c>
      <c r="E2152" s="143" t="s">
        <v>114</v>
      </c>
      <c r="F2152" s="143" t="s">
        <v>115</v>
      </c>
      <c r="G2152" s="143" t="s">
        <v>111</v>
      </c>
      <c r="H2152" s="143" t="s">
        <v>104</v>
      </c>
      <c r="I2152" s="143" t="s">
        <v>116</v>
      </c>
      <c r="J2152" s="143">
        <v>874</v>
      </c>
      <c r="K2152" s="144">
        <v>1249.82</v>
      </c>
    </row>
    <row r="2153" spans="1:11" x14ac:dyDescent="0.25">
      <c r="A2153" s="142" t="s">
        <v>108</v>
      </c>
      <c r="B2153" s="143">
        <v>2022</v>
      </c>
      <c r="C2153" s="143" t="s">
        <v>9</v>
      </c>
      <c r="D2153" s="143" t="s">
        <v>112</v>
      </c>
      <c r="E2153" s="143" t="s">
        <v>114</v>
      </c>
      <c r="F2153" s="143" t="s">
        <v>115</v>
      </c>
      <c r="G2153" s="143" t="s">
        <v>111</v>
      </c>
      <c r="H2153" s="143" t="s">
        <v>104</v>
      </c>
      <c r="I2153" s="143" t="s">
        <v>116</v>
      </c>
      <c r="J2153" s="143">
        <v>296</v>
      </c>
      <c r="K2153" s="144">
        <v>423.28</v>
      </c>
    </row>
    <row r="2154" spans="1:11" x14ac:dyDescent="0.25">
      <c r="A2154" s="142" t="s">
        <v>110</v>
      </c>
      <c r="B2154" s="143">
        <v>2022</v>
      </c>
      <c r="C2154" s="143" t="s">
        <v>9</v>
      </c>
      <c r="D2154" s="143" t="s">
        <v>112</v>
      </c>
      <c r="E2154" s="143" t="s">
        <v>114</v>
      </c>
      <c r="F2154" s="143" t="s">
        <v>115</v>
      </c>
      <c r="G2154" s="143" t="s">
        <v>111</v>
      </c>
      <c r="H2154" s="143" t="s">
        <v>104</v>
      </c>
      <c r="I2154" s="143" t="s">
        <v>116</v>
      </c>
      <c r="J2154" s="143">
        <v>292</v>
      </c>
      <c r="K2154" s="144">
        <v>417.56</v>
      </c>
    </row>
    <row r="2155" spans="1:11" x14ac:dyDescent="0.25">
      <c r="A2155" s="142" t="s">
        <v>108</v>
      </c>
      <c r="B2155" s="143">
        <v>2022</v>
      </c>
      <c r="C2155" s="143" t="s">
        <v>9</v>
      </c>
      <c r="D2155" s="143" t="s">
        <v>112</v>
      </c>
      <c r="E2155" s="143" t="s">
        <v>114</v>
      </c>
      <c r="F2155" s="143" t="s">
        <v>115</v>
      </c>
      <c r="G2155" s="143" t="s">
        <v>111</v>
      </c>
      <c r="H2155" s="143" t="s">
        <v>104</v>
      </c>
      <c r="I2155" s="143" t="s">
        <v>116</v>
      </c>
      <c r="J2155" s="143">
        <v>340</v>
      </c>
      <c r="K2155" s="144">
        <v>486.2</v>
      </c>
    </row>
    <row r="2156" spans="1:11" x14ac:dyDescent="0.25">
      <c r="A2156" s="142" t="s">
        <v>99</v>
      </c>
      <c r="B2156" s="143">
        <v>2022</v>
      </c>
      <c r="C2156" s="143" t="s">
        <v>9</v>
      </c>
      <c r="D2156" s="143" t="s">
        <v>112</v>
      </c>
      <c r="E2156" s="143" t="s">
        <v>114</v>
      </c>
      <c r="F2156" s="143" t="s">
        <v>115</v>
      </c>
      <c r="G2156" s="143" t="s">
        <v>111</v>
      </c>
      <c r="H2156" s="143" t="s">
        <v>104</v>
      </c>
      <c r="I2156" s="143" t="s">
        <v>116</v>
      </c>
      <c r="J2156" s="143">
        <v>831</v>
      </c>
      <c r="K2156" s="144">
        <v>1188.33</v>
      </c>
    </row>
    <row r="2157" spans="1:11" x14ac:dyDescent="0.25">
      <c r="A2157" s="142" t="s">
        <v>106</v>
      </c>
      <c r="B2157" s="143">
        <v>2022</v>
      </c>
      <c r="C2157" s="143" t="s">
        <v>9</v>
      </c>
      <c r="D2157" s="143" t="s">
        <v>112</v>
      </c>
      <c r="E2157" s="143" t="s">
        <v>114</v>
      </c>
      <c r="F2157" s="143" t="s">
        <v>115</v>
      </c>
      <c r="G2157" s="143" t="s">
        <v>111</v>
      </c>
      <c r="H2157" s="143" t="s">
        <v>104</v>
      </c>
      <c r="I2157" s="143" t="s">
        <v>116</v>
      </c>
      <c r="J2157" s="143">
        <v>864</v>
      </c>
      <c r="K2157" s="144">
        <v>1235.52</v>
      </c>
    </row>
    <row r="2158" spans="1:11" x14ac:dyDescent="0.25">
      <c r="A2158" s="142" t="s">
        <v>106</v>
      </c>
      <c r="B2158" s="143">
        <v>2022</v>
      </c>
      <c r="C2158" s="143" t="s">
        <v>9</v>
      </c>
      <c r="D2158" s="143" t="s">
        <v>112</v>
      </c>
      <c r="E2158" s="143" t="s">
        <v>114</v>
      </c>
      <c r="F2158" s="143" t="s">
        <v>115</v>
      </c>
      <c r="G2158" s="143" t="s">
        <v>111</v>
      </c>
      <c r="H2158" s="143" t="s">
        <v>104</v>
      </c>
      <c r="I2158" s="143" t="s">
        <v>116</v>
      </c>
      <c r="J2158" s="143">
        <v>923</v>
      </c>
      <c r="K2158" s="144">
        <v>1319.8899999999999</v>
      </c>
    </row>
    <row r="2159" spans="1:11" x14ac:dyDescent="0.25">
      <c r="A2159" s="142" t="s">
        <v>99</v>
      </c>
      <c r="B2159" s="143">
        <v>2022</v>
      </c>
      <c r="C2159" s="143" t="s">
        <v>9</v>
      </c>
      <c r="D2159" s="143" t="s">
        <v>112</v>
      </c>
      <c r="E2159" s="143" t="s">
        <v>114</v>
      </c>
      <c r="F2159" s="143" t="s">
        <v>115</v>
      </c>
      <c r="G2159" s="143" t="s">
        <v>111</v>
      </c>
      <c r="H2159" s="143" t="s">
        <v>104</v>
      </c>
      <c r="I2159" s="143" t="s">
        <v>116</v>
      </c>
      <c r="J2159" s="143">
        <v>924</v>
      </c>
      <c r="K2159" s="144">
        <v>1321.32</v>
      </c>
    </row>
    <row r="2160" spans="1:11" x14ac:dyDescent="0.25">
      <c r="A2160" s="142" t="s">
        <v>108</v>
      </c>
      <c r="B2160" s="143">
        <v>2022</v>
      </c>
      <c r="C2160" s="143" t="s">
        <v>9</v>
      </c>
      <c r="D2160" s="143" t="s">
        <v>112</v>
      </c>
      <c r="E2160" s="143" t="s">
        <v>114</v>
      </c>
      <c r="F2160" s="143" t="s">
        <v>115</v>
      </c>
      <c r="G2160" s="143" t="s">
        <v>111</v>
      </c>
      <c r="H2160" s="143" t="s">
        <v>104</v>
      </c>
      <c r="I2160" s="143" t="s">
        <v>116</v>
      </c>
      <c r="J2160" s="143">
        <v>925</v>
      </c>
      <c r="K2160" s="144">
        <v>1322.75</v>
      </c>
    </row>
    <row r="2161" spans="1:11" x14ac:dyDescent="0.25">
      <c r="A2161" s="142" t="s">
        <v>106</v>
      </c>
      <c r="B2161" s="143">
        <v>2022</v>
      </c>
      <c r="C2161" s="143" t="s">
        <v>9</v>
      </c>
      <c r="D2161" s="143" t="s">
        <v>112</v>
      </c>
      <c r="E2161" s="143" t="s">
        <v>114</v>
      </c>
      <c r="F2161" s="143" t="s">
        <v>115</v>
      </c>
      <c r="G2161" s="143" t="s">
        <v>111</v>
      </c>
      <c r="H2161" s="143" t="s">
        <v>104</v>
      </c>
      <c r="I2161" s="143" t="s">
        <v>116</v>
      </c>
      <c r="J2161" s="143">
        <v>870</v>
      </c>
      <c r="K2161" s="144">
        <v>526.24</v>
      </c>
    </row>
    <row r="2162" spans="1:11" x14ac:dyDescent="0.25">
      <c r="A2162" s="142" t="s">
        <v>106</v>
      </c>
      <c r="B2162" s="143">
        <v>2022</v>
      </c>
      <c r="C2162" s="143" t="s">
        <v>9</v>
      </c>
      <c r="D2162" s="143" t="s">
        <v>112</v>
      </c>
      <c r="E2162" s="143" t="s">
        <v>114</v>
      </c>
      <c r="F2162" s="143" t="s">
        <v>115</v>
      </c>
      <c r="G2162" s="143" t="s">
        <v>111</v>
      </c>
      <c r="H2162" s="143" t="s">
        <v>104</v>
      </c>
      <c r="I2162" s="143" t="s">
        <v>116</v>
      </c>
      <c r="J2162" s="143">
        <v>339</v>
      </c>
      <c r="K2162" s="144">
        <v>484.77</v>
      </c>
    </row>
    <row r="2163" spans="1:11" x14ac:dyDescent="0.25">
      <c r="A2163" s="142" t="s">
        <v>108</v>
      </c>
      <c r="B2163" s="143">
        <v>2022</v>
      </c>
      <c r="C2163" s="143" t="s">
        <v>9</v>
      </c>
      <c r="D2163" s="143" t="s">
        <v>112</v>
      </c>
      <c r="E2163" s="143" t="s">
        <v>114</v>
      </c>
      <c r="F2163" s="143" t="s">
        <v>115</v>
      </c>
      <c r="G2163" s="143" t="s">
        <v>111</v>
      </c>
      <c r="H2163" s="143" t="s">
        <v>104</v>
      </c>
      <c r="I2163" s="143" t="s">
        <v>116</v>
      </c>
      <c r="J2163" s="143">
        <v>231</v>
      </c>
      <c r="K2163" s="144">
        <v>330.33</v>
      </c>
    </row>
    <row r="2164" spans="1:11" x14ac:dyDescent="0.25">
      <c r="A2164" s="142" t="s">
        <v>99</v>
      </c>
      <c r="B2164" s="143">
        <v>2022</v>
      </c>
      <c r="C2164" s="143" t="s">
        <v>9</v>
      </c>
      <c r="D2164" s="143" t="s">
        <v>112</v>
      </c>
      <c r="E2164" s="143" t="s">
        <v>114</v>
      </c>
      <c r="F2164" s="143" t="s">
        <v>115</v>
      </c>
      <c r="G2164" s="143" t="s">
        <v>111</v>
      </c>
      <c r="H2164" s="143" t="s">
        <v>104</v>
      </c>
      <c r="I2164" s="143" t="s">
        <v>116</v>
      </c>
      <c r="J2164" s="143">
        <v>225</v>
      </c>
      <c r="K2164" s="144">
        <v>321.75</v>
      </c>
    </row>
    <row r="2165" spans="1:11" x14ac:dyDescent="0.25">
      <c r="A2165" s="142" t="s">
        <v>110</v>
      </c>
      <c r="B2165" s="143">
        <v>2022</v>
      </c>
      <c r="C2165" s="143" t="s">
        <v>9</v>
      </c>
      <c r="D2165" s="143" t="s">
        <v>112</v>
      </c>
      <c r="E2165" s="143" t="s">
        <v>114</v>
      </c>
      <c r="F2165" s="143" t="s">
        <v>115</v>
      </c>
      <c r="G2165" s="143" t="s">
        <v>111</v>
      </c>
      <c r="H2165" s="143" t="s">
        <v>104</v>
      </c>
      <c r="I2165" s="143" t="s">
        <v>116</v>
      </c>
      <c r="J2165" s="143">
        <v>219</v>
      </c>
      <c r="K2165" s="144">
        <v>313.17</v>
      </c>
    </row>
    <row r="2166" spans="1:11" x14ac:dyDescent="0.25">
      <c r="A2166" s="142" t="s">
        <v>99</v>
      </c>
      <c r="B2166" s="143">
        <v>2022</v>
      </c>
      <c r="C2166" s="143" t="s">
        <v>9</v>
      </c>
      <c r="D2166" s="143" t="s">
        <v>112</v>
      </c>
      <c r="E2166" s="143" t="s">
        <v>114</v>
      </c>
      <c r="F2166" s="143" t="s">
        <v>115</v>
      </c>
      <c r="G2166" s="143" t="s">
        <v>111</v>
      </c>
      <c r="H2166" s="143" t="s">
        <v>104</v>
      </c>
      <c r="I2166" s="143" t="s">
        <v>116</v>
      </c>
      <c r="J2166" s="143">
        <v>295</v>
      </c>
      <c r="K2166" s="144">
        <v>421.85</v>
      </c>
    </row>
    <row r="2167" spans="1:11" x14ac:dyDescent="0.25">
      <c r="A2167" s="142" t="s">
        <v>106</v>
      </c>
      <c r="B2167" s="143">
        <v>2022</v>
      </c>
      <c r="C2167" s="143" t="s">
        <v>9</v>
      </c>
      <c r="D2167" s="143" t="s">
        <v>112</v>
      </c>
      <c r="E2167" s="143" t="s">
        <v>114</v>
      </c>
      <c r="F2167" s="143" t="s">
        <v>115</v>
      </c>
      <c r="G2167" s="143" t="s">
        <v>111</v>
      </c>
      <c r="H2167" s="143" t="s">
        <v>104</v>
      </c>
      <c r="I2167" s="143" t="s">
        <v>116</v>
      </c>
      <c r="J2167" s="143">
        <v>343</v>
      </c>
      <c r="K2167" s="144">
        <v>490.49</v>
      </c>
    </row>
    <row r="2168" spans="1:11" x14ac:dyDescent="0.25">
      <c r="A2168" s="142" t="s">
        <v>108</v>
      </c>
      <c r="B2168" s="143">
        <v>2022</v>
      </c>
      <c r="C2168" s="143" t="s">
        <v>9</v>
      </c>
      <c r="D2168" s="143" t="s">
        <v>112</v>
      </c>
      <c r="E2168" s="143" t="s">
        <v>114</v>
      </c>
      <c r="F2168" s="143" t="s">
        <v>115</v>
      </c>
      <c r="G2168" s="143" t="s">
        <v>111</v>
      </c>
      <c r="H2168" s="143" t="s">
        <v>104</v>
      </c>
      <c r="I2168" s="143" t="s">
        <v>116</v>
      </c>
      <c r="J2168" s="143">
        <v>840</v>
      </c>
      <c r="K2168" s="144">
        <v>1201.2</v>
      </c>
    </row>
    <row r="2169" spans="1:11" x14ac:dyDescent="0.25">
      <c r="A2169" s="142" t="s">
        <v>106</v>
      </c>
      <c r="B2169" s="143">
        <v>2022</v>
      </c>
      <c r="C2169" s="143" t="s">
        <v>9</v>
      </c>
      <c r="D2169" s="143" t="s">
        <v>112</v>
      </c>
      <c r="E2169" s="143" t="s">
        <v>114</v>
      </c>
      <c r="F2169" s="143" t="s">
        <v>115</v>
      </c>
      <c r="G2169" s="143" t="s">
        <v>111</v>
      </c>
      <c r="H2169" s="143" t="s">
        <v>113</v>
      </c>
      <c r="I2169" s="143" t="s">
        <v>116</v>
      </c>
      <c r="J2169" s="143">
        <v>873</v>
      </c>
      <c r="K2169" s="144">
        <v>1248.3899999999999</v>
      </c>
    </row>
    <row r="2170" spans="1:11" x14ac:dyDescent="0.25">
      <c r="A2170" s="142" t="s">
        <v>109</v>
      </c>
      <c r="B2170" s="143">
        <v>2022</v>
      </c>
      <c r="C2170" s="143" t="s">
        <v>37</v>
      </c>
      <c r="D2170" s="143" t="s">
        <v>112</v>
      </c>
      <c r="E2170" s="143" t="s">
        <v>114</v>
      </c>
      <c r="F2170" s="143" t="s">
        <v>115</v>
      </c>
      <c r="G2170" s="143" t="s">
        <v>111</v>
      </c>
      <c r="H2170" s="143" t="s">
        <v>113</v>
      </c>
      <c r="I2170" s="143" t="s">
        <v>116</v>
      </c>
      <c r="J2170" s="143">
        <v>338</v>
      </c>
      <c r="K2170" s="144">
        <v>483.34000000000003</v>
      </c>
    </row>
    <row r="2171" spans="1:11" x14ac:dyDescent="0.25">
      <c r="A2171" s="142" t="s">
        <v>99</v>
      </c>
      <c r="B2171" s="143">
        <v>2022</v>
      </c>
      <c r="C2171" s="143" t="s">
        <v>37</v>
      </c>
      <c r="D2171" s="143" t="s">
        <v>112</v>
      </c>
      <c r="E2171" s="143" t="s">
        <v>114</v>
      </c>
      <c r="F2171" s="143" t="s">
        <v>115</v>
      </c>
      <c r="G2171" s="143" t="s">
        <v>111</v>
      </c>
      <c r="H2171" s="143" t="s">
        <v>113</v>
      </c>
      <c r="I2171" s="143" t="s">
        <v>116</v>
      </c>
      <c r="J2171" s="143">
        <v>260</v>
      </c>
      <c r="K2171" s="144">
        <v>371.8</v>
      </c>
    </row>
    <row r="2172" spans="1:11" x14ac:dyDescent="0.25">
      <c r="A2172" s="142" t="s">
        <v>108</v>
      </c>
      <c r="B2172" s="143">
        <v>2022</v>
      </c>
      <c r="C2172" s="143" t="s">
        <v>37</v>
      </c>
      <c r="D2172" s="143" t="s">
        <v>112</v>
      </c>
      <c r="E2172" s="143" t="s">
        <v>114</v>
      </c>
      <c r="F2172" s="143" t="s">
        <v>115</v>
      </c>
      <c r="G2172" s="143" t="s">
        <v>111</v>
      </c>
      <c r="H2172" s="143" t="s">
        <v>113</v>
      </c>
      <c r="I2172" s="143" t="s">
        <v>116</v>
      </c>
      <c r="J2172" s="143">
        <v>308</v>
      </c>
      <c r="K2172" s="144">
        <v>440.44</v>
      </c>
    </row>
    <row r="2173" spans="1:11" x14ac:dyDescent="0.25">
      <c r="A2173" s="142" t="s">
        <v>110</v>
      </c>
      <c r="B2173" s="143">
        <v>2022</v>
      </c>
      <c r="C2173" s="143" t="s">
        <v>37</v>
      </c>
      <c r="D2173" s="143" t="s">
        <v>112</v>
      </c>
      <c r="E2173" s="143" t="s">
        <v>114</v>
      </c>
      <c r="F2173" s="143" t="s">
        <v>115</v>
      </c>
      <c r="G2173" s="143" t="s">
        <v>111</v>
      </c>
      <c r="H2173" s="143" t="s">
        <v>113</v>
      </c>
      <c r="I2173" s="143" t="s">
        <v>116</v>
      </c>
      <c r="J2173" s="143">
        <v>334</v>
      </c>
      <c r="K2173" s="144">
        <v>477.62</v>
      </c>
    </row>
    <row r="2174" spans="1:11" x14ac:dyDescent="0.25">
      <c r="A2174" s="142" t="s">
        <v>108</v>
      </c>
      <c r="B2174" s="143">
        <v>2022</v>
      </c>
      <c r="C2174" s="143" t="s">
        <v>37</v>
      </c>
      <c r="D2174" s="143" t="s">
        <v>112</v>
      </c>
      <c r="E2174" s="143" t="s">
        <v>114</v>
      </c>
      <c r="F2174" s="143" t="s">
        <v>115</v>
      </c>
      <c r="G2174" s="143" t="s">
        <v>111</v>
      </c>
      <c r="H2174" s="143" t="s">
        <v>113</v>
      </c>
      <c r="I2174" s="143" t="s">
        <v>116</v>
      </c>
      <c r="J2174" s="143">
        <v>262</v>
      </c>
      <c r="K2174" s="144">
        <v>374.65999999999997</v>
      </c>
    </row>
    <row r="2175" spans="1:11" x14ac:dyDescent="0.25">
      <c r="A2175" s="142" t="s">
        <v>106</v>
      </c>
      <c r="B2175" s="143">
        <v>2022</v>
      </c>
      <c r="C2175" s="143" t="s">
        <v>37</v>
      </c>
      <c r="D2175" s="143" t="s">
        <v>112</v>
      </c>
      <c r="E2175" s="143" t="s">
        <v>114</v>
      </c>
      <c r="F2175" s="143" t="s">
        <v>115</v>
      </c>
      <c r="G2175" s="143" t="s">
        <v>111</v>
      </c>
      <c r="H2175" s="143" t="s">
        <v>113</v>
      </c>
      <c r="I2175" s="143" t="s">
        <v>116</v>
      </c>
      <c r="J2175" s="143">
        <v>310</v>
      </c>
      <c r="K2175" s="144">
        <v>443.3</v>
      </c>
    </row>
    <row r="2176" spans="1:11" x14ac:dyDescent="0.25">
      <c r="A2176" s="142" t="s">
        <v>106</v>
      </c>
      <c r="B2176" s="143">
        <v>2022</v>
      </c>
      <c r="C2176" s="143" t="s">
        <v>37</v>
      </c>
      <c r="D2176" s="143" t="s">
        <v>112</v>
      </c>
      <c r="E2176" s="143" t="s">
        <v>114</v>
      </c>
      <c r="F2176" s="143" t="s">
        <v>115</v>
      </c>
      <c r="G2176" s="143" t="s">
        <v>111</v>
      </c>
      <c r="H2176" s="143" t="s">
        <v>113</v>
      </c>
      <c r="I2176" s="143" t="s">
        <v>116</v>
      </c>
      <c r="J2176" s="143">
        <v>783</v>
      </c>
      <c r="K2176" s="144">
        <v>1119.69</v>
      </c>
    </row>
    <row r="2177" spans="1:11" x14ac:dyDescent="0.25">
      <c r="A2177" s="142" t="s">
        <v>99</v>
      </c>
      <c r="B2177" s="143">
        <v>2022</v>
      </c>
      <c r="C2177" s="143" t="s">
        <v>37</v>
      </c>
      <c r="D2177" s="143" t="s">
        <v>112</v>
      </c>
      <c r="E2177" s="143" t="s">
        <v>114</v>
      </c>
      <c r="F2177" s="143" t="s">
        <v>115</v>
      </c>
      <c r="G2177" s="143" t="s">
        <v>111</v>
      </c>
      <c r="H2177" s="143" t="s">
        <v>113</v>
      </c>
      <c r="I2177" s="143" t="s">
        <v>116</v>
      </c>
      <c r="J2177" s="143">
        <v>836</v>
      </c>
      <c r="K2177" s="144">
        <v>1195.48</v>
      </c>
    </row>
    <row r="2178" spans="1:11" x14ac:dyDescent="0.25">
      <c r="A2178" s="142" t="s">
        <v>99</v>
      </c>
      <c r="B2178" s="143">
        <v>2022</v>
      </c>
      <c r="C2178" s="143" t="s">
        <v>37</v>
      </c>
      <c r="D2178" s="143" t="s">
        <v>112</v>
      </c>
      <c r="E2178" s="143" t="s">
        <v>114</v>
      </c>
      <c r="F2178" s="143" t="s">
        <v>115</v>
      </c>
      <c r="G2178" s="143" t="s">
        <v>111</v>
      </c>
      <c r="H2178" s="143" t="s">
        <v>113</v>
      </c>
      <c r="I2178" s="143" t="s">
        <v>116</v>
      </c>
      <c r="J2178" s="143">
        <v>939</v>
      </c>
      <c r="K2178" s="144">
        <v>1342.77</v>
      </c>
    </row>
    <row r="2179" spans="1:11" x14ac:dyDescent="0.25">
      <c r="A2179" s="142" t="s">
        <v>106</v>
      </c>
      <c r="B2179" s="143">
        <v>2022</v>
      </c>
      <c r="C2179" s="143" t="s">
        <v>37</v>
      </c>
      <c r="D2179" s="143" t="s">
        <v>112</v>
      </c>
      <c r="E2179" s="143" t="s">
        <v>114</v>
      </c>
      <c r="F2179" s="143" t="s">
        <v>115</v>
      </c>
      <c r="G2179" s="143" t="s">
        <v>111</v>
      </c>
      <c r="H2179" s="143" t="s">
        <v>113</v>
      </c>
      <c r="I2179" s="143" t="s">
        <v>116</v>
      </c>
      <c r="J2179" s="143">
        <v>940</v>
      </c>
      <c r="K2179" s="144">
        <v>1344.2</v>
      </c>
    </row>
    <row r="2180" spans="1:11" x14ac:dyDescent="0.25">
      <c r="A2180" s="142" t="s">
        <v>108</v>
      </c>
      <c r="B2180" s="143">
        <v>2022</v>
      </c>
      <c r="C2180" s="143" t="s">
        <v>37</v>
      </c>
      <c r="D2180" s="143" t="s">
        <v>112</v>
      </c>
      <c r="E2180" s="143" t="s">
        <v>114</v>
      </c>
      <c r="F2180" s="143" t="s">
        <v>115</v>
      </c>
      <c r="G2180" s="143" t="s">
        <v>111</v>
      </c>
      <c r="H2180" s="143" t="s">
        <v>113</v>
      </c>
      <c r="I2180" s="143" t="s">
        <v>116</v>
      </c>
      <c r="J2180" s="143">
        <v>941</v>
      </c>
      <c r="K2180" s="144">
        <v>1345.63</v>
      </c>
    </row>
    <row r="2181" spans="1:11" x14ac:dyDescent="0.25">
      <c r="A2181" s="142" t="s">
        <v>108</v>
      </c>
      <c r="B2181" s="143">
        <v>2022</v>
      </c>
      <c r="C2181" s="143" t="s">
        <v>37</v>
      </c>
      <c r="D2181" s="143" t="s">
        <v>112</v>
      </c>
      <c r="E2181" s="143" t="s">
        <v>114</v>
      </c>
      <c r="F2181" s="143" t="s">
        <v>115</v>
      </c>
      <c r="G2181" s="143" t="s">
        <v>111</v>
      </c>
      <c r="H2181" s="143" t="s">
        <v>113</v>
      </c>
      <c r="I2181" s="143" t="s">
        <v>116</v>
      </c>
      <c r="J2181" s="143">
        <v>876</v>
      </c>
      <c r="K2181" s="144">
        <v>526.24</v>
      </c>
    </row>
    <row r="2182" spans="1:11" x14ac:dyDescent="0.25">
      <c r="A2182" s="142" t="s">
        <v>106</v>
      </c>
      <c r="B2182" s="143">
        <v>2022</v>
      </c>
      <c r="C2182" s="143" t="s">
        <v>37</v>
      </c>
      <c r="D2182" s="143" t="s">
        <v>112</v>
      </c>
      <c r="E2182" s="143" t="s">
        <v>114</v>
      </c>
      <c r="F2182" s="143" t="s">
        <v>115</v>
      </c>
      <c r="G2182" s="143" t="s">
        <v>111</v>
      </c>
      <c r="H2182" s="143" t="s">
        <v>113</v>
      </c>
      <c r="I2182" s="143" t="s">
        <v>116</v>
      </c>
      <c r="J2182" s="143">
        <v>309</v>
      </c>
      <c r="K2182" s="144">
        <v>441.87</v>
      </c>
    </row>
    <row r="2183" spans="1:11" x14ac:dyDescent="0.25">
      <c r="A2183" s="142" t="s">
        <v>99</v>
      </c>
      <c r="B2183" s="143">
        <v>2022</v>
      </c>
      <c r="C2183" s="143" t="s">
        <v>37</v>
      </c>
      <c r="D2183" s="143" t="s">
        <v>112</v>
      </c>
      <c r="E2183" s="143" t="s">
        <v>114</v>
      </c>
      <c r="F2183" s="143" t="s">
        <v>115</v>
      </c>
      <c r="G2183" s="143" t="s">
        <v>111</v>
      </c>
      <c r="H2183" s="143" t="s">
        <v>113</v>
      </c>
      <c r="I2183" s="143" t="s">
        <v>116</v>
      </c>
      <c r="J2183" s="143">
        <v>135</v>
      </c>
      <c r="K2183" s="144">
        <v>193.05</v>
      </c>
    </row>
    <row r="2184" spans="1:11" x14ac:dyDescent="0.25">
      <c r="A2184" s="142" t="s">
        <v>108</v>
      </c>
      <c r="B2184" s="143">
        <v>2022</v>
      </c>
      <c r="C2184" s="143" t="s">
        <v>37</v>
      </c>
      <c r="D2184" s="143" t="s">
        <v>112</v>
      </c>
      <c r="E2184" s="143" t="s">
        <v>114</v>
      </c>
      <c r="F2184" s="143" t="s">
        <v>115</v>
      </c>
      <c r="G2184" s="143" t="s">
        <v>111</v>
      </c>
      <c r="H2184" s="143" t="s">
        <v>113</v>
      </c>
      <c r="I2184" s="143" t="s">
        <v>116</v>
      </c>
      <c r="J2184" s="143">
        <v>129</v>
      </c>
      <c r="K2184" s="144">
        <v>184.47</v>
      </c>
    </row>
    <row r="2185" spans="1:11" x14ac:dyDescent="0.25">
      <c r="A2185" s="142" t="s">
        <v>99</v>
      </c>
      <c r="B2185" s="143">
        <v>2022</v>
      </c>
      <c r="C2185" s="143" t="s">
        <v>37</v>
      </c>
      <c r="D2185" s="143" t="s">
        <v>112</v>
      </c>
      <c r="E2185" s="143" t="s">
        <v>114</v>
      </c>
      <c r="F2185" s="143" t="s">
        <v>115</v>
      </c>
      <c r="G2185" s="143" t="s">
        <v>111</v>
      </c>
      <c r="H2185" s="143" t="s">
        <v>113</v>
      </c>
      <c r="I2185" s="143" t="s">
        <v>116</v>
      </c>
      <c r="J2185" s="143">
        <v>369</v>
      </c>
      <c r="K2185" s="144">
        <v>527.66999999999996</v>
      </c>
    </row>
    <row r="2186" spans="1:11" x14ac:dyDescent="0.25">
      <c r="A2186" s="142" t="s">
        <v>106</v>
      </c>
      <c r="B2186" s="143">
        <v>2022</v>
      </c>
      <c r="C2186" s="143" t="s">
        <v>37</v>
      </c>
      <c r="D2186" s="143" t="s">
        <v>112</v>
      </c>
      <c r="E2186" s="143" t="s">
        <v>114</v>
      </c>
      <c r="F2186" s="143" t="s">
        <v>115</v>
      </c>
      <c r="G2186" s="143" t="s">
        <v>111</v>
      </c>
      <c r="H2186" s="143" t="s">
        <v>113</v>
      </c>
      <c r="I2186" s="143" t="s">
        <v>116</v>
      </c>
      <c r="J2186" s="143">
        <v>337</v>
      </c>
      <c r="K2186" s="144">
        <v>481.90999999999997</v>
      </c>
    </row>
    <row r="2187" spans="1:11" x14ac:dyDescent="0.25">
      <c r="A2187" s="142" t="s">
        <v>99</v>
      </c>
      <c r="B2187" s="143">
        <v>2022</v>
      </c>
      <c r="C2187" s="143" t="s">
        <v>37</v>
      </c>
      <c r="D2187" s="143" t="s">
        <v>112</v>
      </c>
      <c r="E2187" s="143" t="s">
        <v>114</v>
      </c>
      <c r="F2187" s="143" t="s">
        <v>115</v>
      </c>
      <c r="G2187" s="143" t="s">
        <v>111</v>
      </c>
      <c r="H2187" s="143" t="s">
        <v>113</v>
      </c>
      <c r="I2187" s="143" t="s">
        <v>116</v>
      </c>
      <c r="J2187" s="143">
        <v>265</v>
      </c>
      <c r="K2187" s="144">
        <v>378.95</v>
      </c>
    </row>
    <row r="2188" spans="1:11" x14ac:dyDescent="0.25">
      <c r="A2188" s="142" t="s">
        <v>110</v>
      </c>
      <c r="B2188" s="143">
        <v>2022</v>
      </c>
      <c r="C2188" s="143" t="s">
        <v>37</v>
      </c>
      <c r="D2188" s="143" t="s">
        <v>112</v>
      </c>
      <c r="E2188" s="143" t="s">
        <v>114</v>
      </c>
      <c r="F2188" s="143" t="s">
        <v>115</v>
      </c>
      <c r="G2188" s="143" t="s">
        <v>111</v>
      </c>
      <c r="H2188" s="143" t="s">
        <v>113</v>
      </c>
      <c r="I2188" s="143" t="s">
        <v>116</v>
      </c>
      <c r="J2188" s="143">
        <v>307</v>
      </c>
      <c r="K2188" s="144">
        <v>439.01</v>
      </c>
    </row>
    <row r="2189" spans="1:11" x14ac:dyDescent="0.25">
      <c r="A2189" s="142" t="s">
        <v>108</v>
      </c>
      <c r="B2189" s="143">
        <v>2022</v>
      </c>
      <c r="C2189" s="143" t="s">
        <v>37</v>
      </c>
      <c r="D2189" s="143" t="s">
        <v>112</v>
      </c>
      <c r="E2189" s="143" t="s">
        <v>114</v>
      </c>
      <c r="F2189" s="143" t="s">
        <v>115</v>
      </c>
      <c r="G2189" s="143" t="s">
        <v>111</v>
      </c>
      <c r="H2189" s="143" t="s">
        <v>113</v>
      </c>
      <c r="I2189" s="143" t="s">
        <v>116</v>
      </c>
      <c r="J2189" s="143">
        <v>792</v>
      </c>
      <c r="K2189" s="144">
        <v>1132.56</v>
      </c>
    </row>
    <row r="2190" spans="1:11" x14ac:dyDescent="0.25">
      <c r="A2190" s="142" t="s">
        <v>106</v>
      </c>
      <c r="B2190" s="143">
        <v>2022</v>
      </c>
      <c r="C2190" s="143" t="s">
        <v>37</v>
      </c>
      <c r="D2190" s="143" t="s">
        <v>112</v>
      </c>
      <c r="E2190" s="143" t="s">
        <v>114</v>
      </c>
      <c r="F2190" s="143" t="s">
        <v>115</v>
      </c>
      <c r="G2190" s="143" t="s">
        <v>111</v>
      </c>
      <c r="H2190" s="143" t="s">
        <v>113</v>
      </c>
      <c r="I2190" s="143" t="s">
        <v>116</v>
      </c>
      <c r="J2190" s="143">
        <v>845</v>
      </c>
      <c r="K2190" s="144">
        <v>1208.3499999999999</v>
      </c>
    </row>
    <row r="2191" spans="1:11" x14ac:dyDescent="0.25">
      <c r="A2191" s="142" t="s">
        <v>109</v>
      </c>
      <c r="B2191" s="143">
        <v>2022</v>
      </c>
      <c r="C2191" s="143" t="s">
        <v>37</v>
      </c>
      <c r="D2191" s="143" t="s">
        <v>112</v>
      </c>
      <c r="E2191" s="143" t="s">
        <v>114</v>
      </c>
      <c r="F2191" s="143" t="s">
        <v>115</v>
      </c>
      <c r="G2191" s="143" t="s">
        <v>111</v>
      </c>
      <c r="H2191" s="143" t="s">
        <v>113</v>
      </c>
      <c r="I2191" s="143" t="s">
        <v>116</v>
      </c>
      <c r="J2191" s="143">
        <v>878</v>
      </c>
      <c r="K2191" s="144">
        <v>1255.54</v>
      </c>
    </row>
    <row r="2192" spans="1:11" x14ac:dyDescent="0.25">
      <c r="A2192" s="142" t="s">
        <v>99</v>
      </c>
      <c r="B2192" s="143">
        <v>2022</v>
      </c>
      <c r="C2192" s="143" t="s">
        <v>36</v>
      </c>
      <c r="D2192" s="143" t="s">
        <v>112</v>
      </c>
      <c r="E2192" s="143" t="s">
        <v>114</v>
      </c>
      <c r="F2192" s="143" t="s">
        <v>115</v>
      </c>
      <c r="G2192" s="143" t="s">
        <v>111</v>
      </c>
      <c r="H2192" s="143" t="s">
        <v>113</v>
      </c>
      <c r="I2192" s="143" t="s">
        <v>116</v>
      </c>
      <c r="J2192" s="143">
        <v>266</v>
      </c>
      <c r="K2192" s="144">
        <v>380.38</v>
      </c>
    </row>
    <row r="2193" spans="1:11" x14ac:dyDescent="0.25">
      <c r="A2193" s="142" t="s">
        <v>109</v>
      </c>
      <c r="B2193" s="143">
        <v>2022</v>
      </c>
      <c r="C2193" s="143" t="s">
        <v>36</v>
      </c>
      <c r="D2193" s="143" t="s">
        <v>112</v>
      </c>
      <c r="E2193" s="143" t="s">
        <v>114</v>
      </c>
      <c r="F2193" s="143" t="s">
        <v>115</v>
      </c>
      <c r="G2193" s="143" t="s">
        <v>111</v>
      </c>
      <c r="H2193" s="143" t="s">
        <v>113</v>
      </c>
      <c r="I2193" s="143" t="s">
        <v>116</v>
      </c>
      <c r="J2193" s="143">
        <v>314</v>
      </c>
      <c r="K2193" s="144">
        <v>449.02</v>
      </c>
    </row>
    <row r="2194" spans="1:11" x14ac:dyDescent="0.25">
      <c r="A2194" s="142" t="s">
        <v>106</v>
      </c>
      <c r="B2194" s="143">
        <v>2022</v>
      </c>
      <c r="C2194" s="143" t="s">
        <v>36</v>
      </c>
      <c r="D2194" s="143" t="s">
        <v>112</v>
      </c>
      <c r="E2194" s="143" t="s">
        <v>114</v>
      </c>
      <c r="F2194" s="143" t="s">
        <v>115</v>
      </c>
      <c r="G2194" s="143" t="s">
        <v>111</v>
      </c>
      <c r="H2194" s="143" t="s">
        <v>113</v>
      </c>
      <c r="I2194" s="143" t="s">
        <v>116</v>
      </c>
      <c r="J2194" s="143">
        <v>268</v>
      </c>
      <c r="K2194" s="144">
        <v>383.24</v>
      </c>
    </row>
    <row r="2195" spans="1:11" x14ac:dyDescent="0.25">
      <c r="A2195" s="142" t="s">
        <v>99</v>
      </c>
      <c r="B2195" s="143">
        <v>2022</v>
      </c>
      <c r="C2195" s="143" t="s">
        <v>36</v>
      </c>
      <c r="D2195" s="143" t="s">
        <v>112</v>
      </c>
      <c r="E2195" s="143" t="s">
        <v>114</v>
      </c>
      <c r="F2195" s="143" t="s">
        <v>115</v>
      </c>
      <c r="G2195" s="143" t="s">
        <v>111</v>
      </c>
      <c r="H2195" s="143" t="s">
        <v>113</v>
      </c>
      <c r="I2195" s="143" t="s">
        <v>116</v>
      </c>
      <c r="J2195" s="143">
        <v>316</v>
      </c>
      <c r="K2195" s="144">
        <v>451.88</v>
      </c>
    </row>
    <row r="2196" spans="1:11" x14ac:dyDescent="0.25">
      <c r="A2196" s="142" t="s">
        <v>106</v>
      </c>
      <c r="B2196" s="143">
        <v>2022</v>
      </c>
      <c r="C2196" s="143" t="s">
        <v>36</v>
      </c>
      <c r="D2196" s="143" t="s">
        <v>112</v>
      </c>
      <c r="E2196" s="143" t="s">
        <v>114</v>
      </c>
      <c r="F2196" s="143" t="s">
        <v>115</v>
      </c>
      <c r="G2196" s="143" t="s">
        <v>111</v>
      </c>
      <c r="H2196" s="143" t="s">
        <v>113</v>
      </c>
      <c r="I2196" s="143" t="s">
        <v>116</v>
      </c>
      <c r="J2196" s="143">
        <v>835</v>
      </c>
      <c r="K2196" s="144">
        <v>1194.05</v>
      </c>
    </row>
    <row r="2197" spans="1:11" x14ac:dyDescent="0.25">
      <c r="A2197" s="142" t="s">
        <v>106</v>
      </c>
      <c r="B2197" s="143">
        <v>2022</v>
      </c>
      <c r="C2197" s="143" t="s">
        <v>36</v>
      </c>
      <c r="D2197" s="143" t="s">
        <v>112</v>
      </c>
      <c r="E2197" s="143" t="s">
        <v>114</v>
      </c>
      <c r="F2197" s="143" t="s">
        <v>115</v>
      </c>
      <c r="G2197" s="143" t="s">
        <v>111</v>
      </c>
      <c r="H2197" s="143" t="s">
        <v>113</v>
      </c>
      <c r="I2197" s="143" t="s">
        <v>116</v>
      </c>
      <c r="J2197" s="143">
        <v>869</v>
      </c>
      <c r="K2197" s="144">
        <v>1242.67</v>
      </c>
    </row>
    <row r="2198" spans="1:11" x14ac:dyDescent="0.25">
      <c r="A2198" s="142" t="s">
        <v>106</v>
      </c>
      <c r="B2198" s="143">
        <v>2022</v>
      </c>
      <c r="C2198" s="143" t="s">
        <v>36</v>
      </c>
      <c r="D2198" s="143" t="s">
        <v>112</v>
      </c>
      <c r="E2198" s="143" t="s">
        <v>114</v>
      </c>
      <c r="F2198" s="143" t="s">
        <v>115</v>
      </c>
      <c r="G2198" s="143" t="s">
        <v>111</v>
      </c>
      <c r="H2198" s="143" t="s">
        <v>113</v>
      </c>
      <c r="I2198" s="143" t="s">
        <v>116</v>
      </c>
      <c r="J2198" s="143">
        <v>937</v>
      </c>
      <c r="K2198" s="144">
        <v>1339.9099999999999</v>
      </c>
    </row>
    <row r="2199" spans="1:11" x14ac:dyDescent="0.25">
      <c r="A2199" s="142" t="s">
        <v>99</v>
      </c>
      <c r="B2199" s="143">
        <v>2022</v>
      </c>
      <c r="C2199" s="143" t="s">
        <v>36</v>
      </c>
      <c r="D2199" s="143" t="s">
        <v>112</v>
      </c>
      <c r="E2199" s="143" t="s">
        <v>114</v>
      </c>
      <c r="F2199" s="143" t="s">
        <v>115</v>
      </c>
      <c r="G2199" s="143" t="s">
        <v>111</v>
      </c>
      <c r="H2199" s="143" t="s">
        <v>113</v>
      </c>
      <c r="I2199" s="143" t="s">
        <v>116</v>
      </c>
      <c r="J2199" s="143">
        <v>938</v>
      </c>
      <c r="K2199" s="144">
        <v>1341.34</v>
      </c>
    </row>
    <row r="2200" spans="1:11" x14ac:dyDescent="0.25">
      <c r="A2200" s="142" t="s">
        <v>99</v>
      </c>
      <c r="B2200" s="143">
        <v>2022</v>
      </c>
      <c r="C2200" s="143" t="s">
        <v>36</v>
      </c>
      <c r="D2200" s="143" t="s">
        <v>112</v>
      </c>
      <c r="E2200" s="143" t="s">
        <v>114</v>
      </c>
      <c r="F2200" s="143" t="s">
        <v>115</v>
      </c>
      <c r="G2200" s="143" t="s">
        <v>111</v>
      </c>
      <c r="H2200" s="143" t="s">
        <v>113</v>
      </c>
      <c r="I2200" s="143" t="s">
        <v>116</v>
      </c>
      <c r="J2200" s="143">
        <v>875</v>
      </c>
      <c r="K2200" s="144">
        <v>526.24</v>
      </c>
    </row>
    <row r="2201" spans="1:11" x14ac:dyDescent="0.25">
      <c r="A2201" s="142" t="s">
        <v>109</v>
      </c>
      <c r="B2201" s="143">
        <v>2022</v>
      </c>
      <c r="C2201" s="143" t="s">
        <v>36</v>
      </c>
      <c r="D2201" s="143" t="s">
        <v>112</v>
      </c>
      <c r="E2201" s="143" t="s">
        <v>114</v>
      </c>
      <c r="F2201" s="143" t="s">
        <v>115</v>
      </c>
      <c r="G2201" s="143" t="s">
        <v>111</v>
      </c>
      <c r="H2201" s="143" t="s">
        <v>113</v>
      </c>
      <c r="I2201" s="143" t="s">
        <v>116</v>
      </c>
      <c r="J2201" s="143">
        <v>315</v>
      </c>
      <c r="K2201" s="144">
        <v>450.45</v>
      </c>
    </row>
    <row r="2202" spans="1:11" x14ac:dyDescent="0.25">
      <c r="A2202" s="142" t="s">
        <v>106</v>
      </c>
      <c r="B2202" s="143">
        <v>2022</v>
      </c>
      <c r="C2202" s="143" t="s">
        <v>36</v>
      </c>
      <c r="D2202" s="143" t="s">
        <v>112</v>
      </c>
      <c r="E2202" s="143" t="s">
        <v>114</v>
      </c>
      <c r="F2202" s="143" t="s">
        <v>115</v>
      </c>
      <c r="G2202" s="143" t="s">
        <v>111</v>
      </c>
      <c r="H2202" s="143" t="s">
        <v>113</v>
      </c>
      <c r="I2202" s="143" t="s">
        <v>116</v>
      </c>
      <c r="J2202" s="143">
        <v>153</v>
      </c>
      <c r="K2202" s="144">
        <v>218.79</v>
      </c>
    </row>
    <row r="2203" spans="1:11" x14ac:dyDescent="0.25">
      <c r="A2203" s="142" t="s">
        <v>106</v>
      </c>
      <c r="B2203" s="143">
        <v>2022</v>
      </c>
      <c r="C2203" s="143" t="s">
        <v>36</v>
      </c>
      <c r="D2203" s="143" t="s">
        <v>112</v>
      </c>
      <c r="E2203" s="143" t="s">
        <v>114</v>
      </c>
      <c r="F2203" s="143" t="s">
        <v>115</v>
      </c>
      <c r="G2203" s="143" t="s">
        <v>111</v>
      </c>
      <c r="H2203" s="143" t="s">
        <v>113</v>
      </c>
      <c r="I2203" s="143" t="s">
        <v>116</v>
      </c>
      <c r="J2203" s="143">
        <v>147</v>
      </c>
      <c r="K2203" s="144">
        <v>210.21</v>
      </c>
    </row>
    <row r="2204" spans="1:11" x14ac:dyDescent="0.25">
      <c r="A2204" s="142" t="s">
        <v>99</v>
      </c>
      <c r="B2204" s="143">
        <v>2022</v>
      </c>
      <c r="C2204" s="143" t="s">
        <v>36</v>
      </c>
      <c r="D2204" s="143" t="s">
        <v>112</v>
      </c>
      <c r="E2204" s="143" t="s">
        <v>114</v>
      </c>
      <c r="F2204" s="143" t="s">
        <v>115</v>
      </c>
      <c r="G2204" s="143" t="s">
        <v>111</v>
      </c>
      <c r="H2204" s="143" t="s">
        <v>113</v>
      </c>
      <c r="I2204" s="143" t="s">
        <v>116</v>
      </c>
      <c r="J2204" s="143">
        <v>141</v>
      </c>
      <c r="K2204" s="144">
        <v>201.63</v>
      </c>
    </row>
    <row r="2205" spans="1:11" x14ac:dyDescent="0.25">
      <c r="A2205" s="142" t="s">
        <v>108</v>
      </c>
      <c r="B2205" s="143">
        <v>2022</v>
      </c>
      <c r="C2205" s="143" t="s">
        <v>36</v>
      </c>
      <c r="D2205" s="143" t="s">
        <v>112</v>
      </c>
      <c r="E2205" s="143" t="s">
        <v>114</v>
      </c>
      <c r="F2205" s="143" t="s">
        <v>115</v>
      </c>
      <c r="G2205" s="143" t="s">
        <v>111</v>
      </c>
      <c r="H2205" s="143" t="s">
        <v>113</v>
      </c>
      <c r="I2205" s="143" t="s">
        <v>116</v>
      </c>
      <c r="J2205" s="143">
        <v>313</v>
      </c>
      <c r="K2205" s="144">
        <v>447.59000000000003</v>
      </c>
    </row>
    <row r="2206" spans="1:11" x14ac:dyDescent="0.25">
      <c r="A2206" s="142" t="s">
        <v>106</v>
      </c>
      <c r="B2206" s="143">
        <v>2022</v>
      </c>
      <c r="C2206" s="143" t="s">
        <v>36</v>
      </c>
      <c r="D2206" s="143" t="s">
        <v>112</v>
      </c>
      <c r="E2206" s="143" t="s">
        <v>114</v>
      </c>
      <c r="F2206" s="143" t="s">
        <v>115</v>
      </c>
      <c r="G2206" s="143" t="s">
        <v>111</v>
      </c>
      <c r="H2206" s="143" t="s">
        <v>113</v>
      </c>
      <c r="I2206" s="143" t="s">
        <v>116</v>
      </c>
      <c r="J2206" s="143">
        <v>844</v>
      </c>
      <c r="K2206" s="144">
        <v>1206.92</v>
      </c>
    </row>
    <row r="2207" spans="1:11" x14ac:dyDescent="0.25">
      <c r="A2207" s="142" t="s">
        <v>106</v>
      </c>
      <c r="B2207" s="143">
        <v>2022</v>
      </c>
      <c r="C2207" s="143" t="s">
        <v>36</v>
      </c>
      <c r="D2207" s="143" t="s">
        <v>112</v>
      </c>
      <c r="E2207" s="143" t="s">
        <v>114</v>
      </c>
      <c r="F2207" s="143" t="s">
        <v>115</v>
      </c>
      <c r="G2207" s="143" t="s">
        <v>111</v>
      </c>
      <c r="H2207" s="143" t="s">
        <v>113</v>
      </c>
      <c r="I2207" s="143" t="s">
        <v>116</v>
      </c>
      <c r="J2207" s="143">
        <v>877</v>
      </c>
      <c r="K2207" s="144">
        <v>1254.1100000000001</v>
      </c>
    </row>
    <row r="2208" spans="1:11" x14ac:dyDescent="0.25">
      <c r="A2208" s="142" t="s">
        <v>106</v>
      </c>
      <c r="B2208" s="143">
        <v>2022</v>
      </c>
      <c r="C2208" s="143" t="s">
        <v>32</v>
      </c>
      <c r="D2208" s="143" t="s">
        <v>112</v>
      </c>
      <c r="E2208" s="143" t="s">
        <v>114</v>
      </c>
      <c r="F2208" s="143" t="s">
        <v>115</v>
      </c>
      <c r="G2208" s="143" t="s">
        <v>111</v>
      </c>
      <c r="H2208" s="143" t="s">
        <v>113</v>
      </c>
      <c r="I2208" s="143" t="s">
        <v>116</v>
      </c>
      <c r="J2208" s="143">
        <v>284</v>
      </c>
      <c r="K2208" s="144">
        <v>406.12</v>
      </c>
    </row>
    <row r="2209" spans="1:11" x14ac:dyDescent="0.25">
      <c r="A2209" s="142" t="s">
        <v>108</v>
      </c>
      <c r="B2209" s="143">
        <v>2022</v>
      </c>
      <c r="C2209" s="143" t="s">
        <v>32</v>
      </c>
      <c r="D2209" s="143" t="s">
        <v>112</v>
      </c>
      <c r="E2209" s="143" t="s">
        <v>114</v>
      </c>
      <c r="F2209" s="143" t="s">
        <v>115</v>
      </c>
      <c r="G2209" s="143" t="s">
        <v>111</v>
      </c>
      <c r="H2209" s="143" t="s">
        <v>113</v>
      </c>
      <c r="I2209" s="143" t="s">
        <v>116</v>
      </c>
      <c r="J2209" s="143">
        <v>332</v>
      </c>
      <c r="K2209" s="144">
        <v>474.76</v>
      </c>
    </row>
    <row r="2210" spans="1:11" x14ac:dyDescent="0.25">
      <c r="A2210" s="142" t="s">
        <v>106</v>
      </c>
      <c r="B2210" s="143">
        <v>2022</v>
      </c>
      <c r="C2210" s="143" t="s">
        <v>32</v>
      </c>
      <c r="D2210" s="143" t="s">
        <v>112</v>
      </c>
      <c r="E2210" s="143" t="s">
        <v>114</v>
      </c>
      <c r="F2210" s="143" t="s">
        <v>115</v>
      </c>
      <c r="G2210" s="143" t="s">
        <v>111</v>
      </c>
      <c r="H2210" s="143" t="s">
        <v>113</v>
      </c>
      <c r="I2210" s="143" t="s">
        <v>116</v>
      </c>
      <c r="J2210" s="143">
        <v>286</v>
      </c>
      <c r="K2210" s="144">
        <v>408.98</v>
      </c>
    </row>
    <row r="2211" spans="1:11" x14ac:dyDescent="0.25">
      <c r="A2211" s="142" t="s">
        <v>99</v>
      </c>
      <c r="B2211" s="143">
        <v>2022</v>
      </c>
      <c r="C2211" s="143" t="s">
        <v>32</v>
      </c>
      <c r="D2211" s="143" t="s">
        <v>112</v>
      </c>
      <c r="E2211" s="143" t="s">
        <v>114</v>
      </c>
      <c r="F2211" s="143" t="s">
        <v>115</v>
      </c>
      <c r="G2211" s="143" t="s">
        <v>111</v>
      </c>
      <c r="H2211" s="143" t="s">
        <v>113</v>
      </c>
      <c r="I2211" s="143" t="s">
        <v>116</v>
      </c>
      <c r="J2211" s="143">
        <v>328</v>
      </c>
      <c r="K2211" s="144">
        <v>469.03999999999996</v>
      </c>
    </row>
    <row r="2212" spans="1:11" x14ac:dyDescent="0.25">
      <c r="A2212" s="142" t="s">
        <v>110</v>
      </c>
      <c r="B2212" s="143">
        <v>2022</v>
      </c>
      <c r="C2212" s="143" t="s">
        <v>32</v>
      </c>
      <c r="D2212" s="143" t="s">
        <v>112</v>
      </c>
      <c r="E2212" s="143" t="s">
        <v>114</v>
      </c>
      <c r="F2212" s="143" t="s">
        <v>115</v>
      </c>
      <c r="G2212" s="143" t="s">
        <v>111</v>
      </c>
      <c r="H2212" s="143" t="s">
        <v>113</v>
      </c>
      <c r="I2212" s="143" t="s">
        <v>116</v>
      </c>
      <c r="J2212" s="143">
        <v>833</v>
      </c>
      <c r="K2212" s="144">
        <v>1191.19</v>
      </c>
    </row>
    <row r="2213" spans="1:11" x14ac:dyDescent="0.25">
      <c r="A2213" s="142" t="s">
        <v>99</v>
      </c>
      <c r="B2213" s="143">
        <v>2022</v>
      </c>
      <c r="C2213" s="143" t="s">
        <v>32</v>
      </c>
      <c r="D2213" s="143" t="s">
        <v>112</v>
      </c>
      <c r="E2213" s="143" t="s">
        <v>114</v>
      </c>
      <c r="F2213" s="143" t="s">
        <v>115</v>
      </c>
      <c r="G2213" s="143" t="s">
        <v>111</v>
      </c>
      <c r="H2213" s="143" t="s">
        <v>113</v>
      </c>
      <c r="I2213" s="143" t="s">
        <v>116</v>
      </c>
      <c r="J2213" s="143">
        <v>866</v>
      </c>
      <c r="K2213" s="144">
        <v>1238.3800000000001</v>
      </c>
    </row>
    <row r="2214" spans="1:11" x14ac:dyDescent="0.25">
      <c r="A2214" s="142" t="s">
        <v>108</v>
      </c>
      <c r="B2214" s="143">
        <v>2022</v>
      </c>
      <c r="C2214" s="143" t="s">
        <v>32</v>
      </c>
      <c r="D2214" s="143" t="s">
        <v>112</v>
      </c>
      <c r="E2214" s="143" t="s">
        <v>114</v>
      </c>
      <c r="F2214" s="143" t="s">
        <v>115</v>
      </c>
      <c r="G2214" s="143" t="s">
        <v>111</v>
      </c>
      <c r="H2214" s="143" t="s">
        <v>113</v>
      </c>
      <c r="I2214" s="143" t="s">
        <v>116</v>
      </c>
      <c r="J2214" s="143">
        <v>929</v>
      </c>
      <c r="K2214" s="144">
        <v>1328.47</v>
      </c>
    </row>
    <row r="2215" spans="1:11" x14ac:dyDescent="0.25">
      <c r="A2215" s="142" t="s">
        <v>106</v>
      </c>
      <c r="B2215" s="143">
        <v>2022</v>
      </c>
      <c r="C2215" s="143" t="s">
        <v>32</v>
      </c>
      <c r="D2215" s="143" t="s">
        <v>112</v>
      </c>
      <c r="E2215" s="143" t="s">
        <v>114</v>
      </c>
      <c r="F2215" s="143" t="s">
        <v>115</v>
      </c>
      <c r="G2215" s="143" t="s">
        <v>111</v>
      </c>
      <c r="H2215" s="143" t="s">
        <v>113</v>
      </c>
      <c r="I2215" s="143" t="s">
        <v>116</v>
      </c>
      <c r="J2215" s="143">
        <v>930</v>
      </c>
      <c r="K2215" s="144">
        <v>1329.9</v>
      </c>
    </row>
    <row r="2216" spans="1:11" x14ac:dyDescent="0.25">
      <c r="A2216" s="142" t="s">
        <v>108</v>
      </c>
      <c r="B2216" s="143">
        <v>2022</v>
      </c>
      <c r="C2216" s="143" t="s">
        <v>32</v>
      </c>
      <c r="D2216" s="143" t="s">
        <v>112</v>
      </c>
      <c r="E2216" s="143" t="s">
        <v>114</v>
      </c>
      <c r="F2216" s="143" t="s">
        <v>115</v>
      </c>
      <c r="G2216" s="143" t="s">
        <v>111</v>
      </c>
      <c r="H2216" s="143" t="s">
        <v>113</v>
      </c>
      <c r="I2216" s="143" t="s">
        <v>116</v>
      </c>
      <c r="J2216" s="143">
        <v>872</v>
      </c>
      <c r="K2216" s="144">
        <v>526.24</v>
      </c>
    </row>
    <row r="2217" spans="1:11" x14ac:dyDescent="0.25">
      <c r="A2217" s="142" t="s">
        <v>99</v>
      </c>
      <c r="B2217" s="143">
        <v>2022</v>
      </c>
      <c r="C2217" s="143" t="s">
        <v>32</v>
      </c>
      <c r="D2217" s="143" t="s">
        <v>112</v>
      </c>
      <c r="E2217" s="143" t="s">
        <v>114</v>
      </c>
      <c r="F2217" s="143" t="s">
        <v>115</v>
      </c>
      <c r="G2217" s="143" t="s">
        <v>111</v>
      </c>
      <c r="H2217" s="143" t="s">
        <v>113</v>
      </c>
      <c r="I2217" s="143" t="s">
        <v>116</v>
      </c>
      <c r="J2217" s="143">
        <v>333</v>
      </c>
      <c r="K2217" s="144">
        <v>476.19</v>
      </c>
    </row>
    <row r="2218" spans="1:11" x14ac:dyDescent="0.25">
      <c r="A2218" s="142" t="s">
        <v>106</v>
      </c>
      <c r="B2218" s="143">
        <v>2022</v>
      </c>
      <c r="C2218" s="143" t="s">
        <v>32</v>
      </c>
      <c r="D2218" s="143" t="s">
        <v>112</v>
      </c>
      <c r="E2218" s="143" t="s">
        <v>114</v>
      </c>
      <c r="F2218" s="143" t="s">
        <v>115</v>
      </c>
      <c r="G2218" s="143" t="s">
        <v>111</v>
      </c>
      <c r="H2218" s="143" t="s">
        <v>113</v>
      </c>
      <c r="I2218" s="143" t="s">
        <v>116</v>
      </c>
      <c r="J2218" s="143">
        <v>201</v>
      </c>
      <c r="K2218" s="144">
        <v>287.43</v>
      </c>
    </row>
    <row r="2219" spans="1:11" x14ac:dyDescent="0.25">
      <c r="A2219" s="142" t="s">
        <v>106</v>
      </c>
      <c r="B2219" s="143">
        <v>2022</v>
      </c>
      <c r="C2219" s="143" t="s">
        <v>32</v>
      </c>
      <c r="D2219" s="143" t="s">
        <v>112</v>
      </c>
      <c r="E2219" s="143" t="s">
        <v>114</v>
      </c>
      <c r="F2219" s="143" t="s">
        <v>115</v>
      </c>
      <c r="G2219" s="143" t="s">
        <v>111</v>
      </c>
      <c r="H2219" s="143" t="s">
        <v>113</v>
      </c>
      <c r="I2219" s="143" t="s">
        <v>116</v>
      </c>
      <c r="J2219" s="143">
        <v>195</v>
      </c>
      <c r="K2219" s="144">
        <v>278.85000000000002</v>
      </c>
    </row>
    <row r="2220" spans="1:11" x14ac:dyDescent="0.25">
      <c r="A2220" s="142" t="s">
        <v>110</v>
      </c>
      <c r="B2220" s="143">
        <v>2022</v>
      </c>
      <c r="C2220" s="143" t="s">
        <v>32</v>
      </c>
      <c r="D2220" s="143" t="s">
        <v>112</v>
      </c>
      <c r="E2220" s="143" t="s">
        <v>114</v>
      </c>
      <c r="F2220" s="143" t="s">
        <v>115</v>
      </c>
      <c r="G2220" s="143" t="s">
        <v>111</v>
      </c>
      <c r="H2220" s="143" t="s">
        <v>113</v>
      </c>
      <c r="I2220" s="143" t="s">
        <v>116</v>
      </c>
      <c r="J2220" s="143">
        <v>189</v>
      </c>
      <c r="K2220" s="144">
        <v>270.27</v>
      </c>
    </row>
    <row r="2221" spans="1:11" x14ac:dyDescent="0.25">
      <c r="A2221" s="142" t="s">
        <v>106</v>
      </c>
      <c r="B2221" s="143">
        <v>2022</v>
      </c>
      <c r="C2221" s="143" t="s">
        <v>32</v>
      </c>
      <c r="D2221" s="143" t="s">
        <v>112</v>
      </c>
      <c r="E2221" s="143" t="s">
        <v>114</v>
      </c>
      <c r="F2221" s="143" t="s">
        <v>115</v>
      </c>
      <c r="G2221" s="143" t="s">
        <v>111</v>
      </c>
      <c r="H2221" s="143" t="s">
        <v>113</v>
      </c>
      <c r="I2221" s="143" t="s">
        <v>116</v>
      </c>
      <c r="J2221" s="143">
        <v>283</v>
      </c>
      <c r="K2221" s="144">
        <v>404.69</v>
      </c>
    </row>
    <row r="2222" spans="1:11" x14ac:dyDescent="0.25">
      <c r="A2222" s="142" t="s">
        <v>106</v>
      </c>
      <c r="B2222" s="143">
        <v>2022</v>
      </c>
      <c r="C2222" s="143" t="s">
        <v>32</v>
      </c>
      <c r="D2222" s="143" t="s">
        <v>112</v>
      </c>
      <c r="E2222" s="143" t="s">
        <v>114</v>
      </c>
      <c r="F2222" s="143" t="s">
        <v>115</v>
      </c>
      <c r="G2222" s="143" t="s">
        <v>111</v>
      </c>
      <c r="H2222" s="143" t="s">
        <v>113</v>
      </c>
      <c r="I2222" s="143" t="s">
        <v>116</v>
      </c>
      <c r="J2222" s="143">
        <v>331</v>
      </c>
      <c r="K2222" s="144">
        <v>473.33</v>
      </c>
    </row>
    <row r="2223" spans="1:11" x14ac:dyDescent="0.25">
      <c r="A2223" s="142" t="s">
        <v>106</v>
      </c>
      <c r="B2223" s="143">
        <v>2022</v>
      </c>
      <c r="C2223" s="143" t="s">
        <v>32</v>
      </c>
      <c r="D2223" s="143" t="s">
        <v>112</v>
      </c>
      <c r="E2223" s="143" t="s">
        <v>114</v>
      </c>
      <c r="F2223" s="143" t="s">
        <v>115</v>
      </c>
      <c r="G2223" s="143" t="s">
        <v>111</v>
      </c>
      <c r="H2223" s="143" t="s">
        <v>113</v>
      </c>
      <c r="I2223" s="143" t="s">
        <v>116</v>
      </c>
      <c r="J2223" s="143">
        <v>875</v>
      </c>
      <c r="K2223" s="144">
        <v>1251.25</v>
      </c>
    </row>
    <row r="2224" spans="1:11" x14ac:dyDescent="0.25">
      <c r="A2224" s="142" t="s">
        <v>99</v>
      </c>
      <c r="B2224" s="143">
        <v>2022</v>
      </c>
      <c r="C2224" s="143" t="s">
        <v>35</v>
      </c>
      <c r="D2224" s="143" t="s">
        <v>112</v>
      </c>
      <c r="E2224" s="143" t="s">
        <v>114</v>
      </c>
      <c r="F2224" s="143" t="s">
        <v>115</v>
      </c>
      <c r="G2224" s="143" t="s">
        <v>111</v>
      </c>
      <c r="H2224" s="143" t="s">
        <v>113</v>
      </c>
      <c r="I2224" s="143" t="s">
        <v>116</v>
      </c>
      <c r="J2224" s="143">
        <v>272</v>
      </c>
      <c r="K2224" s="144">
        <v>388.96</v>
      </c>
    </row>
    <row r="2225" spans="1:11" x14ac:dyDescent="0.25">
      <c r="A2225" s="142" t="s">
        <v>99</v>
      </c>
      <c r="B2225" s="143">
        <v>2022</v>
      </c>
      <c r="C2225" s="143" t="s">
        <v>35</v>
      </c>
      <c r="D2225" s="143" t="s">
        <v>112</v>
      </c>
      <c r="E2225" s="143" t="s">
        <v>114</v>
      </c>
      <c r="F2225" s="143" t="s">
        <v>115</v>
      </c>
      <c r="G2225" s="143" t="s">
        <v>111</v>
      </c>
      <c r="H2225" s="143" t="s">
        <v>113</v>
      </c>
      <c r="I2225" s="143" t="s">
        <v>116</v>
      </c>
      <c r="J2225" s="143">
        <v>320</v>
      </c>
      <c r="K2225" s="144">
        <v>457.6</v>
      </c>
    </row>
    <row r="2226" spans="1:11" x14ac:dyDescent="0.25">
      <c r="A2226" s="142" t="s">
        <v>99</v>
      </c>
      <c r="B2226" s="143">
        <v>2022</v>
      </c>
      <c r="C2226" s="143" t="s">
        <v>35</v>
      </c>
      <c r="D2226" s="143" t="s">
        <v>112</v>
      </c>
      <c r="E2226" s="143" t="s">
        <v>114</v>
      </c>
      <c r="F2226" s="143" t="s">
        <v>115</v>
      </c>
      <c r="G2226" s="143" t="s">
        <v>111</v>
      </c>
      <c r="H2226" s="143" t="s">
        <v>113</v>
      </c>
      <c r="I2226" s="143" t="s">
        <v>116</v>
      </c>
      <c r="J2226" s="143">
        <v>274</v>
      </c>
      <c r="K2226" s="144">
        <v>391.82</v>
      </c>
    </row>
    <row r="2227" spans="1:11" x14ac:dyDescent="0.25">
      <c r="A2227" s="142" t="s">
        <v>99</v>
      </c>
      <c r="B2227" s="143">
        <v>2022</v>
      </c>
      <c r="C2227" s="143" t="s">
        <v>35</v>
      </c>
      <c r="D2227" s="143" t="s">
        <v>112</v>
      </c>
      <c r="E2227" s="143" t="s">
        <v>114</v>
      </c>
      <c r="F2227" s="143" t="s">
        <v>115</v>
      </c>
      <c r="G2227" s="143" t="s">
        <v>111</v>
      </c>
      <c r="H2227" s="143" t="s">
        <v>113</v>
      </c>
      <c r="I2227" s="143" t="s">
        <v>116</v>
      </c>
      <c r="J2227" s="143">
        <v>322</v>
      </c>
      <c r="K2227" s="144">
        <v>460.46000000000004</v>
      </c>
    </row>
    <row r="2228" spans="1:11" x14ac:dyDescent="0.25">
      <c r="A2228" s="142" t="s">
        <v>99</v>
      </c>
      <c r="B2228" s="143">
        <v>2022</v>
      </c>
      <c r="C2228" s="143" t="s">
        <v>35</v>
      </c>
      <c r="D2228" s="143" t="s">
        <v>112</v>
      </c>
      <c r="E2228" s="143" t="s">
        <v>114</v>
      </c>
      <c r="F2228" s="143" t="s">
        <v>115</v>
      </c>
      <c r="G2228" s="143" t="s">
        <v>111</v>
      </c>
      <c r="H2228" s="143" t="s">
        <v>113</v>
      </c>
      <c r="I2228" s="143" t="s">
        <v>116</v>
      </c>
      <c r="J2228" s="143">
        <v>868</v>
      </c>
      <c r="K2228" s="144">
        <v>1241.24</v>
      </c>
    </row>
    <row r="2229" spans="1:11" x14ac:dyDescent="0.25">
      <c r="A2229" s="142" t="s">
        <v>99</v>
      </c>
      <c r="B2229" s="143">
        <v>2022</v>
      </c>
      <c r="C2229" s="143" t="s">
        <v>35</v>
      </c>
      <c r="D2229" s="143" t="s">
        <v>112</v>
      </c>
      <c r="E2229" s="143" t="s">
        <v>114</v>
      </c>
      <c r="F2229" s="143" t="s">
        <v>115</v>
      </c>
      <c r="G2229" s="143" t="s">
        <v>111</v>
      </c>
      <c r="H2229" s="143" t="s">
        <v>113</v>
      </c>
      <c r="I2229" s="143" t="s">
        <v>116</v>
      </c>
      <c r="J2229" s="143">
        <v>934</v>
      </c>
      <c r="K2229" s="144">
        <v>1335.62</v>
      </c>
    </row>
    <row r="2230" spans="1:11" x14ac:dyDescent="0.25">
      <c r="A2230" s="142" t="s">
        <v>109</v>
      </c>
      <c r="B2230" s="143">
        <v>2022</v>
      </c>
      <c r="C2230" s="143" t="s">
        <v>35</v>
      </c>
      <c r="D2230" s="143" t="s">
        <v>112</v>
      </c>
      <c r="E2230" s="143" t="s">
        <v>114</v>
      </c>
      <c r="F2230" s="143" t="s">
        <v>115</v>
      </c>
      <c r="G2230" s="143" t="s">
        <v>111</v>
      </c>
      <c r="H2230" s="143" t="s">
        <v>113</v>
      </c>
      <c r="I2230" s="143" t="s">
        <v>116</v>
      </c>
      <c r="J2230" s="143">
        <v>935</v>
      </c>
      <c r="K2230" s="144">
        <v>1337.05</v>
      </c>
    </row>
    <row r="2231" spans="1:11" x14ac:dyDescent="0.25">
      <c r="A2231" s="142" t="s">
        <v>106</v>
      </c>
      <c r="B2231" s="143">
        <v>2022</v>
      </c>
      <c r="C2231" s="143" t="s">
        <v>35</v>
      </c>
      <c r="D2231" s="143" t="s">
        <v>112</v>
      </c>
      <c r="E2231" s="143" t="s">
        <v>114</v>
      </c>
      <c r="F2231" s="143" t="s">
        <v>115</v>
      </c>
      <c r="G2231" s="143" t="s">
        <v>111</v>
      </c>
      <c r="H2231" s="143" t="s">
        <v>113</v>
      </c>
      <c r="I2231" s="143" t="s">
        <v>116</v>
      </c>
      <c r="J2231" s="143">
        <v>936</v>
      </c>
      <c r="K2231" s="144">
        <v>1338.48</v>
      </c>
    </row>
    <row r="2232" spans="1:11" x14ac:dyDescent="0.25">
      <c r="A2232" s="142" t="s">
        <v>109</v>
      </c>
      <c r="B2232" s="143">
        <v>2022</v>
      </c>
      <c r="C2232" s="143" t="s">
        <v>35</v>
      </c>
      <c r="D2232" s="143" t="s">
        <v>112</v>
      </c>
      <c r="E2232" s="143" t="s">
        <v>114</v>
      </c>
      <c r="F2232" s="143" t="s">
        <v>115</v>
      </c>
      <c r="G2232" s="143" t="s">
        <v>111</v>
      </c>
      <c r="H2232" s="143" t="s">
        <v>113</v>
      </c>
      <c r="I2232" s="143" t="s">
        <v>116</v>
      </c>
      <c r="J2232" s="143">
        <v>874</v>
      </c>
      <c r="K2232" s="144">
        <v>526.24</v>
      </c>
    </row>
    <row r="2233" spans="1:11" x14ac:dyDescent="0.25">
      <c r="A2233" s="142" t="s">
        <v>106</v>
      </c>
      <c r="B2233" s="143">
        <v>2022</v>
      </c>
      <c r="C2233" s="143" t="s">
        <v>35</v>
      </c>
      <c r="D2233" s="143" t="s">
        <v>112</v>
      </c>
      <c r="E2233" s="143" t="s">
        <v>114</v>
      </c>
      <c r="F2233" s="143" t="s">
        <v>115</v>
      </c>
      <c r="G2233" s="143" t="s">
        <v>111</v>
      </c>
      <c r="H2233" s="143" t="s">
        <v>113</v>
      </c>
      <c r="I2233" s="143" t="s">
        <v>116</v>
      </c>
      <c r="J2233" s="143">
        <v>321</v>
      </c>
      <c r="K2233" s="144">
        <v>459.03</v>
      </c>
    </row>
    <row r="2234" spans="1:11" x14ac:dyDescent="0.25">
      <c r="A2234" s="142" t="s">
        <v>99</v>
      </c>
      <c r="B2234" s="143">
        <v>2022</v>
      </c>
      <c r="C2234" s="143" t="s">
        <v>35</v>
      </c>
      <c r="D2234" s="143" t="s">
        <v>112</v>
      </c>
      <c r="E2234" s="143" t="s">
        <v>114</v>
      </c>
      <c r="F2234" s="143" t="s">
        <v>115</v>
      </c>
      <c r="G2234" s="143" t="s">
        <v>111</v>
      </c>
      <c r="H2234" s="143" t="s">
        <v>113</v>
      </c>
      <c r="I2234" s="143" t="s">
        <v>116</v>
      </c>
      <c r="J2234" s="143">
        <v>165</v>
      </c>
      <c r="K2234" s="144">
        <v>235.95</v>
      </c>
    </row>
    <row r="2235" spans="1:11" x14ac:dyDescent="0.25">
      <c r="A2235" s="142" t="s">
        <v>99</v>
      </c>
      <c r="B2235" s="143">
        <v>2022</v>
      </c>
      <c r="C2235" s="143" t="s">
        <v>35</v>
      </c>
      <c r="D2235" s="143" t="s">
        <v>112</v>
      </c>
      <c r="E2235" s="143" t="s">
        <v>114</v>
      </c>
      <c r="F2235" s="143" t="s">
        <v>115</v>
      </c>
      <c r="G2235" s="143" t="s">
        <v>111</v>
      </c>
      <c r="H2235" s="143" t="s">
        <v>113</v>
      </c>
      <c r="I2235" s="143" t="s">
        <v>116</v>
      </c>
      <c r="J2235" s="143">
        <v>159</v>
      </c>
      <c r="K2235" s="144">
        <v>227.37</v>
      </c>
    </row>
    <row r="2236" spans="1:11" x14ac:dyDescent="0.25">
      <c r="A2236" s="142" t="s">
        <v>106</v>
      </c>
      <c r="B2236" s="143">
        <v>2022</v>
      </c>
      <c r="C2236" s="143" t="s">
        <v>35</v>
      </c>
      <c r="D2236" s="143" t="s">
        <v>112</v>
      </c>
      <c r="E2236" s="143" t="s">
        <v>114</v>
      </c>
      <c r="F2236" s="143" t="s">
        <v>115</v>
      </c>
      <c r="G2236" s="143" t="s">
        <v>111</v>
      </c>
      <c r="H2236" s="143" t="s">
        <v>113</v>
      </c>
      <c r="I2236" s="143" t="s">
        <v>116</v>
      </c>
      <c r="J2236" s="143">
        <v>271</v>
      </c>
      <c r="K2236" s="144">
        <v>387.53</v>
      </c>
    </row>
    <row r="2237" spans="1:11" x14ac:dyDescent="0.25">
      <c r="A2237" s="142" t="s">
        <v>99</v>
      </c>
      <c r="B2237" s="143">
        <v>2022</v>
      </c>
      <c r="C2237" s="143" t="s">
        <v>35</v>
      </c>
      <c r="D2237" s="143" t="s">
        <v>112</v>
      </c>
      <c r="E2237" s="143" t="s">
        <v>114</v>
      </c>
      <c r="F2237" s="143" t="s">
        <v>115</v>
      </c>
      <c r="G2237" s="143" t="s">
        <v>111</v>
      </c>
      <c r="H2237" s="143" t="s">
        <v>113</v>
      </c>
      <c r="I2237" s="143" t="s">
        <v>116</v>
      </c>
      <c r="J2237" s="143">
        <v>319</v>
      </c>
      <c r="K2237" s="144">
        <v>456.16999999999996</v>
      </c>
    </row>
    <row r="2238" spans="1:11" x14ac:dyDescent="0.25">
      <c r="A2238" s="142" t="s">
        <v>99</v>
      </c>
      <c r="B2238" s="143">
        <v>2022</v>
      </c>
      <c r="C2238" s="143" t="s">
        <v>35</v>
      </c>
      <c r="D2238" s="143" t="s">
        <v>112</v>
      </c>
      <c r="E2238" s="143" t="s">
        <v>114</v>
      </c>
      <c r="F2238" s="143" t="s">
        <v>115</v>
      </c>
      <c r="G2238" s="143" t="s">
        <v>111</v>
      </c>
      <c r="H2238" s="143" t="s">
        <v>113</v>
      </c>
      <c r="I2238" s="143" t="s">
        <v>116</v>
      </c>
      <c r="J2238" s="143">
        <v>843</v>
      </c>
      <c r="K2238" s="144">
        <v>1205.49</v>
      </c>
    </row>
    <row r="2239" spans="1:11" x14ac:dyDescent="0.25">
      <c r="A2239" s="142" t="s">
        <v>106</v>
      </c>
      <c r="B2239" s="143">
        <v>2022</v>
      </c>
      <c r="C2239" s="143" t="s">
        <v>41</v>
      </c>
      <c r="D2239" s="143" t="s">
        <v>112</v>
      </c>
      <c r="E2239" s="143" t="s">
        <v>114</v>
      </c>
      <c r="F2239" s="143" t="s">
        <v>115</v>
      </c>
      <c r="G2239" s="143" t="s">
        <v>111</v>
      </c>
      <c r="H2239" s="143" t="s">
        <v>113</v>
      </c>
      <c r="I2239" s="143" t="s">
        <v>116</v>
      </c>
      <c r="J2239" s="143">
        <v>314</v>
      </c>
      <c r="K2239" s="144">
        <v>449.02</v>
      </c>
    </row>
    <row r="2240" spans="1:11" x14ac:dyDescent="0.25">
      <c r="A2240" s="142" t="s">
        <v>110</v>
      </c>
      <c r="B2240" s="143">
        <v>2022</v>
      </c>
      <c r="C2240" s="143" t="s">
        <v>41</v>
      </c>
      <c r="D2240" s="143" t="s">
        <v>112</v>
      </c>
      <c r="E2240" s="143" t="s">
        <v>114</v>
      </c>
      <c r="F2240" s="143" t="s">
        <v>115</v>
      </c>
      <c r="G2240" s="143" t="s">
        <v>111</v>
      </c>
      <c r="H2240" s="143" t="s">
        <v>113</v>
      </c>
      <c r="I2240" s="143" t="s">
        <v>116</v>
      </c>
      <c r="J2240" s="143">
        <v>242</v>
      </c>
      <c r="K2240" s="144">
        <v>346.06</v>
      </c>
    </row>
    <row r="2241" spans="1:11" x14ac:dyDescent="0.25">
      <c r="A2241" s="142" t="s">
        <v>106</v>
      </c>
      <c r="B2241" s="143">
        <v>2022</v>
      </c>
      <c r="C2241" s="143" t="s">
        <v>41</v>
      </c>
      <c r="D2241" s="143" t="s">
        <v>112</v>
      </c>
      <c r="E2241" s="143" t="s">
        <v>114</v>
      </c>
      <c r="F2241" s="143" t="s">
        <v>115</v>
      </c>
      <c r="G2241" s="143" t="s">
        <v>111</v>
      </c>
      <c r="H2241" s="143" t="s">
        <v>113</v>
      </c>
      <c r="I2241" s="143" t="s">
        <v>116</v>
      </c>
      <c r="J2241" s="143">
        <v>290</v>
      </c>
      <c r="K2241" s="144">
        <v>414.7</v>
      </c>
    </row>
    <row r="2242" spans="1:11" x14ac:dyDescent="0.25">
      <c r="A2242" s="142" t="s">
        <v>106</v>
      </c>
      <c r="B2242" s="143">
        <v>2022</v>
      </c>
      <c r="C2242" s="143" t="s">
        <v>41</v>
      </c>
      <c r="D2242" s="143" t="s">
        <v>112</v>
      </c>
      <c r="E2242" s="143" t="s">
        <v>114</v>
      </c>
      <c r="F2242" s="143" t="s">
        <v>115</v>
      </c>
      <c r="G2242" s="143" t="s">
        <v>111</v>
      </c>
      <c r="H2242" s="143" t="s">
        <v>113</v>
      </c>
      <c r="I2242" s="143" t="s">
        <v>116</v>
      </c>
      <c r="J2242" s="143">
        <v>316</v>
      </c>
      <c r="K2242" s="144">
        <v>451.88</v>
      </c>
    </row>
    <row r="2243" spans="1:11" x14ac:dyDescent="0.25">
      <c r="A2243" s="142" t="s">
        <v>106</v>
      </c>
      <c r="B2243" s="143">
        <v>2022</v>
      </c>
      <c r="C2243" s="143" t="s">
        <v>41</v>
      </c>
      <c r="D2243" s="143" t="s">
        <v>112</v>
      </c>
      <c r="E2243" s="143" t="s">
        <v>114</v>
      </c>
      <c r="F2243" s="143" t="s">
        <v>115</v>
      </c>
      <c r="G2243" s="143" t="s">
        <v>111</v>
      </c>
      <c r="H2243" s="143" t="s">
        <v>113</v>
      </c>
      <c r="I2243" s="143" t="s">
        <v>116</v>
      </c>
      <c r="J2243" s="143">
        <v>286</v>
      </c>
      <c r="K2243" s="144">
        <v>408.98</v>
      </c>
    </row>
    <row r="2244" spans="1:11" x14ac:dyDescent="0.25">
      <c r="A2244" s="142" t="s">
        <v>99</v>
      </c>
      <c r="B2244" s="143">
        <v>2022</v>
      </c>
      <c r="C2244" s="143" t="s">
        <v>41</v>
      </c>
      <c r="D2244" s="143" t="s">
        <v>112</v>
      </c>
      <c r="E2244" s="143" t="s">
        <v>114</v>
      </c>
      <c r="F2244" s="143" t="s">
        <v>115</v>
      </c>
      <c r="G2244" s="143" t="s">
        <v>111</v>
      </c>
      <c r="H2244" s="143" t="s">
        <v>113</v>
      </c>
      <c r="I2244" s="143" t="s">
        <v>116</v>
      </c>
      <c r="J2244" s="143">
        <v>840</v>
      </c>
      <c r="K2244" s="144">
        <v>1201.2</v>
      </c>
    </row>
    <row r="2245" spans="1:11" x14ac:dyDescent="0.25">
      <c r="A2245" s="142" t="s">
        <v>99</v>
      </c>
      <c r="B2245" s="143">
        <v>2022</v>
      </c>
      <c r="C2245" s="143" t="s">
        <v>41</v>
      </c>
      <c r="D2245" s="143" t="s">
        <v>112</v>
      </c>
      <c r="E2245" s="143" t="s">
        <v>114</v>
      </c>
      <c r="F2245" s="143" t="s">
        <v>115</v>
      </c>
      <c r="G2245" s="143" t="s">
        <v>111</v>
      </c>
      <c r="H2245" s="143" t="s">
        <v>113</v>
      </c>
      <c r="I2245" s="143" t="s">
        <v>116</v>
      </c>
      <c r="J2245" s="143">
        <v>873</v>
      </c>
      <c r="K2245" s="144">
        <v>1248.3899999999999</v>
      </c>
    </row>
    <row r="2246" spans="1:11" x14ac:dyDescent="0.25">
      <c r="A2246" s="142" t="s">
        <v>106</v>
      </c>
      <c r="B2246" s="143">
        <v>2022</v>
      </c>
      <c r="C2246" s="143" t="s">
        <v>41</v>
      </c>
      <c r="D2246" s="143" t="s">
        <v>112</v>
      </c>
      <c r="E2246" s="143" t="s">
        <v>114</v>
      </c>
      <c r="F2246" s="143" t="s">
        <v>115</v>
      </c>
      <c r="G2246" s="143" t="s">
        <v>111</v>
      </c>
      <c r="H2246" s="143" t="s">
        <v>113</v>
      </c>
      <c r="I2246" s="143" t="s">
        <v>116</v>
      </c>
      <c r="J2246" s="143">
        <v>950</v>
      </c>
      <c r="K2246" s="144">
        <v>1358.5</v>
      </c>
    </row>
    <row r="2247" spans="1:11" x14ac:dyDescent="0.25">
      <c r="A2247" s="142" t="s">
        <v>106</v>
      </c>
      <c r="B2247" s="143">
        <v>2022</v>
      </c>
      <c r="C2247" s="143" t="s">
        <v>41</v>
      </c>
      <c r="D2247" s="143" t="s">
        <v>112</v>
      </c>
      <c r="E2247" s="143" t="s">
        <v>114</v>
      </c>
      <c r="F2247" s="143" t="s">
        <v>115</v>
      </c>
      <c r="G2247" s="143" t="s">
        <v>111</v>
      </c>
      <c r="H2247" s="143" t="s">
        <v>113</v>
      </c>
      <c r="I2247" s="143" t="s">
        <v>116</v>
      </c>
      <c r="J2247" s="143">
        <v>951</v>
      </c>
      <c r="K2247" s="144">
        <v>1359.93</v>
      </c>
    </row>
    <row r="2248" spans="1:11" x14ac:dyDescent="0.25">
      <c r="A2248" s="142" t="s">
        <v>106</v>
      </c>
      <c r="B2248" s="143">
        <v>2022</v>
      </c>
      <c r="C2248" s="143" t="s">
        <v>41</v>
      </c>
      <c r="D2248" s="143" t="s">
        <v>112</v>
      </c>
      <c r="E2248" s="143" t="s">
        <v>114</v>
      </c>
      <c r="F2248" s="143" t="s">
        <v>115</v>
      </c>
      <c r="G2248" s="143" t="s">
        <v>111</v>
      </c>
      <c r="H2248" s="143" t="s">
        <v>113</v>
      </c>
      <c r="I2248" s="143" t="s">
        <v>116</v>
      </c>
      <c r="J2248" s="143">
        <v>952</v>
      </c>
      <c r="K2248" s="144">
        <v>1361.3600000000001</v>
      </c>
    </row>
    <row r="2249" spans="1:11" x14ac:dyDescent="0.25">
      <c r="A2249" s="142" t="s">
        <v>99</v>
      </c>
      <c r="B2249" s="143">
        <v>2022</v>
      </c>
      <c r="C2249" s="143" t="s">
        <v>41</v>
      </c>
      <c r="D2249" s="143" t="s">
        <v>112</v>
      </c>
      <c r="E2249" s="143" t="s">
        <v>114</v>
      </c>
      <c r="F2249" s="143" t="s">
        <v>115</v>
      </c>
      <c r="G2249" s="143" t="s">
        <v>111</v>
      </c>
      <c r="H2249" s="143" t="s">
        <v>113</v>
      </c>
      <c r="I2249" s="143" t="s">
        <v>116</v>
      </c>
      <c r="J2249" s="143">
        <v>826</v>
      </c>
      <c r="K2249" s="144">
        <v>526.24</v>
      </c>
    </row>
    <row r="2250" spans="1:11" x14ac:dyDescent="0.25">
      <c r="A2250" s="142" t="s">
        <v>106</v>
      </c>
      <c r="B2250" s="143">
        <v>2022</v>
      </c>
      <c r="C2250" s="143" t="s">
        <v>41</v>
      </c>
      <c r="D2250" s="143" t="s">
        <v>112</v>
      </c>
      <c r="E2250" s="143" t="s">
        <v>114</v>
      </c>
      <c r="F2250" s="143" t="s">
        <v>115</v>
      </c>
      <c r="G2250" s="143" t="s">
        <v>111</v>
      </c>
      <c r="H2250" s="143" t="s">
        <v>113</v>
      </c>
      <c r="I2250" s="143" t="s">
        <v>116</v>
      </c>
      <c r="J2250" s="143">
        <v>879</v>
      </c>
      <c r="K2250" s="144">
        <v>526.24</v>
      </c>
    </row>
    <row r="2251" spans="1:11" x14ac:dyDescent="0.25">
      <c r="A2251" s="142" t="s">
        <v>110</v>
      </c>
      <c r="B2251" s="143">
        <v>2022</v>
      </c>
      <c r="C2251" s="143" t="s">
        <v>41</v>
      </c>
      <c r="D2251" s="143" t="s">
        <v>112</v>
      </c>
      <c r="E2251" s="143" t="s">
        <v>114</v>
      </c>
      <c r="F2251" s="143" t="s">
        <v>115</v>
      </c>
      <c r="G2251" s="143" t="s">
        <v>111</v>
      </c>
      <c r="H2251" s="143" t="s">
        <v>113</v>
      </c>
      <c r="I2251" s="143" t="s">
        <v>116</v>
      </c>
      <c r="J2251" s="143">
        <v>315</v>
      </c>
      <c r="K2251" s="144">
        <v>450.45</v>
      </c>
    </row>
    <row r="2252" spans="1:11" x14ac:dyDescent="0.25">
      <c r="A2252" s="142" t="s">
        <v>99</v>
      </c>
      <c r="B2252" s="143">
        <v>2022</v>
      </c>
      <c r="C2252" s="143" t="s">
        <v>41</v>
      </c>
      <c r="D2252" s="143" t="s">
        <v>112</v>
      </c>
      <c r="E2252" s="143" t="s">
        <v>114</v>
      </c>
      <c r="F2252" s="143" t="s">
        <v>115</v>
      </c>
      <c r="G2252" s="143" t="s">
        <v>111</v>
      </c>
      <c r="H2252" s="143" t="s">
        <v>113</v>
      </c>
      <c r="I2252" s="143" t="s">
        <v>116</v>
      </c>
      <c r="J2252" s="143">
        <v>309</v>
      </c>
      <c r="K2252" s="144">
        <v>441.87</v>
      </c>
    </row>
    <row r="2253" spans="1:11" x14ac:dyDescent="0.25">
      <c r="A2253" s="142" t="s">
        <v>106</v>
      </c>
      <c r="B2253" s="143">
        <v>2022</v>
      </c>
      <c r="C2253" s="143" t="s">
        <v>41</v>
      </c>
      <c r="D2253" s="143" t="s">
        <v>112</v>
      </c>
      <c r="E2253" s="143" t="s">
        <v>114</v>
      </c>
      <c r="F2253" s="143" t="s">
        <v>115</v>
      </c>
      <c r="G2253" s="143" t="s">
        <v>111</v>
      </c>
      <c r="H2253" s="143" t="s">
        <v>113</v>
      </c>
      <c r="I2253" s="143" t="s">
        <v>116</v>
      </c>
      <c r="J2253" s="143">
        <v>313</v>
      </c>
      <c r="K2253" s="144">
        <v>447.59000000000003</v>
      </c>
    </row>
    <row r="2254" spans="1:11" x14ac:dyDescent="0.25">
      <c r="A2254" s="142" t="s">
        <v>106</v>
      </c>
      <c r="B2254" s="143">
        <v>2022</v>
      </c>
      <c r="C2254" s="143" t="s">
        <v>41</v>
      </c>
      <c r="D2254" s="143" t="s">
        <v>112</v>
      </c>
      <c r="E2254" s="143" t="s">
        <v>114</v>
      </c>
      <c r="F2254" s="143" t="s">
        <v>115</v>
      </c>
      <c r="G2254" s="143" t="s">
        <v>111</v>
      </c>
      <c r="H2254" s="143" t="s">
        <v>113</v>
      </c>
      <c r="I2254" s="143" t="s">
        <v>116</v>
      </c>
      <c r="J2254" s="143">
        <v>241</v>
      </c>
      <c r="K2254" s="144">
        <v>344.63</v>
      </c>
    </row>
    <row r="2255" spans="1:11" x14ac:dyDescent="0.25">
      <c r="A2255" s="142" t="s">
        <v>106</v>
      </c>
      <c r="B2255" s="143">
        <v>2022</v>
      </c>
      <c r="C2255" s="143" t="s">
        <v>41</v>
      </c>
      <c r="D2255" s="143" t="s">
        <v>112</v>
      </c>
      <c r="E2255" s="143" t="s">
        <v>114</v>
      </c>
      <c r="F2255" s="143" t="s">
        <v>115</v>
      </c>
      <c r="G2255" s="143" t="s">
        <v>111</v>
      </c>
      <c r="H2255" s="143" t="s">
        <v>113</v>
      </c>
      <c r="I2255" s="143" t="s">
        <v>116</v>
      </c>
      <c r="J2255" s="143">
        <v>289</v>
      </c>
      <c r="K2255" s="144">
        <v>413.27</v>
      </c>
    </row>
    <row r="2256" spans="1:11" x14ac:dyDescent="0.25">
      <c r="A2256" s="142" t="s">
        <v>106</v>
      </c>
      <c r="B2256" s="143">
        <v>2022</v>
      </c>
      <c r="C2256" s="143" t="s">
        <v>41</v>
      </c>
      <c r="D2256" s="143" t="s">
        <v>112</v>
      </c>
      <c r="E2256" s="143" t="s">
        <v>114</v>
      </c>
      <c r="F2256" s="143" t="s">
        <v>115</v>
      </c>
      <c r="G2256" s="143" t="s">
        <v>111</v>
      </c>
      <c r="H2256" s="143" t="s">
        <v>113</v>
      </c>
      <c r="I2256" s="143" t="s">
        <v>116</v>
      </c>
      <c r="J2256" s="143">
        <v>795</v>
      </c>
      <c r="K2256" s="144">
        <v>1136.8499999999999</v>
      </c>
    </row>
    <row r="2257" spans="1:11" x14ac:dyDescent="0.25">
      <c r="A2257" s="142" t="s">
        <v>106</v>
      </c>
      <c r="B2257" s="143">
        <v>2022</v>
      </c>
      <c r="C2257" s="143" t="s">
        <v>41</v>
      </c>
      <c r="D2257" s="143" t="s">
        <v>112</v>
      </c>
      <c r="E2257" s="143" t="s">
        <v>114</v>
      </c>
      <c r="F2257" s="143" t="s">
        <v>115</v>
      </c>
      <c r="G2257" s="143" t="s">
        <v>111</v>
      </c>
      <c r="H2257" s="143" t="s">
        <v>113</v>
      </c>
      <c r="I2257" s="143" t="s">
        <v>116</v>
      </c>
      <c r="J2257" s="143">
        <v>849</v>
      </c>
      <c r="K2257" s="144">
        <v>1214.07</v>
      </c>
    </row>
    <row r="2258" spans="1:11" x14ac:dyDescent="0.25">
      <c r="A2258" s="142" t="s">
        <v>106</v>
      </c>
      <c r="B2258" s="143">
        <v>2022</v>
      </c>
      <c r="C2258" s="143" t="s">
        <v>41</v>
      </c>
      <c r="D2258" s="143" t="s">
        <v>112</v>
      </c>
      <c r="E2258" s="143" t="s">
        <v>114</v>
      </c>
      <c r="F2258" s="143" t="s">
        <v>115</v>
      </c>
      <c r="G2258" s="143" t="s">
        <v>111</v>
      </c>
      <c r="H2258" s="143" t="s">
        <v>113</v>
      </c>
      <c r="I2258" s="143" t="s">
        <v>116</v>
      </c>
      <c r="J2258" s="143">
        <v>882</v>
      </c>
      <c r="K2258" s="144">
        <v>1261.26</v>
      </c>
    </row>
    <row r="2259" spans="1:11" x14ac:dyDescent="0.25">
      <c r="A2259" s="142" t="s">
        <v>106</v>
      </c>
      <c r="B2259" s="143">
        <v>2022</v>
      </c>
      <c r="C2259" s="143" t="s">
        <v>40</v>
      </c>
      <c r="D2259" s="143" t="s">
        <v>112</v>
      </c>
      <c r="E2259" s="143" t="s">
        <v>114</v>
      </c>
      <c r="F2259" s="143" t="s">
        <v>115</v>
      </c>
      <c r="G2259" s="143" t="s">
        <v>111</v>
      </c>
      <c r="H2259" s="143" t="s">
        <v>113</v>
      </c>
      <c r="I2259" s="143" t="s">
        <v>116</v>
      </c>
      <c r="J2259" s="143">
        <v>320</v>
      </c>
      <c r="K2259" s="144">
        <v>457.6</v>
      </c>
    </row>
    <row r="2260" spans="1:11" x14ac:dyDescent="0.25">
      <c r="A2260" s="142" t="s">
        <v>106</v>
      </c>
      <c r="B2260" s="143">
        <v>2022</v>
      </c>
      <c r="C2260" s="143" t="s">
        <v>40</v>
      </c>
      <c r="D2260" s="143" t="s">
        <v>112</v>
      </c>
      <c r="E2260" s="143" t="s">
        <v>114</v>
      </c>
      <c r="F2260" s="143" t="s">
        <v>115</v>
      </c>
      <c r="G2260" s="143" t="s">
        <v>111</v>
      </c>
      <c r="H2260" s="143" t="s">
        <v>113</v>
      </c>
      <c r="I2260" s="143" t="s">
        <v>116</v>
      </c>
      <c r="J2260" s="143">
        <v>248</v>
      </c>
      <c r="K2260" s="144">
        <v>354.64</v>
      </c>
    </row>
    <row r="2261" spans="1:11" x14ac:dyDescent="0.25">
      <c r="A2261" s="142" t="s">
        <v>106</v>
      </c>
      <c r="B2261" s="143">
        <v>2022</v>
      </c>
      <c r="C2261" s="143" t="s">
        <v>40</v>
      </c>
      <c r="D2261" s="143" t="s">
        <v>112</v>
      </c>
      <c r="E2261" s="143" t="s">
        <v>114</v>
      </c>
      <c r="F2261" s="143" t="s">
        <v>115</v>
      </c>
      <c r="G2261" s="143" t="s">
        <v>111</v>
      </c>
      <c r="H2261" s="143" t="s">
        <v>113</v>
      </c>
      <c r="I2261" s="143" t="s">
        <v>116</v>
      </c>
      <c r="J2261" s="143">
        <v>322</v>
      </c>
      <c r="K2261" s="144">
        <v>460.46000000000004</v>
      </c>
    </row>
    <row r="2262" spans="1:11" x14ac:dyDescent="0.25">
      <c r="A2262" s="142" t="s">
        <v>106</v>
      </c>
      <c r="B2262" s="143">
        <v>2022</v>
      </c>
      <c r="C2262" s="143" t="s">
        <v>40</v>
      </c>
      <c r="D2262" s="143" t="s">
        <v>112</v>
      </c>
      <c r="E2262" s="143" t="s">
        <v>114</v>
      </c>
      <c r="F2262" s="143" t="s">
        <v>115</v>
      </c>
      <c r="G2262" s="143" t="s">
        <v>111</v>
      </c>
      <c r="H2262" s="143" t="s">
        <v>113</v>
      </c>
      <c r="I2262" s="143" t="s">
        <v>116</v>
      </c>
      <c r="J2262" s="143">
        <v>244</v>
      </c>
      <c r="K2262" s="144">
        <v>348.92</v>
      </c>
    </row>
    <row r="2263" spans="1:11" x14ac:dyDescent="0.25">
      <c r="A2263" s="142" t="s">
        <v>108</v>
      </c>
      <c r="B2263" s="143">
        <v>2022</v>
      </c>
      <c r="C2263" s="143" t="s">
        <v>40</v>
      </c>
      <c r="D2263" s="143" t="s">
        <v>112</v>
      </c>
      <c r="E2263" s="143" t="s">
        <v>114</v>
      </c>
      <c r="F2263" s="143" t="s">
        <v>115</v>
      </c>
      <c r="G2263" s="143" t="s">
        <v>111</v>
      </c>
      <c r="H2263" s="143" t="s">
        <v>113</v>
      </c>
      <c r="I2263" s="143" t="s">
        <v>116</v>
      </c>
      <c r="J2263" s="143">
        <v>292</v>
      </c>
      <c r="K2263" s="144">
        <v>417.56</v>
      </c>
    </row>
    <row r="2264" spans="1:11" x14ac:dyDescent="0.25">
      <c r="A2264" s="142" t="s">
        <v>106</v>
      </c>
      <c r="B2264" s="143">
        <v>2022</v>
      </c>
      <c r="C2264" s="143" t="s">
        <v>40</v>
      </c>
      <c r="D2264" s="143" t="s">
        <v>112</v>
      </c>
      <c r="E2264" s="143" t="s">
        <v>114</v>
      </c>
      <c r="F2264" s="143" t="s">
        <v>115</v>
      </c>
      <c r="G2264" s="143" t="s">
        <v>111</v>
      </c>
      <c r="H2264" s="143" t="s">
        <v>113</v>
      </c>
      <c r="I2264" s="143" t="s">
        <v>116</v>
      </c>
      <c r="J2264" s="143">
        <v>786</v>
      </c>
      <c r="K2264" s="144">
        <v>1123.98</v>
      </c>
    </row>
    <row r="2265" spans="1:11" x14ac:dyDescent="0.25">
      <c r="A2265" s="142" t="s">
        <v>106</v>
      </c>
      <c r="B2265" s="143">
        <v>2022</v>
      </c>
      <c r="C2265" s="143" t="s">
        <v>40</v>
      </c>
      <c r="D2265" s="143" t="s">
        <v>112</v>
      </c>
      <c r="E2265" s="143" t="s">
        <v>114</v>
      </c>
      <c r="F2265" s="143" t="s">
        <v>115</v>
      </c>
      <c r="G2265" s="143" t="s">
        <v>111</v>
      </c>
      <c r="H2265" s="143" t="s">
        <v>113</v>
      </c>
      <c r="I2265" s="143" t="s">
        <v>116</v>
      </c>
      <c r="J2265" s="143">
        <v>839</v>
      </c>
      <c r="K2265" s="144">
        <v>1199.77</v>
      </c>
    </row>
    <row r="2266" spans="1:11" x14ac:dyDescent="0.25">
      <c r="A2266" s="142" t="s">
        <v>99</v>
      </c>
      <c r="B2266" s="143">
        <v>2022</v>
      </c>
      <c r="C2266" s="143" t="s">
        <v>40</v>
      </c>
      <c r="D2266" s="143" t="s">
        <v>112</v>
      </c>
      <c r="E2266" s="143" t="s">
        <v>114</v>
      </c>
      <c r="F2266" s="143" t="s">
        <v>115</v>
      </c>
      <c r="G2266" s="143" t="s">
        <v>111</v>
      </c>
      <c r="H2266" s="143" t="s">
        <v>113</v>
      </c>
      <c r="I2266" s="143" t="s">
        <v>116</v>
      </c>
      <c r="J2266" s="143">
        <v>872</v>
      </c>
      <c r="K2266" s="144">
        <v>1246.96</v>
      </c>
    </row>
    <row r="2267" spans="1:11" x14ac:dyDescent="0.25">
      <c r="A2267" s="142" t="s">
        <v>99</v>
      </c>
      <c r="B2267" s="143">
        <v>2022</v>
      </c>
      <c r="C2267" s="143" t="s">
        <v>40</v>
      </c>
      <c r="D2267" s="143" t="s">
        <v>112</v>
      </c>
      <c r="E2267" s="143" t="s">
        <v>114</v>
      </c>
      <c r="F2267" s="143" t="s">
        <v>115</v>
      </c>
      <c r="G2267" s="143" t="s">
        <v>111</v>
      </c>
      <c r="H2267" s="143" t="s">
        <v>113</v>
      </c>
      <c r="I2267" s="143" t="s">
        <v>116</v>
      </c>
      <c r="J2267" s="143">
        <v>947</v>
      </c>
      <c r="K2267" s="144">
        <v>1354.21</v>
      </c>
    </row>
    <row r="2268" spans="1:11" x14ac:dyDescent="0.25">
      <c r="A2268" s="142" t="s">
        <v>108</v>
      </c>
      <c r="B2268" s="143">
        <v>2022</v>
      </c>
      <c r="C2268" s="143" t="s">
        <v>40</v>
      </c>
      <c r="D2268" s="143" t="s">
        <v>112</v>
      </c>
      <c r="E2268" s="143" t="s">
        <v>114</v>
      </c>
      <c r="F2268" s="143" t="s">
        <v>115</v>
      </c>
      <c r="G2268" s="143" t="s">
        <v>111</v>
      </c>
      <c r="H2268" s="143" t="s">
        <v>113</v>
      </c>
      <c r="I2268" s="143" t="s">
        <v>116</v>
      </c>
      <c r="J2268" s="143">
        <v>948</v>
      </c>
      <c r="K2268" s="144">
        <v>1355.6399999999999</v>
      </c>
    </row>
    <row r="2269" spans="1:11" x14ac:dyDescent="0.25">
      <c r="A2269" s="142" t="s">
        <v>108</v>
      </c>
      <c r="B2269" s="143">
        <v>2022</v>
      </c>
      <c r="C2269" s="143" t="s">
        <v>40</v>
      </c>
      <c r="D2269" s="143" t="s">
        <v>112</v>
      </c>
      <c r="E2269" s="143" t="s">
        <v>114</v>
      </c>
      <c r="F2269" s="143" t="s">
        <v>115</v>
      </c>
      <c r="G2269" s="143" t="s">
        <v>111</v>
      </c>
      <c r="H2269" s="143" t="s">
        <v>113</v>
      </c>
      <c r="I2269" s="143" t="s">
        <v>116</v>
      </c>
      <c r="J2269" s="143">
        <v>949</v>
      </c>
      <c r="K2269" s="144">
        <v>1357.07</v>
      </c>
    </row>
    <row r="2270" spans="1:11" x14ac:dyDescent="0.25">
      <c r="A2270" s="142" t="s">
        <v>99</v>
      </c>
      <c r="B2270" s="143">
        <v>2022</v>
      </c>
      <c r="C2270" s="143" t="s">
        <v>40</v>
      </c>
      <c r="D2270" s="143" t="s">
        <v>112</v>
      </c>
      <c r="E2270" s="143" t="s">
        <v>114</v>
      </c>
      <c r="F2270" s="143" t="s">
        <v>115</v>
      </c>
      <c r="G2270" s="143" t="s">
        <v>111</v>
      </c>
      <c r="H2270" s="143" t="s">
        <v>113</v>
      </c>
      <c r="I2270" s="143" t="s">
        <v>116</v>
      </c>
      <c r="J2270" s="143">
        <v>825</v>
      </c>
      <c r="K2270" s="144">
        <v>526.24</v>
      </c>
    </row>
    <row r="2271" spans="1:11" x14ac:dyDescent="0.25">
      <c r="A2271" s="142" t="s">
        <v>99</v>
      </c>
      <c r="B2271" s="143">
        <v>2022</v>
      </c>
      <c r="C2271" s="143" t="s">
        <v>40</v>
      </c>
      <c r="D2271" s="143" t="s">
        <v>112</v>
      </c>
      <c r="E2271" s="143" t="s">
        <v>114</v>
      </c>
      <c r="F2271" s="143" t="s">
        <v>115</v>
      </c>
      <c r="G2271" s="143" t="s">
        <v>111</v>
      </c>
      <c r="H2271" s="143" t="s">
        <v>113</v>
      </c>
      <c r="I2271" s="143" t="s">
        <v>116</v>
      </c>
      <c r="J2271" s="143">
        <v>878</v>
      </c>
      <c r="K2271" s="144">
        <v>526.24</v>
      </c>
    </row>
    <row r="2272" spans="1:11" x14ac:dyDescent="0.25">
      <c r="A2272" s="142" t="s">
        <v>106</v>
      </c>
      <c r="B2272" s="143">
        <v>2022</v>
      </c>
      <c r="C2272" s="143" t="s">
        <v>40</v>
      </c>
      <c r="D2272" s="143" t="s">
        <v>112</v>
      </c>
      <c r="E2272" s="143" t="s">
        <v>114</v>
      </c>
      <c r="F2272" s="143" t="s">
        <v>115</v>
      </c>
      <c r="G2272" s="143" t="s">
        <v>111</v>
      </c>
      <c r="H2272" s="143" t="s">
        <v>113</v>
      </c>
      <c r="I2272" s="143" t="s">
        <v>116</v>
      </c>
      <c r="J2272" s="143">
        <v>291</v>
      </c>
      <c r="K2272" s="144">
        <v>416.13</v>
      </c>
    </row>
    <row r="2273" spans="1:11" x14ac:dyDescent="0.25">
      <c r="A2273" s="142" t="s">
        <v>106</v>
      </c>
      <c r="B2273" s="143">
        <v>2022</v>
      </c>
      <c r="C2273" s="143" t="s">
        <v>40</v>
      </c>
      <c r="D2273" s="143" t="s">
        <v>112</v>
      </c>
      <c r="E2273" s="143" t="s">
        <v>114</v>
      </c>
      <c r="F2273" s="143" t="s">
        <v>115</v>
      </c>
      <c r="G2273" s="143" t="s">
        <v>111</v>
      </c>
      <c r="H2273" s="143" t="s">
        <v>113</v>
      </c>
      <c r="I2273" s="143" t="s">
        <v>116</v>
      </c>
      <c r="J2273" s="143">
        <v>333</v>
      </c>
      <c r="K2273" s="144">
        <v>476.19</v>
      </c>
    </row>
    <row r="2274" spans="1:11" x14ac:dyDescent="0.25">
      <c r="A2274" s="142" t="s">
        <v>106</v>
      </c>
      <c r="B2274" s="143">
        <v>2022</v>
      </c>
      <c r="C2274" s="143" t="s">
        <v>40</v>
      </c>
      <c r="D2274" s="143" t="s">
        <v>112</v>
      </c>
      <c r="E2274" s="143" t="s">
        <v>114</v>
      </c>
      <c r="F2274" s="143" t="s">
        <v>115</v>
      </c>
      <c r="G2274" s="143" t="s">
        <v>111</v>
      </c>
      <c r="H2274" s="143" t="s">
        <v>113</v>
      </c>
      <c r="I2274" s="143" t="s">
        <v>116</v>
      </c>
      <c r="J2274" s="143">
        <v>327</v>
      </c>
      <c r="K2274" s="144">
        <v>467.61</v>
      </c>
    </row>
    <row r="2275" spans="1:11" x14ac:dyDescent="0.25">
      <c r="A2275" s="142" t="s">
        <v>106</v>
      </c>
      <c r="B2275" s="143">
        <v>2022</v>
      </c>
      <c r="C2275" s="143" t="s">
        <v>40</v>
      </c>
      <c r="D2275" s="143" t="s">
        <v>112</v>
      </c>
      <c r="E2275" s="143" t="s">
        <v>114</v>
      </c>
      <c r="F2275" s="143" t="s">
        <v>115</v>
      </c>
      <c r="G2275" s="143" t="s">
        <v>111</v>
      </c>
      <c r="H2275" s="143" t="s">
        <v>113</v>
      </c>
      <c r="I2275" s="143" t="s">
        <v>116</v>
      </c>
      <c r="J2275" s="143">
        <v>321</v>
      </c>
      <c r="K2275" s="144">
        <v>459.03</v>
      </c>
    </row>
    <row r="2276" spans="1:11" x14ac:dyDescent="0.25">
      <c r="A2276" s="142" t="s">
        <v>108</v>
      </c>
      <c r="B2276" s="143">
        <v>2022</v>
      </c>
      <c r="C2276" s="143" t="s">
        <v>40</v>
      </c>
      <c r="D2276" s="143" t="s">
        <v>112</v>
      </c>
      <c r="E2276" s="143" t="s">
        <v>114</v>
      </c>
      <c r="F2276" s="143" t="s">
        <v>115</v>
      </c>
      <c r="G2276" s="143" t="s">
        <v>111</v>
      </c>
      <c r="H2276" s="143" t="s">
        <v>113</v>
      </c>
      <c r="I2276" s="143" t="s">
        <v>116</v>
      </c>
      <c r="J2276" s="143">
        <v>319</v>
      </c>
      <c r="K2276" s="144">
        <v>456.16999999999996</v>
      </c>
    </row>
    <row r="2277" spans="1:11" x14ac:dyDescent="0.25">
      <c r="A2277" s="142" t="s">
        <v>108</v>
      </c>
      <c r="B2277" s="143">
        <v>2022</v>
      </c>
      <c r="C2277" s="143" t="s">
        <v>40</v>
      </c>
      <c r="D2277" s="143" t="s">
        <v>112</v>
      </c>
      <c r="E2277" s="143" t="s">
        <v>114</v>
      </c>
      <c r="F2277" s="143" t="s">
        <v>115</v>
      </c>
      <c r="G2277" s="143" t="s">
        <v>111</v>
      </c>
      <c r="H2277" s="143" t="s">
        <v>113</v>
      </c>
      <c r="I2277" s="143" t="s">
        <v>116</v>
      </c>
      <c r="J2277" s="143">
        <v>247</v>
      </c>
      <c r="K2277" s="144">
        <v>353.21</v>
      </c>
    </row>
    <row r="2278" spans="1:11" x14ac:dyDescent="0.25">
      <c r="A2278" s="142" t="s">
        <v>106</v>
      </c>
      <c r="B2278" s="143">
        <v>2022</v>
      </c>
      <c r="C2278" s="143" t="s">
        <v>40</v>
      </c>
      <c r="D2278" s="143" t="s">
        <v>112</v>
      </c>
      <c r="E2278" s="143" t="s">
        <v>114</v>
      </c>
      <c r="F2278" s="143" t="s">
        <v>115</v>
      </c>
      <c r="G2278" s="143" t="s">
        <v>111</v>
      </c>
      <c r="H2278" s="143" t="s">
        <v>113</v>
      </c>
      <c r="I2278" s="143" t="s">
        <v>116</v>
      </c>
      <c r="J2278" s="143">
        <v>295</v>
      </c>
      <c r="K2278" s="144">
        <v>421.85</v>
      </c>
    </row>
    <row r="2279" spans="1:11" x14ac:dyDescent="0.25">
      <c r="A2279" s="142" t="s">
        <v>108</v>
      </c>
      <c r="B2279" s="143">
        <v>2022</v>
      </c>
      <c r="C2279" s="143" t="s">
        <v>40</v>
      </c>
      <c r="D2279" s="143" t="s">
        <v>112</v>
      </c>
      <c r="E2279" s="143" t="s">
        <v>114</v>
      </c>
      <c r="F2279" s="143" t="s">
        <v>115</v>
      </c>
      <c r="G2279" s="143" t="s">
        <v>111</v>
      </c>
      <c r="H2279" s="143" t="s">
        <v>113</v>
      </c>
      <c r="I2279" s="143" t="s">
        <v>116</v>
      </c>
      <c r="J2279" s="143">
        <v>848</v>
      </c>
      <c r="K2279" s="144">
        <v>1212.6399999999999</v>
      </c>
    </row>
    <row r="2280" spans="1:11" x14ac:dyDescent="0.25">
      <c r="A2280" s="142" t="s">
        <v>106</v>
      </c>
      <c r="B2280" s="143">
        <v>2022</v>
      </c>
      <c r="C2280" s="143" t="s">
        <v>40</v>
      </c>
      <c r="D2280" s="143" t="s">
        <v>112</v>
      </c>
      <c r="E2280" s="143" t="s">
        <v>114</v>
      </c>
      <c r="F2280" s="143" t="s">
        <v>115</v>
      </c>
      <c r="G2280" s="143" t="s">
        <v>111</v>
      </c>
      <c r="H2280" s="143" t="s">
        <v>113</v>
      </c>
      <c r="I2280" s="143" t="s">
        <v>116</v>
      </c>
      <c r="J2280" s="143">
        <v>881</v>
      </c>
      <c r="K2280" s="144">
        <v>1259.83</v>
      </c>
    </row>
    <row r="2281" spans="1:11" x14ac:dyDescent="0.25">
      <c r="A2281" s="142" t="s">
        <v>99</v>
      </c>
      <c r="B2281" s="143">
        <v>2022</v>
      </c>
      <c r="C2281" s="143" t="s">
        <v>39</v>
      </c>
      <c r="D2281" s="143" t="s">
        <v>112</v>
      </c>
      <c r="E2281" s="143" t="s">
        <v>114</v>
      </c>
      <c r="F2281" s="143" t="s">
        <v>115</v>
      </c>
      <c r="G2281" s="143" t="s">
        <v>111</v>
      </c>
      <c r="H2281" s="143" t="s">
        <v>113</v>
      </c>
      <c r="I2281" s="143" t="s">
        <v>116</v>
      </c>
      <c r="J2281" s="143">
        <v>326</v>
      </c>
      <c r="K2281" s="144">
        <v>466.18</v>
      </c>
    </row>
    <row r="2282" spans="1:11" x14ac:dyDescent="0.25">
      <c r="A2282" s="142" t="s">
        <v>99</v>
      </c>
      <c r="B2282" s="143">
        <v>2022</v>
      </c>
      <c r="C2282" s="143" t="s">
        <v>39</v>
      </c>
      <c r="D2282" s="143" t="s">
        <v>112</v>
      </c>
      <c r="E2282" s="143" t="s">
        <v>114</v>
      </c>
      <c r="F2282" s="143" t="s">
        <v>115</v>
      </c>
      <c r="G2282" s="143" t="s">
        <v>111</v>
      </c>
      <c r="H2282" s="143" t="s">
        <v>113</v>
      </c>
      <c r="I2282" s="143" t="s">
        <v>116</v>
      </c>
      <c r="J2282" s="143">
        <v>254</v>
      </c>
      <c r="K2282" s="144">
        <v>363.22</v>
      </c>
    </row>
    <row r="2283" spans="1:11" x14ac:dyDescent="0.25">
      <c r="A2283" s="142" t="s">
        <v>106</v>
      </c>
      <c r="B2283" s="143">
        <v>2022</v>
      </c>
      <c r="C2283" s="143" t="s">
        <v>39</v>
      </c>
      <c r="D2283" s="143" t="s">
        <v>112</v>
      </c>
      <c r="E2283" s="143" t="s">
        <v>114</v>
      </c>
      <c r="F2283" s="143" t="s">
        <v>115</v>
      </c>
      <c r="G2283" s="143" t="s">
        <v>111</v>
      </c>
      <c r="H2283" s="143" t="s">
        <v>113</v>
      </c>
      <c r="I2283" s="143" t="s">
        <v>116</v>
      </c>
      <c r="J2283" s="143">
        <v>296</v>
      </c>
      <c r="K2283" s="144">
        <v>423.28</v>
      </c>
    </row>
    <row r="2284" spans="1:11" x14ac:dyDescent="0.25">
      <c r="A2284" s="142" t="s">
        <v>99</v>
      </c>
      <c r="B2284" s="143">
        <v>2022</v>
      </c>
      <c r="C2284" s="143" t="s">
        <v>39</v>
      </c>
      <c r="D2284" s="143" t="s">
        <v>112</v>
      </c>
      <c r="E2284" s="143" t="s">
        <v>114</v>
      </c>
      <c r="F2284" s="143" t="s">
        <v>115</v>
      </c>
      <c r="G2284" s="143" t="s">
        <v>111</v>
      </c>
      <c r="H2284" s="143" t="s">
        <v>113</v>
      </c>
      <c r="I2284" s="143" t="s">
        <v>116</v>
      </c>
      <c r="J2284" s="143">
        <v>328</v>
      </c>
      <c r="K2284" s="144">
        <v>469.03999999999996</v>
      </c>
    </row>
    <row r="2285" spans="1:11" x14ac:dyDescent="0.25">
      <c r="A2285" s="142" t="s">
        <v>108</v>
      </c>
      <c r="B2285" s="143">
        <v>2022</v>
      </c>
      <c r="C2285" s="143" t="s">
        <v>39</v>
      </c>
      <c r="D2285" s="143" t="s">
        <v>112</v>
      </c>
      <c r="E2285" s="143" t="s">
        <v>114</v>
      </c>
      <c r="F2285" s="143" t="s">
        <v>115</v>
      </c>
      <c r="G2285" s="143" t="s">
        <v>111</v>
      </c>
      <c r="H2285" s="143" t="s">
        <v>113</v>
      </c>
      <c r="I2285" s="143" t="s">
        <v>116</v>
      </c>
      <c r="J2285" s="143">
        <v>250</v>
      </c>
      <c r="K2285" s="144">
        <v>357.5</v>
      </c>
    </row>
    <row r="2286" spans="1:11" x14ac:dyDescent="0.25">
      <c r="A2286" s="142" t="s">
        <v>106</v>
      </c>
      <c r="B2286" s="143">
        <v>2022</v>
      </c>
      <c r="C2286" s="143" t="s">
        <v>39</v>
      </c>
      <c r="D2286" s="143" t="s">
        <v>112</v>
      </c>
      <c r="E2286" s="143" t="s">
        <v>114</v>
      </c>
      <c r="F2286" s="143" t="s">
        <v>115</v>
      </c>
      <c r="G2286" s="143" t="s">
        <v>111</v>
      </c>
      <c r="H2286" s="143" t="s">
        <v>113</v>
      </c>
      <c r="I2286" s="143" t="s">
        <v>116</v>
      </c>
      <c r="J2286" s="143">
        <v>298</v>
      </c>
      <c r="K2286" s="144">
        <v>426.14</v>
      </c>
    </row>
    <row r="2287" spans="1:11" x14ac:dyDescent="0.25">
      <c r="A2287" s="142" t="s">
        <v>99</v>
      </c>
      <c r="B2287" s="143">
        <v>2022</v>
      </c>
      <c r="C2287" s="143" t="s">
        <v>39</v>
      </c>
      <c r="D2287" s="143" t="s">
        <v>112</v>
      </c>
      <c r="E2287" s="143" t="s">
        <v>114</v>
      </c>
      <c r="F2287" s="143" t="s">
        <v>115</v>
      </c>
      <c r="G2287" s="143" t="s">
        <v>111</v>
      </c>
      <c r="H2287" s="143" t="s">
        <v>113</v>
      </c>
      <c r="I2287" s="143" t="s">
        <v>116</v>
      </c>
      <c r="J2287" s="143">
        <v>785</v>
      </c>
      <c r="K2287" s="144">
        <v>1122.55</v>
      </c>
    </row>
    <row r="2288" spans="1:11" x14ac:dyDescent="0.25">
      <c r="A2288" s="142" t="s">
        <v>110</v>
      </c>
      <c r="B2288" s="143">
        <v>2022</v>
      </c>
      <c r="C2288" s="143" t="s">
        <v>39</v>
      </c>
      <c r="D2288" s="143" t="s">
        <v>112</v>
      </c>
      <c r="E2288" s="143" t="s">
        <v>114</v>
      </c>
      <c r="F2288" s="143" t="s">
        <v>115</v>
      </c>
      <c r="G2288" s="143" t="s">
        <v>111</v>
      </c>
      <c r="H2288" s="143" t="s">
        <v>113</v>
      </c>
      <c r="I2288" s="143" t="s">
        <v>116</v>
      </c>
      <c r="J2288" s="143">
        <v>838</v>
      </c>
      <c r="K2288" s="144">
        <v>1198.3399999999999</v>
      </c>
    </row>
    <row r="2289" spans="1:11" x14ac:dyDescent="0.25">
      <c r="A2289" s="142" t="s">
        <v>110</v>
      </c>
      <c r="B2289" s="143">
        <v>2022</v>
      </c>
      <c r="C2289" s="143" t="s">
        <v>39</v>
      </c>
      <c r="D2289" s="143" t="s">
        <v>112</v>
      </c>
      <c r="E2289" s="143" t="s">
        <v>114</v>
      </c>
      <c r="F2289" s="143" t="s">
        <v>115</v>
      </c>
      <c r="G2289" s="143" t="s">
        <v>111</v>
      </c>
      <c r="H2289" s="143" t="s">
        <v>113</v>
      </c>
      <c r="I2289" s="143" t="s">
        <v>116</v>
      </c>
      <c r="J2289" s="143">
        <v>871</v>
      </c>
      <c r="K2289" s="144">
        <v>1245.53</v>
      </c>
    </row>
    <row r="2290" spans="1:11" x14ac:dyDescent="0.25">
      <c r="A2290" s="142" t="s">
        <v>108</v>
      </c>
      <c r="B2290" s="143">
        <v>2022</v>
      </c>
      <c r="C2290" s="143" t="s">
        <v>39</v>
      </c>
      <c r="D2290" s="143" t="s">
        <v>112</v>
      </c>
      <c r="E2290" s="143" t="s">
        <v>114</v>
      </c>
      <c r="F2290" s="143" t="s">
        <v>115</v>
      </c>
      <c r="G2290" s="143" t="s">
        <v>111</v>
      </c>
      <c r="H2290" s="143" t="s">
        <v>113</v>
      </c>
      <c r="I2290" s="143" t="s">
        <v>116</v>
      </c>
      <c r="J2290" s="143">
        <v>945</v>
      </c>
      <c r="K2290" s="144">
        <v>1351.35</v>
      </c>
    </row>
    <row r="2291" spans="1:11" x14ac:dyDescent="0.25">
      <c r="A2291" s="142" t="s">
        <v>106</v>
      </c>
      <c r="B2291" s="143">
        <v>2022</v>
      </c>
      <c r="C2291" s="143" t="s">
        <v>39</v>
      </c>
      <c r="D2291" s="143" t="s">
        <v>112</v>
      </c>
      <c r="E2291" s="143" t="s">
        <v>114</v>
      </c>
      <c r="F2291" s="143" t="s">
        <v>115</v>
      </c>
      <c r="G2291" s="143" t="s">
        <v>111</v>
      </c>
      <c r="H2291" s="143" t="s">
        <v>113</v>
      </c>
      <c r="I2291" s="143" t="s">
        <v>116</v>
      </c>
      <c r="J2291" s="143">
        <v>946</v>
      </c>
      <c r="K2291" s="144">
        <v>1352.78</v>
      </c>
    </row>
    <row r="2292" spans="1:11" x14ac:dyDescent="0.25">
      <c r="A2292" s="142" t="s">
        <v>110</v>
      </c>
      <c r="B2292" s="143">
        <v>2022</v>
      </c>
      <c r="C2292" s="143" t="s">
        <v>39</v>
      </c>
      <c r="D2292" s="143" t="s">
        <v>112</v>
      </c>
      <c r="E2292" s="143" t="s">
        <v>114</v>
      </c>
      <c r="F2292" s="143" t="s">
        <v>115</v>
      </c>
      <c r="G2292" s="143" t="s">
        <v>111</v>
      </c>
      <c r="H2292" s="143" t="s">
        <v>113</v>
      </c>
      <c r="I2292" s="143" t="s">
        <v>116</v>
      </c>
      <c r="J2292" s="143">
        <v>824</v>
      </c>
      <c r="K2292" s="144">
        <v>526.24</v>
      </c>
    </row>
    <row r="2293" spans="1:11" x14ac:dyDescent="0.25">
      <c r="A2293" s="142" t="s">
        <v>99</v>
      </c>
      <c r="B2293" s="143">
        <v>2022</v>
      </c>
      <c r="C2293" s="143" t="s">
        <v>39</v>
      </c>
      <c r="D2293" s="143" t="s">
        <v>112</v>
      </c>
      <c r="E2293" s="143" t="s">
        <v>114</v>
      </c>
      <c r="F2293" s="143" t="s">
        <v>115</v>
      </c>
      <c r="G2293" s="143" t="s">
        <v>111</v>
      </c>
      <c r="H2293" s="143" t="s">
        <v>113</v>
      </c>
      <c r="I2293" s="143" t="s">
        <v>116</v>
      </c>
      <c r="J2293" s="143">
        <v>297</v>
      </c>
      <c r="K2293" s="144">
        <v>424.71</v>
      </c>
    </row>
    <row r="2294" spans="1:11" x14ac:dyDescent="0.25">
      <c r="A2294" s="142" t="s">
        <v>99</v>
      </c>
      <c r="B2294" s="143">
        <v>2022</v>
      </c>
      <c r="C2294" s="143" t="s">
        <v>39</v>
      </c>
      <c r="D2294" s="143" t="s">
        <v>112</v>
      </c>
      <c r="E2294" s="143" t="s">
        <v>114</v>
      </c>
      <c r="F2294" s="143" t="s">
        <v>115</v>
      </c>
      <c r="G2294" s="143" t="s">
        <v>111</v>
      </c>
      <c r="H2294" s="143" t="s">
        <v>113</v>
      </c>
      <c r="I2294" s="143" t="s">
        <v>116</v>
      </c>
      <c r="J2294" s="143">
        <v>351</v>
      </c>
      <c r="K2294" s="144">
        <v>501.93</v>
      </c>
    </row>
    <row r="2295" spans="1:11" x14ac:dyDescent="0.25">
      <c r="A2295" s="142" t="s">
        <v>110</v>
      </c>
      <c r="B2295" s="143">
        <v>2022</v>
      </c>
      <c r="C2295" s="143" t="s">
        <v>39</v>
      </c>
      <c r="D2295" s="143" t="s">
        <v>112</v>
      </c>
      <c r="E2295" s="143" t="s">
        <v>114</v>
      </c>
      <c r="F2295" s="143" t="s">
        <v>115</v>
      </c>
      <c r="G2295" s="143" t="s">
        <v>111</v>
      </c>
      <c r="H2295" s="143" t="s">
        <v>113</v>
      </c>
      <c r="I2295" s="143" t="s">
        <v>116</v>
      </c>
      <c r="J2295" s="143">
        <v>345</v>
      </c>
      <c r="K2295" s="144">
        <v>493.35</v>
      </c>
    </row>
    <row r="2296" spans="1:11" x14ac:dyDescent="0.25">
      <c r="A2296" s="142" t="s">
        <v>108</v>
      </c>
      <c r="B2296" s="143">
        <v>2022</v>
      </c>
      <c r="C2296" s="143" t="s">
        <v>39</v>
      </c>
      <c r="D2296" s="143" t="s">
        <v>112</v>
      </c>
      <c r="E2296" s="143" t="s">
        <v>114</v>
      </c>
      <c r="F2296" s="143" t="s">
        <v>115</v>
      </c>
      <c r="G2296" s="143" t="s">
        <v>111</v>
      </c>
      <c r="H2296" s="143" t="s">
        <v>113</v>
      </c>
      <c r="I2296" s="143" t="s">
        <v>116</v>
      </c>
      <c r="J2296" s="143">
        <v>339</v>
      </c>
      <c r="K2296" s="144">
        <v>484.77</v>
      </c>
    </row>
    <row r="2297" spans="1:11" x14ac:dyDescent="0.25">
      <c r="A2297" s="142" t="s">
        <v>106</v>
      </c>
      <c r="B2297" s="143">
        <v>2022</v>
      </c>
      <c r="C2297" s="143" t="s">
        <v>39</v>
      </c>
      <c r="D2297" s="143" t="s">
        <v>112</v>
      </c>
      <c r="E2297" s="143" t="s">
        <v>114</v>
      </c>
      <c r="F2297" s="143" t="s">
        <v>115</v>
      </c>
      <c r="G2297" s="143" t="s">
        <v>111</v>
      </c>
      <c r="H2297" s="143" t="s">
        <v>113</v>
      </c>
      <c r="I2297" s="143" t="s">
        <v>116</v>
      </c>
      <c r="J2297" s="143">
        <v>325</v>
      </c>
      <c r="K2297" s="144">
        <v>464.75</v>
      </c>
    </row>
    <row r="2298" spans="1:11" x14ac:dyDescent="0.25">
      <c r="A2298" s="142" t="s">
        <v>108</v>
      </c>
      <c r="B2298" s="143">
        <v>2022</v>
      </c>
      <c r="C2298" s="143" t="s">
        <v>39</v>
      </c>
      <c r="D2298" s="143" t="s">
        <v>112</v>
      </c>
      <c r="E2298" s="143" t="s">
        <v>114</v>
      </c>
      <c r="F2298" s="143" t="s">
        <v>115</v>
      </c>
      <c r="G2298" s="143" t="s">
        <v>111</v>
      </c>
      <c r="H2298" s="143" t="s">
        <v>113</v>
      </c>
      <c r="I2298" s="143" t="s">
        <v>116</v>
      </c>
      <c r="J2298" s="143">
        <v>253</v>
      </c>
      <c r="K2298" s="144">
        <v>361.78999999999996</v>
      </c>
    </row>
    <row r="2299" spans="1:11" x14ac:dyDescent="0.25">
      <c r="A2299" s="142" t="s">
        <v>99</v>
      </c>
      <c r="B2299" s="143">
        <v>2022</v>
      </c>
      <c r="C2299" s="143" t="s">
        <v>39</v>
      </c>
      <c r="D2299" s="143" t="s">
        <v>112</v>
      </c>
      <c r="E2299" s="143" t="s">
        <v>114</v>
      </c>
      <c r="F2299" s="143" t="s">
        <v>115</v>
      </c>
      <c r="G2299" s="143" t="s">
        <v>111</v>
      </c>
      <c r="H2299" s="143" t="s">
        <v>113</v>
      </c>
      <c r="I2299" s="143" t="s">
        <v>116</v>
      </c>
      <c r="J2299" s="143">
        <v>301</v>
      </c>
      <c r="K2299" s="144">
        <v>430.43</v>
      </c>
    </row>
    <row r="2300" spans="1:11" x14ac:dyDescent="0.25">
      <c r="A2300" s="142" t="s">
        <v>106</v>
      </c>
      <c r="B2300" s="143">
        <v>2022</v>
      </c>
      <c r="C2300" s="143" t="s">
        <v>39</v>
      </c>
      <c r="D2300" s="143" t="s">
        <v>112</v>
      </c>
      <c r="E2300" s="143" t="s">
        <v>114</v>
      </c>
      <c r="F2300" s="143" t="s">
        <v>115</v>
      </c>
      <c r="G2300" s="143" t="s">
        <v>111</v>
      </c>
      <c r="H2300" s="143" t="s">
        <v>113</v>
      </c>
      <c r="I2300" s="143" t="s">
        <v>116</v>
      </c>
      <c r="J2300" s="143">
        <v>794</v>
      </c>
      <c r="K2300" s="144">
        <v>1135.42</v>
      </c>
    </row>
    <row r="2301" spans="1:11" x14ac:dyDescent="0.25">
      <c r="A2301" s="142" t="s">
        <v>106</v>
      </c>
      <c r="B2301" s="143">
        <v>2022</v>
      </c>
      <c r="C2301" s="143" t="s">
        <v>39</v>
      </c>
      <c r="D2301" s="143" t="s">
        <v>112</v>
      </c>
      <c r="E2301" s="143" t="s">
        <v>114</v>
      </c>
      <c r="F2301" s="143" t="s">
        <v>115</v>
      </c>
      <c r="G2301" s="143" t="s">
        <v>111</v>
      </c>
      <c r="H2301" s="143" t="s">
        <v>113</v>
      </c>
      <c r="I2301" s="143" t="s">
        <v>116</v>
      </c>
      <c r="J2301" s="143">
        <v>847</v>
      </c>
      <c r="K2301" s="144">
        <v>1211.21</v>
      </c>
    </row>
    <row r="2302" spans="1:11" x14ac:dyDescent="0.25">
      <c r="A2302" s="142" t="s">
        <v>99</v>
      </c>
      <c r="B2302" s="143">
        <v>2022</v>
      </c>
      <c r="C2302" s="143" t="s">
        <v>39</v>
      </c>
      <c r="D2302" s="143" t="s">
        <v>112</v>
      </c>
      <c r="E2302" s="143" t="s">
        <v>114</v>
      </c>
      <c r="F2302" s="143" t="s">
        <v>115</v>
      </c>
      <c r="G2302" s="143" t="s">
        <v>111</v>
      </c>
      <c r="H2302" s="143" t="s">
        <v>113</v>
      </c>
      <c r="I2302" s="143" t="s">
        <v>116</v>
      </c>
      <c r="J2302" s="143">
        <v>880</v>
      </c>
      <c r="K2302" s="144">
        <v>1258.4000000000001</v>
      </c>
    </row>
    <row r="2303" spans="1:11" x14ac:dyDescent="0.25">
      <c r="A2303" s="142" t="s">
        <v>99</v>
      </c>
      <c r="B2303" s="143">
        <v>2023</v>
      </c>
      <c r="C2303" s="143" t="s">
        <v>34</v>
      </c>
      <c r="D2303" s="143" t="s">
        <v>100</v>
      </c>
      <c r="E2303" s="143" t="s">
        <v>114</v>
      </c>
      <c r="F2303" s="143" t="s">
        <v>102</v>
      </c>
      <c r="G2303" s="143" t="s">
        <v>103</v>
      </c>
      <c r="H2303" s="143" t="s">
        <v>104</v>
      </c>
      <c r="I2303" s="143" t="s">
        <v>107</v>
      </c>
      <c r="J2303" s="143">
        <v>362</v>
      </c>
      <c r="K2303" s="144">
        <v>553.86</v>
      </c>
    </row>
    <row r="2304" spans="1:11" x14ac:dyDescent="0.25">
      <c r="A2304" s="142" t="s">
        <v>106</v>
      </c>
      <c r="B2304" s="143">
        <v>2023</v>
      </c>
      <c r="C2304" s="143" t="s">
        <v>34</v>
      </c>
      <c r="D2304" s="143" t="s">
        <v>100</v>
      </c>
      <c r="E2304" s="143" t="s">
        <v>114</v>
      </c>
      <c r="F2304" s="143" t="s">
        <v>102</v>
      </c>
      <c r="G2304" s="143" t="s">
        <v>103</v>
      </c>
      <c r="H2304" s="143" t="s">
        <v>104</v>
      </c>
      <c r="I2304" s="143" t="s">
        <v>107</v>
      </c>
      <c r="J2304" s="143">
        <v>338</v>
      </c>
      <c r="K2304" s="144">
        <v>483.34000000000003</v>
      </c>
    </row>
    <row r="2305" spans="1:11" x14ac:dyDescent="0.25">
      <c r="A2305" s="142" t="s">
        <v>109</v>
      </c>
      <c r="B2305" s="143">
        <v>2023</v>
      </c>
      <c r="C2305" s="143" t="s">
        <v>34</v>
      </c>
      <c r="D2305" s="143" t="s">
        <v>100</v>
      </c>
      <c r="E2305" s="143" t="s">
        <v>114</v>
      </c>
      <c r="F2305" s="143" t="s">
        <v>102</v>
      </c>
      <c r="G2305" s="143" t="s">
        <v>103</v>
      </c>
      <c r="H2305" s="143" t="s">
        <v>104</v>
      </c>
      <c r="I2305" s="143" t="s">
        <v>107</v>
      </c>
      <c r="J2305" s="143">
        <v>364</v>
      </c>
      <c r="K2305" s="144">
        <v>520.52</v>
      </c>
    </row>
    <row r="2306" spans="1:11" x14ac:dyDescent="0.25">
      <c r="A2306" s="142" t="s">
        <v>106</v>
      </c>
      <c r="B2306" s="143">
        <v>2023</v>
      </c>
      <c r="C2306" s="143" t="s">
        <v>34</v>
      </c>
      <c r="D2306" s="143" t="s">
        <v>100</v>
      </c>
      <c r="E2306" s="143" t="s">
        <v>114</v>
      </c>
      <c r="F2306" s="143" t="s">
        <v>102</v>
      </c>
      <c r="G2306" s="143" t="s">
        <v>103</v>
      </c>
      <c r="H2306" s="143" t="s">
        <v>104</v>
      </c>
      <c r="I2306" s="143" t="s">
        <v>107</v>
      </c>
      <c r="J2306" s="143">
        <v>334</v>
      </c>
      <c r="K2306" s="144">
        <v>477.62</v>
      </c>
    </row>
    <row r="2307" spans="1:11" x14ac:dyDescent="0.25">
      <c r="A2307" s="142" t="s">
        <v>106</v>
      </c>
      <c r="B2307" s="143">
        <v>2023</v>
      </c>
      <c r="C2307" s="143" t="s">
        <v>34</v>
      </c>
      <c r="D2307" s="143" t="s">
        <v>100</v>
      </c>
      <c r="E2307" s="143" t="s">
        <v>114</v>
      </c>
      <c r="F2307" s="143" t="s">
        <v>102</v>
      </c>
      <c r="G2307" s="143" t="s">
        <v>103</v>
      </c>
      <c r="H2307" s="143" t="s">
        <v>104</v>
      </c>
      <c r="I2307" s="143" t="s">
        <v>107</v>
      </c>
      <c r="J2307" s="143">
        <v>655</v>
      </c>
      <c r="K2307" s="144">
        <v>936.65</v>
      </c>
    </row>
    <row r="2308" spans="1:11" x14ac:dyDescent="0.25">
      <c r="A2308" s="142" t="s">
        <v>99</v>
      </c>
      <c r="B2308" s="143">
        <v>2023</v>
      </c>
      <c r="C2308" s="143" t="s">
        <v>34</v>
      </c>
      <c r="D2308" s="143" t="s">
        <v>100</v>
      </c>
      <c r="E2308" s="143" t="s">
        <v>114</v>
      </c>
      <c r="F2308" s="143" t="s">
        <v>102</v>
      </c>
      <c r="G2308" s="143" t="s">
        <v>103</v>
      </c>
      <c r="H2308" s="143" t="s">
        <v>104</v>
      </c>
      <c r="I2308" s="143" t="s">
        <v>107</v>
      </c>
      <c r="J2308" s="143">
        <v>742</v>
      </c>
      <c r="K2308" s="144">
        <v>1061.06</v>
      </c>
    </row>
    <row r="2309" spans="1:11" x14ac:dyDescent="0.25">
      <c r="A2309" s="142" t="s">
        <v>99</v>
      </c>
      <c r="B2309" s="143">
        <v>2023</v>
      </c>
      <c r="C2309" s="143" t="s">
        <v>34</v>
      </c>
      <c r="D2309" s="143" t="s">
        <v>100</v>
      </c>
      <c r="E2309" s="143" t="s">
        <v>114</v>
      </c>
      <c r="F2309" s="143" t="s">
        <v>102</v>
      </c>
      <c r="G2309" s="143" t="s">
        <v>103</v>
      </c>
      <c r="H2309" s="143" t="s">
        <v>104</v>
      </c>
      <c r="I2309" s="143" t="s">
        <v>107</v>
      </c>
      <c r="J2309" s="143">
        <v>363</v>
      </c>
      <c r="K2309" s="144">
        <v>519.09</v>
      </c>
    </row>
    <row r="2310" spans="1:11" x14ac:dyDescent="0.25">
      <c r="A2310" s="142" t="s">
        <v>106</v>
      </c>
      <c r="B2310" s="143">
        <v>2023</v>
      </c>
      <c r="C2310" s="143" t="s">
        <v>34</v>
      </c>
      <c r="D2310" s="143" t="s">
        <v>100</v>
      </c>
      <c r="E2310" s="143" t="s">
        <v>114</v>
      </c>
      <c r="F2310" s="143" t="s">
        <v>102</v>
      </c>
      <c r="G2310" s="143" t="s">
        <v>103</v>
      </c>
      <c r="H2310" s="143" t="s">
        <v>104</v>
      </c>
      <c r="I2310" s="143" t="s">
        <v>107</v>
      </c>
      <c r="J2310" s="143">
        <v>781</v>
      </c>
      <c r="K2310" s="144">
        <v>526.24</v>
      </c>
    </row>
    <row r="2311" spans="1:11" x14ac:dyDescent="0.25">
      <c r="A2311" s="142" t="s">
        <v>106</v>
      </c>
      <c r="B2311" s="143">
        <v>2023</v>
      </c>
      <c r="C2311" s="143" t="s">
        <v>34</v>
      </c>
      <c r="D2311" s="143" t="s">
        <v>100</v>
      </c>
      <c r="E2311" s="143" t="s">
        <v>114</v>
      </c>
      <c r="F2311" s="143" t="s">
        <v>102</v>
      </c>
      <c r="G2311" s="143" t="s">
        <v>103</v>
      </c>
      <c r="H2311" s="143" t="s">
        <v>104</v>
      </c>
      <c r="I2311" s="143" t="s">
        <v>107</v>
      </c>
      <c r="J2311" s="143">
        <v>361</v>
      </c>
      <c r="K2311" s="144">
        <v>516.23</v>
      </c>
    </row>
    <row r="2312" spans="1:11" x14ac:dyDescent="0.25">
      <c r="A2312" s="142" t="s">
        <v>109</v>
      </c>
      <c r="B2312" s="143">
        <v>2023</v>
      </c>
      <c r="C2312" s="143" t="s">
        <v>34</v>
      </c>
      <c r="D2312" s="143" t="s">
        <v>100</v>
      </c>
      <c r="E2312" s="143" t="s">
        <v>114</v>
      </c>
      <c r="F2312" s="143" t="s">
        <v>102</v>
      </c>
      <c r="G2312" s="143" t="s">
        <v>103</v>
      </c>
      <c r="H2312" s="143" t="s">
        <v>104</v>
      </c>
      <c r="I2312" s="143" t="s">
        <v>107</v>
      </c>
      <c r="J2312" s="143">
        <v>337</v>
      </c>
      <c r="K2312" s="144">
        <v>481.90999999999997</v>
      </c>
    </row>
    <row r="2313" spans="1:11" x14ac:dyDescent="0.25">
      <c r="A2313" s="142" t="s">
        <v>106</v>
      </c>
      <c r="B2313" s="143">
        <v>2023</v>
      </c>
      <c r="C2313" s="143" t="s">
        <v>34</v>
      </c>
      <c r="D2313" s="143" t="s">
        <v>100</v>
      </c>
      <c r="E2313" s="143" t="s">
        <v>114</v>
      </c>
      <c r="F2313" s="143" t="s">
        <v>102</v>
      </c>
      <c r="G2313" s="143" t="s">
        <v>103</v>
      </c>
      <c r="H2313" s="143" t="s">
        <v>104</v>
      </c>
      <c r="I2313" s="143" t="s">
        <v>107</v>
      </c>
      <c r="J2313" s="143">
        <v>365</v>
      </c>
      <c r="K2313" s="144">
        <v>521.95000000000005</v>
      </c>
    </row>
    <row r="2314" spans="1:11" x14ac:dyDescent="0.25">
      <c r="A2314" s="142" t="s">
        <v>99</v>
      </c>
      <c r="B2314" s="143">
        <v>2023</v>
      </c>
      <c r="C2314" s="143" t="s">
        <v>34</v>
      </c>
      <c r="D2314" s="143" t="s">
        <v>100</v>
      </c>
      <c r="E2314" s="143" t="s">
        <v>114</v>
      </c>
      <c r="F2314" s="143" t="s">
        <v>102</v>
      </c>
      <c r="G2314" s="143" t="s">
        <v>103</v>
      </c>
      <c r="H2314" s="143" t="s">
        <v>104</v>
      </c>
      <c r="I2314" s="143" t="s">
        <v>107</v>
      </c>
      <c r="J2314" s="143">
        <v>751</v>
      </c>
      <c r="K2314" s="144">
        <v>1073.93</v>
      </c>
    </row>
    <row r="2315" spans="1:11" x14ac:dyDescent="0.25">
      <c r="A2315" s="142" t="s">
        <v>109</v>
      </c>
      <c r="B2315" s="143">
        <v>2023</v>
      </c>
      <c r="C2315" s="143" t="s">
        <v>38</v>
      </c>
      <c r="D2315" s="143" t="s">
        <v>100</v>
      </c>
      <c r="E2315" s="143" t="s">
        <v>114</v>
      </c>
      <c r="F2315" s="143" t="s">
        <v>102</v>
      </c>
      <c r="G2315" s="143" t="s">
        <v>103</v>
      </c>
      <c r="H2315" s="143" t="s">
        <v>104</v>
      </c>
      <c r="I2315" s="143" t="s">
        <v>107</v>
      </c>
      <c r="J2315" s="143">
        <v>344</v>
      </c>
      <c r="K2315" s="144">
        <v>526.32000000000005</v>
      </c>
    </row>
    <row r="2316" spans="1:11" x14ac:dyDescent="0.25">
      <c r="A2316" s="142" t="s">
        <v>99</v>
      </c>
      <c r="B2316" s="143">
        <v>2023</v>
      </c>
      <c r="C2316" s="143" t="s">
        <v>38</v>
      </c>
      <c r="D2316" s="143" t="s">
        <v>100</v>
      </c>
      <c r="E2316" s="143" t="s">
        <v>114</v>
      </c>
      <c r="F2316" s="143" t="s">
        <v>102</v>
      </c>
      <c r="G2316" s="143" t="s">
        <v>103</v>
      </c>
      <c r="H2316" s="143" t="s">
        <v>104</v>
      </c>
      <c r="I2316" s="143" t="s">
        <v>107</v>
      </c>
      <c r="J2316" s="143">
        <v>314</v>
      </c>
      <c r="K2316" s="144">
        <v>449.02</v>
      </c>
    </row>
    <row r="2317" spans="1:11" x14ac:dyDescent="0.25">
      <c r="A2317" s="142" t="s">
        <v>106</v>
      </c>
      <c r="B2317" s="143">
        <v>2023</v>
      </c>
      <c r="C2317" s="143" t="s">
        <v>38</v>
      </c>
      <c r="D2317" s="143" t="s">
        <v>100</v>
      </c>
      <c r="E2317" s="143" t="s">
        <v>101</v>
      </c>
      <c r="F2317" s="143" t="s">
        <v>102</v>
      </c>
      <c r="G2317" s="143" t="s">
        <v>103</v>
      </c>
      <c r="H2317" s="143" t="s">
        <v>104</v>
      </c>
      <c r="I2317" s="143" t="s">
        <v>107</v>
      </c>
      <c r="J2317" s="143">
        <v>340</v>
      </c>
      <c r="K2317" s="144">
        <v>486.2</v>
      </c>
    </row>
    <row r="2318" spans="1:11" x14ac:dyDescent="0.25">
      <c r="A2318" s="142" t="s">
        <v>99</v>
      </c>
      <c r="B2318" s="143">
        <v>2023</v>
      </c>
      <c r="C2318" s="143" t="s">
        <v>38</v>
      </c>
      <c r="D2318" s="143" t="s">
        <v>100</v>
      </c>
      <c r="E2318" s="143" t="s">
        <v>101</v>
      </c>
      <c r="F2318" s="143" t="s">
        <v>102</v>
      </c>
      <c r="G2318" s="143" t="s">
        <v>103</v>
      </c>
      <c r="H2318" s="143" t="s">
        <v>104</v>
      </c>
      <c r="I2318" s="143" t="s">
        <v>107</v>
      </c>
      <c r="J2318" s="143">
        <v>316</v>
      </c>
      <c r="K2318" s="144">
        <v>451.88</v>
      </c>
    </row>
    <row r="2319" spans="1:11" x14ac:dyDescent="0.25">
      <c r="A2319" s="142" t="s">
        <v>106</v>
      </c>
      <c r="B2319" s="143">
        <v>2023</v>
      </c>
      <c r="C2319" s="143" t="s">
        <v>38</v>
      </c>
      <c r="D2319" s="143" t="s">
        <v>100</v>
      </c>
      <c r="E2319" s="143" t="s">
        <v>101</v>
      </c>
      <c r="F2319" s="143" t="s">
        <v>102</v>
      </c>
      <c r="G2319" s="143" t="s">
        <v>103</v>
      </c>
      <c r="H2319" s="143" t="s">
        <v>104</v>
      </c>
      <c r="I2319" s="143" t="s">
        <v>107</v>
      </c>
      <c r="J2319" s="143">
        <v>659</v>
      </c>
      <c r="K2319" s="144">
        <v>942.37</v>
      </c>
    </row>
    <row r="2320" spans="1:11" x14ac:dyDescent="0.25">
      <c r="A2320" s="142" t="s">
        <v>106</v>
      </c>
      <c r="B2320" s="143">
        <v>2023</v>
      </c>
      <c r="C2320" s="143" t="s">
        <v>38</v>
      </c>
      <c r="D2320" s="143" t="s">
        <v>100</v>
      </c>
      <c r="E2320" s="143" t="s">
        <v>101</v>
      </c>
      <c r="F2320" s="143" t="s">
        <v>102</v>
      </c>
      <c r="G2320" s="143" t="s">
        <v>103</v>
      </c>
      <c r="H2320" s="143" t="s">
        <v>104</v>
      </c>
      <c r="I2320" s="143" t="s">
        <v>107</v>
      </c>
      <c r="J2320" s="143">
        <v>785</v>
      </c>
      <c r="K2320" s="144">
        <v>526.24</v>
      </c>
    </row>
    <row r="2321" spans="1:11" x14ac:dyDescent="0.25">
      <c r="A2321" s="142" t="s">
        <v>99</v>
      </c>
      <c r="B2321" s="143">
        <v>2023</v>
      </c>
      <c r="C2321" s="143" t="s">
        <v>38</v>
      </c>
      <c r="D2321" s="143" t="s">
        <v>100</v>
      </c>
      <c r="E2321" s="143" t="s">
        <v>101</v>
      </c>
      <c r="F2321" s="143" t="s">
        <v>102</v>
      </c>
      <c r="G2321" s="143" t="s">
        <v>103</v>
      </c>
      <c r="H2321" s="143" t="s">
        <v>104</v>
      </c>
      <c r="I2321" s="143" t="s">
        <v>107</v>
      </c>
      <c r="J2321" s="143">
        <v>343</v>
      </c>
      <c r="K2321" s="144">
        <v>490.49</v>
      </c>
    </row>
    <row r="2322" spans="1:11" x14ac:dyDescent="0.25">
      <c r="A2322" s="142" t="s">
        <v>106</v>
      </c>
      <c r="B2322" s="143">
        <v>2023</v>
      </c>
      <c r="C2322" s="143" t="s">
        <v>38</v>
      </c>
      <c r="D2322" s="143" t="s">
        <v>100</v>
      </c>
      <c r="E2322" s="143" t="s">
        <v>101</v>
      </c>
      <c r="F2322" s="143" t="s">
        <v>102</v>
      </c>
      <c r="G2322" s="143" t="s">
        <v>103</v>
      </c>
      <c r="H2322" s="143" t="s">
        <v>104</v>
      </c>
      <c r="I2322" s="143" t="s">
        <v>107</v>
      </c>
      <c r="J2322" s="143">
        <v>313</v>
      </c>
      <c r="K2322" s="144">
        <v>447.59000000000003</v>
      </c>
    </row>
    <row r="2323" spans="1:11" x14ac:dyDescent="0.25">
      <c r="A2323" s="142" t="s">
        <v>99</v>
      </c>
      <c r="B2323" s="143">
        <v>2023</v>
      </c>
      <c r="C2323" s="143" t="s">
        <v>38</v>
      </c>
      <c r="D2323" s="143" t="s">
        <v>100</v>
      </c>
      <c r="E2323" s="143" t="s">
        <v>101</v>
      </c>
      <c r="F2323" s="143" t="s">
        <v>102</v>
      </c>
      <c r="G2323" s="143" t="s">
        <v>103</v>
      </c>
      <c r="H2323" s="143" t="s">
        <v>104</v>
      </c>
      <c r="I2323" s="143" t="s">
        <v>107</v>
      </c>
      <c r="J2323" s="143">
        <v>341</v>
      </c>
      <c r="K2323" s="144">
        <v>487.63</v>
      </c>
    </row>
    <row r="2324" spans="1:11" x14ac:dyDescent="0.25">
      <c r="A2324" s="142" t="s">
        <v>109</v>
      </c>
      <c r="B2324" s="143">
        <v>2023</v>
      </c>
      <c r="C2324" s="143" t="s">
        <v>38</v>
      </c>
      <c r="D2324" s="143" t="s">
        <v>100</v>
      </c>
      <c r="E2324" s="143" t="s">
        <v>101</v>
      </c>
      <c r="F2324" s="143" t="s">
        <v>102</v>
      </c>
      <c r="G2324" s="143" t="s">
        <v>103</v>
      </c>
      <c r="H2324" s="143" t="s">
        <v>104</v>
      </c>
      <c r="I2324" s="143" t="s">
        <v>107</v>
      </c>
      <c r="J2324" s="143">
        <v>754</v>
      </c>
      <c r="K2324" s="144">
        <v>1078.22</v>
      </c>
    </row>
    <row r="2325" spans="1:11" x14ac:dyDescent="0.25">
      <c r="A2325" s="142" t="s">
        <v>109</v>
      </c>
      <c r="B2325" s="143">
        <v>2023</v>
      </c>
      <c r="C2325" s="143" t="s">
        <v>42</v>
      </c>
      <c r="D2325" s="143" t="s">
        <v>100</v>
      </c>
      <c r="E2325" s="143" t="s">
        <v>101</v>
      </c>
      <c r="F2325" s="143" t="s">
        <v>102</v>
      </c>
      <c r="G2325" s="143" t="s">
        <v>103</v>
      </c>
      <c r="H2325" s="143" t="s">
        <v>104</v>
      </c>
      <c r="I2325" s="143" t="s">
        <v>107</v>
      </c>
      <c r="J2325" s="143">
        <v>320</v>
      </c>
      <c r="K2325" s="144">
        <v>489.6</v>
      </c>
    </row>
    <row r="2326" spans="1:11" x14ac:dyDescent="0.25">
      <c r="A2326" s="142" t="s">
        <v>99</v>
      </c>
      <c r="B2326" s="143">
        <v>2023</v>
      </c>
      <c r="C2326" s="143" t="s">
        <v>42</v>
      </c>
      <c r="D2326" s="143" t="s">
        <v>100</v>
      </c>
      <c r="E2326" s="143" t="s">
        <v>101</v>
      </c>
      <c r="F2326" s="143" t="s">
        <v>102</v>
      </c>
      <c r="G2326" s="143" t="s">
        <v>103</v>
      </c>
      <c r="H2326" s="143" t="s">
        <v>104</v>
      </c>
      <c r="I2326" s="143" t="s">
        <v>107</v>
      </c>
      <c r="J2326" s="143">
        <v>296</v>
      </c>
      <c r="K2326" s="144">
        <v>423.28</v>
      </c>
    </row>
    <row r="2327" spans="1:11" x14ac:dyDescent="0.25">
      <c r="A2327" s="142" t="s">
        <v>106</v>
      </c>
      <c r="B2327" s="143">
        <v>2023</v>
      </c>
      <c r="C2327" s="143" t="s">
        <v>42</v>
      </c>
      <c r="D2327" s="143" t="s">
        <v>100</v>
      </c>
      <c r="E2327" s="143" t="s">
        <v>101</v>
      </c>
      <c r="F2327" s="143" t="s">
        <v>102</v>
      </c>
      <c r="G2327" s="143" t="s">
        <v>103</v>
      </c>
      <c r="H2327" s="143" t="s">
        <v>104</v>
      </c>
      <c r="I2327" s="143" t="s">
        <v>107</v>
      </c>
      <c r="J2327" s="143">
        <v>322</v>
      </c>
      <c r="K2327" s="144">
        <v>460.46000000000004</v>
      </c>
    </row>
    <row r="2328" spans="1:11" x14ac:dyDescent="0.25">
      <c r="A2328" s="142" t="s">
        <v>106</v>
      </c>
      <c r="B2328" s="143">
        <v>2023</v>
      </c>
      <c r="C2328" s="143" t="s">
        <v>42</v>
      </c>
      <c r="D2328" s="143" t="s">
        <v>100</v>
      </c>
      <c r="E2328" s="143" t="s">
        <v>101</v>
      </c>
      <c r="F2328" s="143" t="s">
        <v>102</v>
      </c>
      <c r="G2328" s="143" t="s">
        <v>103</v>
      </c>
      <c r="H2328" s="143" t="s">
        <v>104</v>
      </c>
      <c r="I2328" s="143" t="s">
        <v>107</v>
      </c>
      <c r="J2328" s="143">
        <v>292</v>
      </c>
      <c r="K2328" s="144">
        <v>417.56</v>
      </c>
    </row>
    <row r="2329" spans="1:11" x14ac:dyDescent="0.25">
      <c r="A2329" s="142" t="s">
        <v>106</v>
      </c>
      <c r="B2329" s="143">
        <v>2023</v>
      </c>
      <c r="C2329" s="143" t="s">
        <v>42</v>
      </c>
      <c r="D2329" s="143" t="s">
        <v>100</v>
      </c>
      <c r="E2329" s="143" t="s">
        <v>101</v>
      </c>
      <c r="F2329" s="143" t="s">
        <v>102</v>
      </c>
      <c r="G2329" s="143" t="s">
        <v>103</v>
      </c>
      <c r="H2329" s="143" t="s">
        <v>104</v>
      </c>
      <c r="I2329" s="143" t="s">
        <v>107</v>
      </c>
      <c r="J2329" s="143">
        <v>749</v>
      </c>
      <c r="K2329" s="144">
        <v>1071.07</v>
      </c>
    </row>
    <row r="2330" spans="1:11" x14ac:dyDescent="0.25">
      <c r="A2330" s="142" t="s">
        <v>106</v>
      </c>
      <c r="B2330" s="143">
        <v>2023</v>
      </c>
      <c r="C2330" s="143" t="s">
        <v>42</v>
      </c>
      <c r="D2330" s="143" t="s">
        <v>100</v>
      </c>
      <c r="E2330" s="143" t="s">
        <v>101</v>
      </c>
      <c r="F2330" s="143" t="s">
        <v>102</v>
      </c>
      <c r="G2330" s="143" t="s">
        <v>103</v>
      </c>
      <c r="H2330" s="143" t="s">
        <v>104</v>
      </c>
      <c r="I2330" s="143" t="s">
        <v>107</v>
      </c>
      <c r="J2330" s="143">
        <v>321</v>
      </c>
      <c r="K2330" s="144">
        <v>459.03</v>
      </c>
    </row>
    <row r="2331" spans="1:11" x14ac:dyDescent="0.25">
      <c r="A2331" s="142" t="s">
        <v>106</v>
      </c>
      <c r="B2331" s="143">
        <v>2023</v>
      </c>
      <c r="C2331" s="143" t="s">
        <v>42</v>
      </c>
      <c r="D2331" s="143" t="s">
        <v>100</v>
      </c>
      <c r="E2331" s="143" t="s">
        <v>101</v>
      </c>
      <c r="F2331" s="143" t="s">
        <v>102</v>
      </c>
      <c r="G2331" s="143" t="s">
        <v>103</v>
      </c>
      <c r="H2331" s="143" t="s">
        <v>104</v>
      </c>
      <c r="I2331" s="143" t="s">
        <v>107</v>
      </c>
      <c r="J2331" s="143">
        <v>319</v>
      </c>
      <c r="K2331" s="144">
        <v>456.16999999999996</v>
      </c>
    </row>
    <row r="2332" spans="1:11" x14ac:dyDescent="0.25">
      <c r="A2332" s="142" t="s">
        <v>106</v>
      </c>
      <c r="B2332" s="143">
        <v>2023</v>
      </c>
      <c r="C2332" s="143" t="s">
        <v>42</v>
      </c>
      <c r="D2332" s="143" t="s">
        <v>100</v>
      </c>
      <c r="E2332" s="143" t="s">
        <v>101</v>
      </c>
      <c r="F2332" s="143" t="s">
        <v>102</v>
      </c>
      <c r="G2332" s="143" t="s">
        <v>103</v>
      </c>
      <c r="H2332" s="143" t="s">
        <v>104</v>
      </c>
      <c r="I2332" s="143" t="s">
        <v>107</v>
      </c>
      <c r="J2332" s="143">
        <v>295</v>
      </c>
      <c r="K2332" s="144">
        <v>421.85</v>
      </c>
    </row>
    <row r="2333" spans="1:11" x14ac:dyDescent="0.25">
      <c r="A2333" s="142" t="s">
        <v>99</v>
      </c>
      <c r="B2333" s="143">
        <v>2023</v>
      </c>
      <c r="C2333" s="143" t="s">
        <v>42</v>
      </c>
      <c r="D2333" s="143" t="s">
        <v>100</v>
      </c>
      <c r="E2333" s="143" t="s">
        <v>101</v>
      </c>
      <c r="F2333" s="143" t="s">
        <v>102</v>
      </c>
      <c r="G2333" s="143" t="s">
        <v>103</v>
      </c>
      <c r="H2333" s="143" t="s">
        <v>104</v>
      </c>
      <c r="I2333" s="143" t="s">
        <v>107</v>
      </c>
      <c r="J2333" s="143">
        <v>323</v>
      </c>
      <c r="K2333" s="144">
        <v>461.89</v>
      </c>
    </row>
    <row r="2334" spans="1:11" x14ac:dyDescent="0.25">
      <c r="A2334" s="142" t="s">
        <v>109</v>
      </c>
      <c r="B2334" s="143">
        <v>2023</v>
      </c>
      <c r="C2334" s="143" t="s">
        <v>42</v>
      </c>
      <c r="D2334" s="143" t="s">
        <v>100</v>
      </c>
      <c r="E2334" s="143" t="s">
        <v>101</v>
      </c>
      <c r="F2334" s="143" t="s">
        <v>102</v>
      </c>
      <c r="G2334" s="143" t="s">
        <v>103</v>
      </c>
      <c r="H2334" s="143" t="s">
        <v>104</v>
      </c>
      <c r="I2334" s="143" t="s">
        <v>107</v>
      </c>
      <c r="J2334" s="143">
        <v>758</v>
      </c>
      <c r="K2334" s="144">
        <v>1083.94</v>
      </c>
    </row>
    <row r="2335" spans="1:11" x14ac:dyDescent="0.25">
      <c r="A2335" s="142" t="s">
        <v>110</v>
      </c>
      <c r="B2335" s="143">
        <v>2023</v>
      </c>
      <c r="C2335" s="143" t="s">
        <v>31</v>
      </c>
      <c r="D2335" s="143" t="s">
        <v>100</v>
      </c>
      <c r="E2335" s="143" t="s">
        <v>101</v>
      </c>
      <c r="F2335" s="143" t="s">
        <v>102</v>
      </c>
      <c r="G2335" s="143" t="s">
        <v>103</v>
      </c>
      <c r="H2335" s="143" t="s">
        <v>104</v>
      </c>
      <c r="I2335" s="143" t="s">
        <v>107</v>
      </c>
      <c r="J2335" s="143">
        <v>128</v>
      </c>
      <c r="K2335" s="144">
        <v>195.84</v>
      </c>
    </row>
    <row r="2336" spans="1:11" x14ac:dyDescent="0.25">
      <c r="A2336" s="142" t="s">
        <v>99</v>
      </c>
      <c r="B2336" s="143">
        <v>2023</v>
      </c>
      <c r="C2336" s="143" t="s">
        <v>31</v>
      </c>
      <c r="D2336" s="143" t="s">
        <v>100</v>
      </c>
      <c r="E2336" s="143" t="s">
        <v>101</v>
      </c>
      <c r="F2336" s="143" t="s">
        <v>102</v>
      </c>
      <c r="G2336" s="143" t="s">
        <v>103</v>
      </c>
      <c r="H2336" s="143" t="s">
        <v>104</v>
      </c>
      <c r="I2336" s="143" t="s">
        <v>107</v>
      </c>
      <c r="J2336" s="143">
        <v>302</v>
      </c>
      <c r="K2336" s="144">
        <v>431.86</v>
      </c>
    </row>
    <row r="2337" spans="1:11" x14ac:dyDescent="0.25">
      <c r="A2337" s="142" t="s">
        <v>99</v>
      </c>
      <c r="B2337" s="143">
        <v>2023</v>
      </c>
      <c r="C2337" s="143" t="s">
        <v>31</v>
      </c>
      <c r="D2337" s="143" t="s">
        <v>100</v>
      </c>
      <c r="E2337" s="143" t="s">
        <v>101</v>
      </c>
      <c r="F2337" s="143" t="s">
        <v>102</v>
      </c>
      <c r="G2337" s="143" t="s">
        <v>103</v>
      </c>
      <c r="H2337" s="143" t="s">
        <v>104</v>
      </c>
      <c r="I2337" s="143" t="s">
        <v>107</v>
      </c>
      <c r="J2337" s="143">
        <v>130</v>
      </c>
      <c r="K2337" s="144">
        <v>185.9</v>
      </c>
    </row>
    <row r="2338" spans="1:11" x14ac:dyDescent="0.25">
      <c r="A2338" s="142" t="s">
        <v>99</v>
      </c>
      <c r="B2338" s="143">
        <v>2023</v>
      </c>
      <c r="C2338" s="143" t="s">
        <v>31</v>
      </c>
      <c r="D2338" s="143" t="s">
        <v>100</v>
      </c>
      <c r="E2338" s="143" t="s">
        <v>101</v>
      </c>
      <c r="F2338" s="143" t="s">
        <v>102</v>
      </c>
      <c r="G2338" s="143" t="s">
        <v>103</v>
      </c>
      <c r="H2338" s="143" t="s">
        <v>104</v>
      </c>
      <c r="I2338" s="143" t="s">
        <v>107</v>
      </c>
      <c r="J2338" s="143">
        <v>346</v>
      </c>
      <c r="K2338" s="144">
        <v>494.78</v>
      </c>
    </row>
    <row r="2339" spans="1:11" x14ac:dyDescent="0.25">
      <c r="A2339" s="142" t="s">
        <v>106</v>
      </c>
      <c r="B2339" s="143">
        <v>2023</v>
      </c>
      <c r="C2339" s="143" t="s">
        <v>31</v>
      </c>
      <c r="D2339" s="143" t="s">
        <v>100</v>
      </c>
      <c r="E2339" s="143" t="s">
        <v>101</v>
      </c>
      <c r="F2339" s="143" t="s">
        <v>102</v>
      </c>
      <c r="G2339" s="143" t="s">
        <v>103</v>
      </c>
      <c r="H2339" s="143" t="s">
        <v>104</v>
      </c>
      <c r="I2339" s="143" t="s">
        <v>107</v>
      </c>
      <c r="J2339" s="143">
        <v>372</v>
      </c>
      <c r="K2339" s="144">
        <v>531.96</v>
      </c>
    </row>
    <row r="2340" spans="1:11" x14ac:dyDescent="0.25">
      <c r="A2340" s="142" t="s">
        <v>108</v>
      </c>
      <c r="B2340" s="143">
        <v>2023</v>
      </c>
      <c r="C2340" s="143" t="s">
        <v>31</v>
      </c>
      <c r="D2340" s="143" t="s">
        <v>100</v>
      </c>
      <c r="E2340" s="143" t="s">
        <v>101</v>
      </c>
      <c r="F2340" s="143" t="s">
        <v>102</v>
      </c>
      <c r="G2340" s="143" t="s">
        <v>103</v>
      </c>
      <c r="H2340" s="143" t="s">
        <v>104</v>
      </c>
      <c r="I2340" s="143" t="s">
        <v>107</v>
      </c>
      <c r="J2340" s="143">
        <v>740</v>
      </c>
      <c r="K2340" s="144">
        <v>1058.2</v>
      </c>
    </row>
    <row r="2341" spans="1:11" x14ac:dyDescent="0.25">
      <c r="A2341" s="142" t="s">
        <v>108</v>
      </c>
      <c r="B2341" s="143">
        <v>2023</v>
      </c>
      <c r="C2341" s="143" t="s">
        <v>31</v>
      </c>
      <c r="D2341" s="143" t="s">
        <v>100</v>
      </c>
      <c r="E2341" s="143" t="s">
        <v>101</v>
      </c>
      <c r="F2341" s="143" t="s">
        <v>102</v>
      </c>
      <c r="G2341" s="143" t="s">
        <v>103</v>
      </c>
      <c r="H2341" s="143" t="s">
        <v>104</v>
      </c>
      <c r="I2341" s="143" t="s">
        <v>107</v>
      </c>
      <c r="J2341" s="143">
        <v>129</v>
      </c>
      <c r="K2341" s="144">
        <v>184.47</v>
      </c>
    </row>
    <row r="2342" spans="1:11" x14ac:dyDescent="0.25">
      <c r="A2342" s="142" t="s">
        <v>106</v>
      </c>
      <c r="B2342" s="143">
        <v>2023</v>
      </c>
      <c r="C2342" s="143" t="s">
        <v>31</v>
      </c>
      <c r="D2342" s="143" t="s">
        <v>100</v>
      </c>
      <c r="E2342" s="143" t="s">
        <v>101</v>
      </c>
      <c r="F2342" s="143" t="s">
        <v>102</v>
      </c>
      <c r="G2342" s="143" t="s">
        <v>103</v>
      </c>
      <c r="H2342" s="143" t="s">
        <v>104</v>
      </c>
      <c r="I2342" s="143" t="s">
        <v>107</v>
      </c>
      <c r="J2342" s="143">
        <v>746</v>
      </c>
      <c r="K2342" s="144">
        <v>526.24</v>
      </c>
    </row>
    <row r="2343" spans="1:11" x14ac:dyDescent="0.25">
      <c r="A2343" s="142" t="s">
        <v>106</v>
      </c>
      <c r="B2343" s="143">
        <v>2023</v>
      </c>
      <c r="C2343" s="143" t="s">
        <v>31</v>
      </c>
      <c r="D2343" s="143" t="s">
        <v>100</v>
      </c>
      <c r="E2343" s="143" t="s">
        <v>101</v>
      </c>
      <c r="F2343" s="143" t="s">
        <v>102</v>
      </c>
      <c r="G2343" s="143" t="s">
        <v>103</v>
      </c>
      <c r="H2343" s="143" t="s">
        <v>104</v>
      </c>
      <c r="I2343" s="143" t="s">
        <v>107</v>
      </c>
      <c r="J2343" s="143">
        <v>780</v>
      </c>
      <c r="K2343" s="144">
        <v>526.24</v>
      </c>
    </row>
    <row r="2344" spans="1:11" x14ac:dyDescent="0.25">
      <c r="A2344" s="142" t="s">
        <v>99</v>
      </c>
      <c r="B2344" s="143">
        <v>2023</v>
      </c>
      <c r="C2344" s="143" t="s">
        <v>31</v>
      </c>
      <c r="D2344" s="143" t="s">
        <v>100</v>
      </c>
      <c r="E2344" s="143" t="s">
        <v>101</v>
      </c>
      <c r="F2344" s="143" t="s">
        <v>102</v>
      </c>
      <c r="G2344" s="143" t="s">
        <v>103</v>
      </c>
      <c r="H2344" s="143" t="s">
        <v>104</v>
      </c>
      <c r="I2344" s="143" t="s">
        <v>107</v>
      </c>
      <c r="J2344" s="143">
        <v>127</v>
      </c>
      <c r="K2344" s="144">
        <v>181.61</v>
      </c>
    </row>
    <row r="2345" spans="1:11" x14ac:dyDescent="0.25">
      <c r="A2345" s="142" t="s">
        <v>106</v>
      </c>
      <c r="B2345" s="143">
        <v>2023</v>
      </c>
      <c r="C2345" s="143" t="s">
        <v>31</v>
      </c>
      <c r="D2345" s="143" t="s">
        <v>100</v>
      </c>
      <c r="E2345" s="143" t="s">
        <v>101</v>
      </c>
      <c r="F2345" s="143" t="s">
        <v>102</v>
      </c>
      <c r="G2345" s="143" t="s">
        <v>103</v>
      </c>
      <c r="H2345" s="143" t="s">
        <v>104</v>
      </c>
      <c r="I2345" s="143" t="s">
        <v>107</v>
      </c>
      <c r="J2345" s="143">
        <v>301</v>
      </c>
      <c r="K2345" s="144">
        <v>430.43</v>
      </c>
    </row>
    <row r="2346" spans="1:11" x14ac:dyDescent="0.25">
      <c r="A2346" s="142" t="s">
        <v>99</v>
      </c>
      <c r="B2346" s="143">
        <v>2023</v>
      </c>
      <c r="C2346" s="143" t="s">
        <v>31</v>
      </c>
      <c r="D2346" s="143" t="s">
        <v>100</v>
      </c>
      <c r="E2346" s="143" t="s">
        <v>101</v>
      </c>
      <c r="F2346" s="143" t="s">
        <v>102</v>
      </c>
      <c r="G2346" s="143" t="s">
        <v>103</v>
      </c>
      <c r="H2346" s="143" t="s">
        <v>104</v>
      </c>
      <c r="I2346" s="143" t="s">
        <v>107</v>
      </c>
      <c r="J2346" s="143">
        <v>349</v>
      </c>
      <c r="K2346" s="144">
        <v>499.07</v>
      </c>
    </row>
    <row r="2347" spans="1:11" x14ac:dyDescent="0.25">
      <c r="A2347" s="142" t="s">
        <v>110</v>
      </c>
      <c r="B2347" s="143">
        <v>2023</v>
      </c>
      <c r="C2347" s="143" t="s">
        <v>31</v>
      </c>
      <c r="D2347" s="143" t="s">
        <v>100</v>
      </c>
      <c r="E2347" s="143" t="s">
        <v>101</v>
      </c>
      <c r="F2347" s="143" t="s">
        <v>102</v>
      </c>
      <c r="G2347" s="143" t="s">
        <v>103</v>
      </c>
      <c r="H2347" s="143" t="s">
        <v>104</v>
      </c>
      <c r="I2347" s="143" t="s">
        <v>107</v>
      </c>
      <c r="J2347" s="143">
        <v>749</v>
      </c>
      <c r="K2347" s="144">
        <v>1071.07</v>
      </c>
    </row>
    <row r="2348" spans="1:11" x14ac:dyDescent="0.25">
      <c r="A2348" s="142" t="s">
        <v>108</v>
      </c>
      <c r="B2348" s="143">
        <v>2023</v>
      </c>
      <c r="C2348" s="143" t="s">
        <v>9</v>
      </c>
      <c r="D2348" s="143" t="s">
        <v>100</v>
      </c>
      <c r="E2348" s="143" t="s">
        <v>101</v>
      </c>
      <c r="F2348" s="143" t="s">
        <v>102</v>
      </c>
      <c r="G2348" s="143" t="s">
        <v>103</v>
      </c>
      <c r="H2348" s="143" t="s">
        <v>104</v>
      </c>
      <c r="I2348" s="143" t="s">
        <v>107</v>
      </c>
      <c r="J2348" s="143">
        <v>134</v>
      </c>
      <c r="K2348" s="144">
        <v>191.62</v>
      </c>
    </row>
    <row r="2349" spans="1:11" x14ac:dyDescent="0.25">
      <c r="A2349" s="142" t="s">
        <v>106</v>
      </c>
      <c r="B2349" s="143">
        <v>2023</v>
      </c>
      <c r="C2349" s="143" t="s">
        <v>9</v>
      </c>
      <c r="D2349" s="143" t="s">
        <v>100</v>
      </c>
      <c r="E2349" s="143" t="s">
        <v>101</v>
      </c>
      <c r="F2349" s="143" t="s">
        <v>102</v>
      </c>
      <c r="G2349" s="143" t="s">
        <v>103</v>
      </c>
      <c r="H2349" s="143" t="s">
        <v>104</v>
      </c>
      <c r="I2349" s="143" t="s">
        <v>107</v>
      </c>
      <c r="J2349" s="143">
        <v>308</v>
      </c>
      <c r="K2349" s="144">
        <v>440.44</v>
      </c>
    </row>
    <row r="2350" spans="1:11" x14ac:dyDescent="0.25">
      <c r="A2350" s="142" t="s">
        <v>99</v>
      </c>
      <c r="B2350" s="143">
        <v>2023</v>
      </c>
      <c r="C2350" s="143" t="s">
        <v>9</v>
      </c>
      <c r="D2350" s="143" t="s">
        <v>100</v>
      </c>
      <c r="E2350" s="143" t="s">
        <v>101</v>
      </c>
      <c r="F2350" s="143" t="s">
        <v>102</v>
      </c>
      <c r="G2350" s="143" t="s">
        <v>103</v>
      </c>
      <c r="H2350" s="143" t="s">
        <v>104</v>
      </c>
      <c r="I2350" s="143" t="s">
        <v>107</v>
      </c>
      <c r="J2350" s="143">
        <v>350</v>
      </c>
      <c r="K2350" s="144">
        <v>500.5</v>
      </c>
    </row>
    <row r="2351" spans="1:11" x14ac:dyDescent="0.25">
      <c r="A2351" s="142" t="s">
        <v>99</v>
      </c>
      <c r="B2351" s="143">
        <v>2023</v>
      </c>
      <c r="C2351" s="143" t="s">
        <v>9</v>
      </c>
      <c r="D2351" s="143" t="s">
        <v>100</v>
      </c>
      <c r="E2351" s="143" t="s">
        <v>101</v>
      </c>
      <c r="F2351" s="143" t="s">
        <v>102</v>
      </c>
      <c r="G2351" s="143" t="s">
        <v>103</v>
      </c>
      <c r="H2351" s="143" t="s">
        <v>104</v>
      </c>
      <c r="I2351" s="143" t="s">
        <v>107</v>
      </c>
      <c r="J2351" s="143">
        <v>136</v>
      </c>
      <c r="K2351" s="144">
        <v>194.48</v>
      </c>
    </row>
    <row r="2352" spans="1:11" x14ac:dyDescent="0.25">
      <c r="A2352" s="142" t="s">
        <v>110</v>
      </c>
      <c r="B2352" s="143">
        <v>2023</v>
      </c>
      <c r="C2352" s="143" t="s">
        <v>9</v>
      </c>
      <c r="D2352" s="143" t="s">
        <v>100</v>
      </c>
      <c r="E2352" s="143" t="s">
        <v>101</v>
      </c>
      <c r="F2352" s="143" t="s">
        <v>102</v>
      </c>
      <c r="G2352" s="143" t="s">
        <v>103</v>
      </c>
      <c r="H2352" s="143" t="s">
        <v>104</v>
      </c>
      <c r="I2352" s="143" t="s">
        <v>107</v>
      </c>
      <c r="J2352" s="143">
        <v>304</v>
      </c>
      <c r="K2352" s="144">
        <v>434.72</v>
      </c>
    </row>
    <row r="2353" spans="1:11" x14ac:dyDescent="0.25">
      <c r="A2353" s="142" t="s">
        <v>99</v>
      </c>
      <c r="B2353" s="143">
        <v>2023</v>
      </c>
      <c r="C2353" s="143" t="s">
        <v>9</v>
      </c>
      <c r="D2353" s="143" t="s">
        <v>100</v>
      </c>
      <c r="E2353" s="143" t="s">
        <v>101</v>
      </c>
      <c r="F2353" s="143" t="s">
        <v>102</v>
      </c>
      <c r="G2353" s="143" t="s">
        <v>103</v>
      </c>
      <c r="H2353" s="143" t="s">
        <v>104</v>
      </c>
      <c r="I2353" s="143" t="s">
        <v>107</v>
      </c>
      <c r="J2353" s="143">
        <v>352</v>
      </c>
      <c r="K2353" s="144">
        <v>503.36</v>
      </c>
    </row>
    <row r="2354" spans="1:11" x14ac:dyDescent="0.25">
      <c r="A2354" s="142" t="s">
        <v>99</v>
      </c>
      <c r="B2354" s="143">
        <v>2023</v>
      </c>
      <c r="C2354" s="143" t="s">
        <v>9</v>
      </c>
      <c r="D2354" s="143" t="s">
        <v>100</v>
      </c>
      <c r="E2354" s="143" t="s">
        <v>101</v>
      </c>
      <c r="F2354" s="143" t="s">
        <v>102</v>
      </c>
      <c r="G2354" s="143" t="s">
        <v>103</v>
      </c>
      <c r="H2354" s="143" t="s">
        <v>104</v>
      </c>
      <c r="I2354" s="143" t="s">
        <v>107</v>
      </c>
      <c r="J2354" s="143">
        <v>132</v>
      </c>
      <c r="K2354" s="144">
        <v>188.76</v>
      </c>
    </row>
    <row r="2355" spans="1:11" x14ac:dyDescent="0.25">
      <c r="A2355" s="142" t="s">
        <v>106</v>
      </c>
      <c r="B2355" s="143">
        <v>2023</v>
      </c>
      <c r="C2355" s="143" t="s">
        <v>9</v>
      </c>
      <c r="D2355" s="143" t="s">
        <v>100</v>
      </c>
      <c r="E2355" s="143" t="s">
        <v>101</v>
      </c>
      <c r="F2355" s="143" t="s">
        <v>102</v>
      </c>
      <c r="G2355" s="143" t="s">
        <v>103</v>
      </c>
      <c r="H2355" s="143" t="s">
        <v>104</v>
      </c>
      <c r="I2355" s="143" t="s">
        <v>107</v>
      </c>
      <c r="J2355" s="143">
        <v>706</v>
      </c>
      <c r="K2355" s="144">
        <v>1009.5799999999999</v>
      </c>
    </row>
    <row r="2356" spans="1:11" x14ac:dyDescent="0.25">
      <c r="A2356" s="142" t="s">
        <v>99</v>
      </c>
      <c r="B2356" s="143">
        <v>2023</v>
      </c>
      <c r="C2356" s="143" t="s">
        <v>9</v>
      </c>
      <c r="D2356" s="143" t="s">
        <v>100</v>
      </c>
      <c r="E2356" s="143" t="s">
        <v>101</v>
      </c>
      <c r="F2356" s="143" t="s">
        <v>102</v>
      </c>
      <c r="G2356" s="143" t="s">
        <v>103</v>
      </c>
      <c r="H2356" s="143" t="s">
        <v>104</v>
      </c>
      <c r="I2356" s="143" t="s">
        <v>107</v>
      </c>
      <c r="J2356" s="143">
        <v>739</v>
      </c>
      <c r="K2356" s="144">
        <v>1056.77</v>
      </c>
    </row>
    <row r="2357" spans="1:11" x14ac:dyDescent="0.25">
      <c r="A2357" s="142" t="s">
        <v>99</v>
      </c>
      <c r="B2357" s="143">
        <v>2023</v>
      </c>
      <c r="C2357" s="143" t="s">
        <v>9</v>
      </c>
      <c r="D2357" s="143" t="s">
        <v>100</v>
      </c>
      <c r="E2357" s="143" t="s">
        <v>101</v>
      </c>
      <c r="F2357" s="143" t="s">
        <v>102</v>
      </c>
      <c r="G2357" s="143" t="s">
        <v>103</v>
      </c>
      <c r="H2357" s="143" t="s">
        <v>104</v>
      </c>
      <c r="I2357" s="143" t="s">
        <v>107</v>
      </c>
      <c r="J2357" s="143">
        <v>135</v>
      </c>
      <c r="K2357" s="144">
        <v>193.05</v>
      </c>
    </row>
    <row r="2358" spans="1:11" x14ac:dyDescent="0.25">
      <c r="A2358" s="142" t="s">
        <v>99</v>
      </c>
      <c r="B2358" s="143">
        <v>2023</v>
      </c>
      <c r="C2358" s="143" t="s">
        <v>9</v>
      </c>
      <c r="D2358" s="143" t="s">
        <v>100</v>
      </c>
      <c r="E2358" s="143" t="s">
        <v>101</v>
      </c>
      <c r="F2358" s="143" t="s">
        <v>102</v>
      </c>
      <c r="G2358" s="143" t="s">
        <v>103</v>
      </c>
      <c r="H2358" s="143" t="s">
        <v>104</v>
      </c>
      <c r="I2358" s="143" t="s">
        <v>107</v>
      </c>
      <c r="J2358" s="143">
        <v>779</v>
      </c>
      <c r="K2358" s="144">
        <v>526.24</v>
      </c>
    </row>
    <row r="2359" spans="1:11" x14ac:dyDescent="0.25">
      <c r="A2359" s="142" t="s">
        <v>99</v>
      </c>
      <c r="B2359" s="143">
        <v>2023</v>
      </c>
      <c r="C2359" s="143" t="s">
        <v>9</v>
      </c>
      <c r="D2359" s="143" t="s">
        <v>100</v>
      </c>
      <c r="E2359" s="143" t="s">
        <v>101</v>
      </c>
      <c r="F2359" s="143" t="s">
        <v>102</v>
      </c>
      <c r="G2359" s="143" t="s">
        <v>103</v>
      </c>
      <c r="H2359" s="143" t="s">
        <v>104</v>
      </c>
      <c r="I2359" s="143" t="s">
        <v>107</v>
      </c>
      <c r="J2359" s="143">
        <v>133</v>
      </c>
      <c r="K2359" s="144">
        <v>190.19</v>
      </c>
    </row>
    <row r="2360" spans="1:11" x14ac:dyDescent="0.25">
      <c r="A2360" s="142" t="s">
        <v>108</v>
      </c>
      <c r="B2360" s="143">
        <v>2023</v>
      </c>
      <c r="C2360" s="143" t="s">
        <v>9</v>
      </c>
      <c r="D2360" s="143" t="s">
        <v>100</v>
      </c>
      <c r="E2360" s="143" t="s">
        <v>101</v>
      </c>
      <c r="F2360" s="143" t="s">
        <v>102</v>
      </c>
      <c r="G2360" s="143" t="s">
        <v>103</v>
      </c>
      <c r="H2360" s="143" t="s">
        <v>104</v>
      </c>
      <c r="I2360" s="143" t="s">
        <v>107</v>
      </c>
      <c r="J2360" s="143">
        <v>307</v>
      </c>
      <c r="K2360" s="144">
        <v>439.01</v>
      </c>
    </row>
    <row r="2361" spans="1:11" x14ac:dyDescent="0.25">
      <c r="A2361" s="142" t="s">
        <v>99</v>
      </c>
      <c r="B2361" s="143">
        <v>2023</v>
      </c>
      <c r="C2361" s="143" t="s">
        <v>9</v>
      </c>
      <c r="D2361" s="143" t="s">
        <v>100</v>
      </c>
      <c r="E2361" s="143" t="s">
        <v>101</v>
      </c>
      <c r="F2361" s="143" t="s">
        <v>102</v>
      </c>
      <c r="G2361" s="143" t="s">
        <v>103</v>
      </c>
      <c r="H2361" s="143" t="s">
        <v>104</v>
      </c>
      <c r="I2361" s="143" t="s">
        <v>107</v>
      </c>
      <c r="J2361" s="143">
        <v>355</v>
      </c>
      <c r="K2361" s="144">
        <v>507.65</v>
      </c>
    </row>
    <row r="2362" spans="1:11" x14ac:dyDescent="0.25">
      <c r="A2362" s="142" t="s">
        <v>99</v>
      </c>
      <c r="B2362" s="143">
        <v>2023</v>
      </c>
      <c r="C2362" s="143" t="s">
        <v>9</v>
      </c>
      <c r="D2362" s="143" t="s">
        <v>100</v>
      </c>
      <c r="E2362" s="143" t="s">
        <v>101</v>
      </c>
      <c r="F2362" s="143" t="s">
        <v>102</v>
      </c>
      <c r="G2362" s="143" t="s">
        <v>103</v>
      </c>
      <c r="H2362" s="143" t="s">
        <v>104</v>
      </c>
      <c r="I2362" s="143" t="s">
        <v>107</v>
      </c>
      <c r="J2362" s="143">
        <v>131</v>
      </c>
      <c r="K2362" s="144">
        <v>187.32999999999998</v>
      </c>
    </row>
    <row r="2363" spans="1:11" x14ac:dyDescent="0.25">
      <c r="A2363" s="142" t="s">
        <v>106</v>
      </c>
      <c r="B2363" s="143">
        <v>2023</v>
      </c>
      <c r="C2363" s="143" t="s">
        <v>9</v>
      </c>
      <c r="D2363" s="143" t="s">
        <v>100</v>
      </c>
      <c r="E2363" s="143" t="s">
        <v>101</v>
      </c>
      <c r="F2363" s="143" t="s">
        <v>102</v>
      </c>
      <c r="G2363" s="143" t="s">
        <v>103</v>
      </c>
      <c r="H2363" s="143" t="s">
        <v>104</v>
      </c>
      <c r="I2363" s="143" t="s">
        <v>107</v>
      </c>
      <c r="J2363" s="143">
        <v>305</v>
      </c>
      <c r="K2363" s="144">
        <v>436.15</v>
      </c>
    </row>
    <row r="2364" spans="1:11" x14ac:dyDescent="0.25">
      <c r="A2364" s="142" t="s">
        <v>108</v>
      </c>
      <c r="B2364" s="143">
        <v>2023</v>
      </c>
      <c r="C2364" s="143" t="s">
        <v>9</v>
      </c>
      <c r="D2364" s="143" t="s">
        <v>100</v>
      </c>
      <c r="E2364" s="143" t="s">
        <v>101</v>
      </c>
      <c r="F2364" s="143" t="s">
        <v>102</v>
      </c>
      <c r="G2364" s="143" t="s">
        <v>103</v>
      </c>
      <c r="H2364" s="143" t="s">
        <v>104</v>
      </c>
      <c r="I2364" s="143" t="s">
        <v>107</v>
      </c>
      <c r="J2364" s="143">
        <v>748</v>
      </c>
      <c r="K2364" s="144">
        <v>1069.6399999999999</v>
      </c>
    </row>
    <row r="2365" spans="1:11" x14ac:dyDescent="0.25">
      <c r="A2365" s="142" t="s">
        <v>99</v>
      </c>
      <c r="B2365" s="143">
        <v>2023</v>
      </c>
      <c r="C2365" s="143" t="s">
        <v>37</v>
      </c>
      <c r="D2365" s="143" t="s">
        <v>100</v>
      </c>
      <c r="E2365" s="143" t="s">
        <v>101</v>
      </c>
      <c r="F2365" s="143" t="s">
        <v>102</v>
      </c>
      <c r="G2365" s="143" t="s">
        <v>103</v>
      </c>
      <c r="H2365" s="143" t="s">
        <v>104</v>
      </c>
      <c r="I2365" s="143" t="s">
        <v>107</v>
      </c>
      <c r="J2365" s="143">
        <v>350</v>
      </c>
      <c r="K2365" s="144">
        <v>535.5</v>
      </c>
    </row>
    <row r="2366" spans="1:11" x14ac:dyDescent="0.25">
      <c r="A2366" s="142" t="s">
        <v>99</v>
      </c>
      <c r="B2366" s="143">
        <v>2023</v>
      </c>
      <c r="C2366" s="143" t="s">
        <v>37</v>
      </c>
      <c r="D2366" s="143" t="s">
        <v>100</v>
      </c>
      <c r="E2366" s="143" t="s">
        <v>101</v>
      </c>
      <c r="F2366" s="143" t="s">
        <v>102</v>
      </c>
      <c r="G2366" s="143" t="s">
        <v>103</v>
      </c>
      <c r="H2366" s="143" t="s">
        <v>104</v>
      </c>
      <c r="I2366" s="143" t="s">
        <v>107</v>
      </c>
      <c r="J2366" s="143">
        <v>320</v>
      </c>
      <c r="K2366" s="144">
        <v>457.6</v>
      </c>
    </row>
    <row r="2367" spans="1:11" x14ac:dyDescent="0.25">
      <c r="A2367" s="142" t="s">
        <v>108</v>
      </c>
      <c r="B2367" s="143">
        <v>2023</v>
      </c>
      <c r="C2367" s="143" t="s">
        <v>37</v>
      </c>
      <c r="D2367" s="143" t="s">
        <v>100</v>
      </c>
      <c r="E2367" s="143" t="s">
        <v>101</v>
      </c>
      <c r="F2367" s="143" t="s">
        <v>102</v>
      </c>
      <c r="G2367" s="143" t="s">
        <v>103</v>
      </c>
      <c r="H2367" s="143" t="s">
        <v>104</v>
      </c>
      <c r="I2367" s="143" t="s">
        <v>107</v>
      </c>
      <c r="J2367" s="143">
        <v>346</v>
      </c>
      <c r="K2367" s="144">
        <v>494.78</v>
      </c>
    </row>
    <row r="2368" spans="1:11" x14ac:dyDescent="0.25">
      <c r="A2368" s="142" t="s">
        <v>109</v>
      </c>
      <c r="B2368" s="143">
        <v>2023</v>
      </c>
      <c r="C2368" s="143" t="s">
        <v>37</v>
      </c>
      <c r="D2368" s="143" t="s">
        <v>100</v>
      </c>
      <c r="E2368" s="143" t="s">
        <v>101</v>
      </c>
      <c r="F2368" s="143" t="s">
        <v>102</v>
      </c>
      <c r="G2368" s="143" t="s">
        <v>103</v>
      </c>
      <c r="H2368" s="143" t="s">
        <v>104</v>
      </c>
      <c r="I2368" s="143" t="s">
        <v>107</v>
      </c>
      <c r="J2368" s="143">
        <v>322</v>
      </c>
      <c r="K2368" s="144">
        <v>460.46000000000004</v>
      </c>
    </row>
    <row r="2369" spans="1:11" x14ac:dyDescent="0.25">
      <c r="A2369" s="142" t="s">
        <v>99</v>
      </c>
      <c r="B2369" s="143">
        <v>2023</v>
      </c>
      <c r="C2369" s="143" t="s">
        <v>37</v>
      </c>
      <c r="D2369" s="143" t="s">
        <v>100</v>
      </c>
      <c r="E2369" s="143" t="s">
        <v>101</v>
      </c>
      <c r="F2369" s="143" t="s">
        <v>102</v>
      </c>
      <c r="G2369" s="143" t="s">
        <v>103</v>
      </c>
      <c r="H2369" s="143" t="s">
        <v>104</v>
      </c>
      <c r="I2369" s="143" t="s">
        <v>107</v>
      </c>
      <c r="J2369" s="143">
        <v>658</v>
      </c>
      <c r="K2369" s="144">
        <v>940.94</v>
      </c>
    </row>
    <row r="2370" spans="1:11" x14ac:dyDescent="0.25">
      <c r="A2370" s="142" t="s">
        <v>108</v>
      </c>
      <c r="B2370" s="143">
        <v>2023</v>
      </c>
      <c r="C2370" s="143" t="s">
        <v>37</v>
      </c>
      <c r="D2370" s="143" t="s">
        <v>100</v>
      </c>
      <c r="E2370" s="143" t="s">
        <v>101</v>
      </c>
      <c r="F2370" s="143" t="s">
        <v>102</v>
      </c>
      <c r="G2370" s="143" t="s">
        <v>103</v>
      </c>
      <c r="H2370" s="143" t="s">
        <v>104</v>
      </c>
      <c r="I2370" s="143" t="s">
        <v>107</v>
      </c>
      <c r="J2370" s="143">
        <v>745</v>
      </c>
      <c r="K2370" s="144">
        <v>1065.3499999999999</v>
      </c>
    </row>
    <row r="2371" spans="1:11" x14ac:dyDescent="0.25">
      <c r="A2371" s="142" t="s">
        <v>108</v>
      </c>
      <c r="B2371" s="143">
        <v>2023</v>
      </c>
      <c r="C2371" s="143" t="s">
        <v>37</v>
      </c>
      <c r="D2371" s="143" t="s">
        <v>100</v>
      </c>
      <c r="E2371" s="143" t="s">
        <v>101</v>
      </c>
      <c r="F2371" s="143" t="s">
        <v>102</v>
      </c>
      <c r="G2371" s="143" t="s">
        <v>103</v>
      </c>
      <c r="H2371" s="143" t="s">
        <v>104</v>
      </c>
      <c r="I2371" s="143" t="s">
        <v>107</v>
      </c>
      <c r="J2371" s="143">
        <v>345</v>
      </c>
      <c r="K2371" s="144">
        <v>493.35</v>
      </c>
    </row>
    <row r="2372" spans="1:11" x14ac:dyDescent="0.25">
      <c r="A2372" s="142" t="s">
        <v>99</v>
      </c>
      <c r="B2372" s="143">
        <v>2023</v>
      </c>
      <c r="C2372" s="143" t="s">
        <v>37</v>
      </c>
      <c r="D2372" s="143" t="s">
        <v>100</v>
      </c>
      <c r="E2372" s="143" t="s">
        <v>101</v>
      </c>
      <c r="F2372" s="143" t="s">
        <v>102</v>
      </c>
      <c r="G2372" s="143" t="s">
        <v>103</v>
      </c>
      <c r="H2372" s="143" t="s">
        <v>104</v>
      </c>
      <c r="I2372" s="143" t="s">
        <v>107</v>
      </c>
      <c r="J2372" s="143">
        <v>784</v>
      </c>
      <c r="K2372" s="144">
        <v>526.24</v>
      </c>
    </row>
    <row r="2373" spans="1:11" x14ac:dyDescent="0.25">
      <c r="A2373" s="142" t="s">
        <v>109</v>
      </c>
      <c r="B2373" s="143">
        <v>2023</v>
      </c>
      <c r="C2373" s="143" t="s">
        <v>37</v>
      </c>
      <c r="D2373" s="143" t="s">
        <v>100</v>
      </c>
      <c r="E2373" s="143" t="s">
        <v>101</v>
      </c>
      <c r="F2373" s="143" t="s">
        <v>102</v>
      </c>
      <c r="G2373" s="143" t="s">
        <v>103</v>
      </c>
      <c r="H2373" s="143" t="s">
        <v>104</v>
      </c>
      <c r="I2373" s="143" t="s">
        <v>107</v>
      </c>
      <c r="J2373" s="143">
        <v>349</v>
      </c>
      <c r="K2373" s="144">
        <v>499.07</v>
      </c>
    </row>
    <row r="2374" spans="1:11" x14ac:dyDescent="0.25">
      <c r="A2374" s="142" t="s">
        <v>108</v>
      </c>
      <c r="B2374" s="143">
        <v>2023</v>
      </c>
      <c r="C2374" s="143" t="s">
        <v>37</v>
      </c>
      <c r="D2374" s="143" t="s">
        <v>100</v>
      </c>
      <c r="E2374" s="143" t="s">
        <v>101</v>
      </c>
      <c r="F2374" s="143" t="s">
        <v>102</v>
      </c>
      <c r="G2374" s="143" t="s">
        <v>103</v>
      </c>
      <c r="H2374" s="143" t="s">
        <v>104</v>
      </c>
      <c r="I2374" s="143" t="s">
        <v>107</v>
      </c>
      <c r="J2374" s="143">
        <v>319</v>
      </c>
      <c r="K2374" s="144">
        <v>456.16999999999996</v>
      </c>
    </row>
    <row r="2375" spans="1:11" x14ac:dyDescent="0.25">
      <c r="A2375" s="142" t="s">
        <v>99</v>
      </c>
      <c r="B2375" s="143">
        <v>2023</v>
      </c>
      <c r="C2375" s="143" t="s">
        <v>37</v>
      </c>
      <c r="D2375" s="143" t="s">
        <v>100</v>
      </c>
      <c r="E2375" s="143" t="s">
        <v>101</v>
      </c>
      <c r="F2375" s="143" t="s">
        <v>102</v>
      </c>
      <c r="G2375" s="143" t="s">
        <v>103</v>
      </c>
      <c r="H2375" s="143" t="s">
        <v>104</v>
      </c>
      <c r="I2375" s="143" t="s">
        <v>107</v>
      </c>
      <c r="J2375" s="143">
        <v>347</v>
      </c>
      <c r="K2375" s="144">
        <v>496.21000000000004</v>
      </c>
    </row>
    <row r="2376" spans="1:11" x14ac:dyDescent="0.25">
      <c r="A2376" s="142" t="s">
        <v>99</v>
      </c>
      <c r="B2376" s="143">
        <v>2023</v>
      </c>
      <c r="C2376" s="143" t="s">
        <v>37</v>
      </c>
      <c r="D2376" s="143" t="s">
        <v>100</v>
      </c>
      <c r="E2376" s="143" t="s">
        <v>101</v>
      </c>
      <c r="F2376" s="143" t="s">
        <v>102</v>
      </c>
      <c r="G2376" s="143" t="s">
        <v>103</v>
      </c>
      <c r="H2376" s="143" t="s">
        <v>104</v>
      </c>
      <c r="I2376" s="143" t="s">
        <v>107</v>
      </c>
      <c r="J2376" s="143">
        <v>753</v>
      </c>
      <c r="K2376" s="144">
        <v>1076.79</v>
      </c>
    </row>
    <row r="2377" spans="1:11" x14ac:dyDescent="0.25">
      <c r="A2377" s="142" t="s">
        <v>99</v>
      </c>
      <c r="B2377" s="143">
        <v>2023</v>
      </c>
      <c r="C2377" s="143" t="s">
        <v>36</v>
      </c>
      <c r="D2377" s="143" t="s">
        <v>100</v>
      </c>
      <c r="E2377" s="143" t="s">
        <v>101</v>
      </c>
      <c r="F2377" s="143" t="s">
        <v>102</v>
      </c>
      <c r="G2377" s="143" t="s">
        <v>103</v>
      </c>
      <c r="H2377" s="143" t="s">
        <v>104</v>
      </c>
      <c r="I2377" s="143" t="s">
        <v>107</v>
      </c>
      <c r="J2377" s="143">
        <v>326</v>
      </c>
      <c r="K2377" s="144">
        <v>466.18</v>
      </c>
    </row>
    <row r="2378" spans="1:11" x14ac:dyDescent="0.25">
      <c r="A2378" s="142" t="s">
        <v>106</v>
      </c>
      <c r="B2378" s="143">
        <v>2023</v>
      </c>
      <c r="C2378" s="143" t="s">
        <v>36</v>
      </c>
      <c r="D2378" s="143" t="s">
        <v>100</v>
      </c>
      <c r="E2378" s="143" t="s">
        <v>101</v>
      </c>
      <c r="F2378" s="143" t="s">
        <v>102</v>
      </c>
      <c r="G2378" s="143" t="s">
        <v>103</v>
      </c>
      <c r="H2378" s="143" t="s">
        <v>104</v>
      </c>
      <c r="I2378" s="143" t="s">
        <v>107</v>
      </c>
      <c r="J2378" s="143">
        <v>352</v>
      </c>
      <c r="K2378" s="144">
        <v>503.36</v>
      </c>
    </row>
    <row r="2379" spans="1:11" x14ac:dyDescent="0.25">
      <c r="A2379" s="142" t="s">
        <v>99</v>
      </c>
      <c r="B2379" s="143">
        <v>2023</v>
      </c>
      <c r="C2379" s="143" t="s">
        <v>36</v>
      </c>
      <c r="D2379" s="143" t="s">
        <v>100</v>
      </c>
      <c r="E2379" s="143" t="s">
        <v>101</v>
      </c>
      <c r="F2379" s="143" t="s">
        <v>102</v>
      </c>
      <c r="G2379" s="143" t="s">
        <v>103</v>
      </c>
      <c r="H2379" s="143" t="s">
        <v>104</v>
      </c>
      <c r="I2379" s="143" t="s">
        <v>107</v>
      </c>
      <c r="J2379" s="143">
        <v>328</v>
      </c>
      <c r="K2379" s="144">
        <v>469.03999999999996</v>
      </c>
    </row>
    <row r="2380" spans="1:11" x14ac:dyDescent="0.25">
      <c r="A2380" s="142" t="s">
        <v>106</v>
      </c>
      <c r="B2380" s="143">
        <v>2023</v>
      </c>
      <c r="C2380" s="143" t="s">
        <v>36</v>
      </c>
      <c r="D2380" s="143" t="s">
        <v>100</v>
      </c>
      <c r="E2380" s="143" t="s">
        <v>101</v>
      </c>
      <c r="F2380" s="143" t="s">
        <v>102</v>
      </c>
      <c r="G2380" s="143" t="s">
        <v>103</v>
      </c>
      <c r="H2380" s="143" t="s">
        <v>104</v>
      </c>
      <c r="I2380" s="143" t="s">
        <v>107</v>
      </c>
      <c r="J2380" s="143">
        <v>657</v>
      </c>
      <c r="K2380" s="144">
        <v>939.51</v>
      </c>
    </row>
    <row r="2381" spans="1:11" x14ac:dyDescent="0.25">
      <c r="A2381" s="142" t="s">
        <v>99</v>
      </c>
      <c r="B2381" s="143">
        <v>2023</v>
      </c>
      <c r="C2381" s="143" t="s">
        <v>36</v>
      </c>
      <c r="D2381" s="143" t="s">
        <v>100</v>
      </c>
      <c r="E2381" s="143" t="s">
        <v>101</v>
      </c>
      <c r="F2381" s="143" t="s">
        <v>102</v>
      </c>
      <c r="G2381" s="143" t="s">
        <v>103</v>
      </c>
      <c r="H2381" s="143" t="s">
        <v>104</v>
      </c>
      <c r="I2381" s="143" t="s">
        <v>107</v>
      </c>
      <c r="J2381" s="143">
        <v>744</v>
      </c>
      <c r="K2381" s="144">
        <v>1063.92</v>
      </c>
    </row>
    <row r="2382" spans="1:11" x14ac:dyDescent="0.25">
      <c r="A2382" s="142" t="s">
        <v>99</v>
      </c>
      <c r="B2382" s="143">
        <v>2023</v>
      </c>
      <c r="C2382" s="143" t="s">
        <v>36</v>
      </c>
      <c r="D2382" s="143" t="s">
        <v>100</v>
      </c>
      <c r="E2382" s="143" t="s">
        <v>101</v>
      </c>
      <c r="F2382" s="143" t="s">
        <v>102</v>
      </c>
      <c r="G2382" s="143" t="s">
        <v>103</v>
      </c>
      <c r="H2382" s="143" t="s">
        <v>104</v>
      </c>
      <c r="I2382" s="143" t="s">
        <v>107</v>
      </c>
      <c r="J2382" s="143">
        <v>351</v>
      </c>
      <c r="K2382" s="144">
        <v>501.93</v>
      </c>
    </row>
    <row r="2383" spans="1:11" x14ac:dyDescent="0.25">
      <c r="A2383" s="142" t="s">
        <v>106</v>
      </c>
      <c r="B2383" s="143">
        <v>2023</v>
      </c>
      <c r="C2383" s="143" t="s">
        <v>36</v>
      </c>
      <c r="D2383" s="143" t="s">
        <v>100</v>
      </c>
      <c r="E2383" s="143" t="s">
        <v>101</v>
      </c>
      <c r="F2383" s="143" t="s">
        <v>102</v>
      </c>
      <c r="G2383" s="143" t="s">
        <v>103</v>
      </c>
      <c r="H2383" s="143" t="s">
        <v>104</v>
      </c>
      <c r="I2383" s="143" t="s">
        <v>107</v>
      </c>
      <c r="J2383" s="143">
        <v>783</v>
      </c>
      <c r="K2383" s="144">
        <v>526.24</v>
      </c>
    </row>
    <row r="2384" spans="1:11" x14ac:dyDescent="0.25">
      <c r="A2384" s="142" t="s">
        <v>99</v>
      </c>
      <c r="B2384" s="143">
        <v>2023</v>
      </c>
      <c r="C2384" s="143" t="s">
        <v>36</v>
      </c>
      <c r="D2384" s="143" t="s">
        <v>100</v>
      </c>
      <c r="E2384" s="143" t="s">
        <v>101</v>
      </c>
      <c r="F2384" s="143" t="s">
        <v>102</v>
      </c>
      <c r="G2384" s="143" t="s">
        <v>103</v>
      </c>
      <c r="H2384" s="143" t="s">
        <v>104</v>
      </c>
      <c r="I2384" s="143" t="s">
        <v>107</v>
      </c>
      <c r="J2384" s="143">
        <v>355</v>
      </c>
      <c r="K2384" s="144">
        <v>507.65</v>
      </c>
    </row>
    <row r="2385" spans="1:11" x14ac:dyDescent="0.25">
      <c r="A2385" s="142" t="s">
        <v>106</v>
      </c>
      <c r="B2385" s="143">
        <v>2023</v>
      </c>
      <c r="C2385" s="143" t="s">
        <v>36</v>
      </c>
      <c r="D2385" s="143" t="s">
        <v>100</v>
      </c>
      <c r="E2385" s="143" t="s">
        <v>101</v>
      </c>
      <c r="F2385" s="143" t="s">
        <v>102</v>
      </c>
      <c r="G2385" s="143" t="s">
        <v>103</v>
      </c>
      <c r="H2385" s="143" t="s">
        <v>104</v>
      </c>
      <c r="I2385" s="143" t="s">
        <v>107</v>
      </c>
      <c r="J2385" s="143">
        <v>325</v>
      </c>
      <c r="K2385" s="144">
        <v>464.75</v>
      </c>
    </row>
    <row r="2386" spans="1:11" x14ac:dyDescent="0.25">
      <c r="A2386" s="142" t="s">
        <v>99</v>
      </c>
      <c r="B2386" s="143">
        <v>2023</v>
      </c>
      <c r="C2386" s="143" t="s">
        <v>36</v>
      </c>
      <c r="D2386" s="143" t="s">
        <v>100</v>
      </c>
      <c r="E2386" s="143" t="s">
        <v>101</v>
      </c>
      <c r="F2386" s="143" t="s">
        <v>102</v>
      </c>
      <c r="G2386" s="143" t="s">
        <v>103</v>
      </c>
      <c r="H2386" s="143" t="s">
        <v>104</v>
      </c>
      <c r="I2386" s="143" t="s">
        <v>107</v>
      </c>
      <c r="J2386" s="143">
        <v>353</v>
      </c>
      <c r="K2386" s="144">
        <v>504.78999999999996</v>
      </c>
    </row>
    <row r="2387" spans="1:11" x14ac:dyDescent="0.25">
      <c r="A2387" s="142" t="s">
        <v>106</v>
      </c>
      <c r="B2387" s="143">
        <v>2023</v>
      </c>
      <c r="C2387" s="143" t="s">
        <v>32</v>
      </c>
      <c r="D2387" s="143" t="s">
        <v>100</v>
      </c>
      <c r="E2387" s="143" t="s">
        <v>101</v>
      </c>
      <c r="F2387" s="143" t="s">
        <v>102</v>
      </c>
      <c r="G2387" s="143" t="s">
        <v>103</v>
      </c>
      <c r="H2387" s="143" t="s">
        <v>104</v>
      </c>
      <c r="I2387" s="143" t="s">
        <v>107</v>
      </c>
      <c r="J2387" s="143">
        <v>368</v>
      </c>
      <c r="K2387" s="144">
        <v>563.04</v>
      </c>
    </row>
    <row r="2388" spans="1:11" x14ac:dyDescent="0.25">
      <c r="A2388" s="142" t="s">
        <v>106</v>
      </c>
      <c r="B2388" s="143">
        <v>2023</v>
      </c>
      <c r="C2388" s="143" t="s">
        <v>32</v>
      </c>
      <c r="D2388" s="143" t="s">
        <v>100</v>
      </c>
      <c r="E2388" s="143" t="s">
        <v>101</v>
      </c>
      <c r="F2388" s="143" t="s">
        <v>102</v>
      </c>
      <c r="G2388" s="143" t="s">
        <v>103</v>
      </c>
      <c r="H2388" s="143" t="s">
        <v>104</v>
      </c>
      <c r="I2388" s="143" t="s">
        <v>107</v>
      </c>
      <c r="J2388" s="143">
        <v>344</v>
      </c>
      <c r="K2388" s="144">
        <v>491.91999999999996</v>
      </c>
    </row>
    <row r="2389" spans="1:11" x14ac:dyDescent="0.25">
      <c r="A2389" s="142" t="s">
        <v>106</v>
      </c>
      <c r="B2389" s="143">
        <v>2023</v>
      </c>
      <c r="C2389" s="143" t="s">
        <v>32</v>
      </c>
      <c r="D2389" s="143" t="s">
        <v>100</v>
      </c>
      <c r="E2389" s="143" t="s">
        <v>101</v>
      </c>
      <c r="F2389" s="143" t="s">
        <v>102</v>
      </c>
      <c r="G2389" s="143" t="s">
        <v>103</v>
      </c>
      <c r="H2389" s="143" t="s">
        <v>104</v>
      </c>
      <c r="I2389" s="143" t="s">
        <v>107</v>
      </c>
      <c r="J2389" s="143">
        <v>370</v>
      </c>
      <c r="K2389" s="144">
        <v>529.1</v>
      </c>
    </row>
    <row r="2390" spans="1:11" x14ac:dyDescent="0.25">
      <c r="A2390" s="142" t="s">
        <v>106</v>
      </c>
      <c r="B2390" s="143">
        <v>2023</v>
      </c>
      <c r="C2390" s="143" t="s">
        <v>32</v>
      </c>
      <c r="D2390" s="143" t="s">
        <v>100</v>
      </c>
      <c r="E2390" s="143" t="s">
        <v>101</v>
      </c>
      <c r="F2390" s="143" t="s">
        <v>102</v>
      </c>
      <c r="G2390" s="143" t="s">
        <v>103</v>
      </c>
      <c r="H2390" s="143" t="s">
        <v>104</v>
      </c>
      <c r="I2390" s="143" t="s">
        <v>107</v>
      </c>
      <c r="J2390" s="143">
        <v>340</v>
      </c>
      <c r="K2390" s="144">
        <v>486.2</v>
      </c>
    </row>
    <row r="2391" spans="1:11" x14ac:dyDescent="0.25">
      <c r="A2391" s="142" t="s">
        <v>99</v>
      </c>
      <c r="B2391" s="143">
        <v>2023</v>
      </c>
      <c r="C2391" s="143" t="s">
        <v>32</v>
      </c>
      <c r="D2391" s="143" t="s">
        <v>100</v>
      </c>
      <c r="E2391" s="143" t="s">
        <v>101</v>
      </c>
      <c r="F2391" s="143" t="s">
        <v>102</v>
      </c>
      <c r="G2391" s="143" t="s">
        <v>103</v>
      </c>
      <c r="H2391" s="143" t="s">
        <v>104</v>
      </c>
      <c r="I2391" s="143" t="s">
        <v>107</v>
      </c>
      <c r="J2391" s="143">
        <v>741</v>
      </c>
      <c r="K2391" s="144">
        <v>1059.6300000000001</v>
      </c>
    </row>
    <row r="2392" spans="1:11" x14ac:dyDescent="0.25">
      <c r="A2392" s="142" t="s">
        <v>99</v>
      </c>
      <c r="B2392" s="143">
        <v>2023</v>
      </c>
      <c r="C2392" s="143" t="s">
        <v>32</v>
      </c>
      <c r="D2392" s="143" t="s">
        <v>100</v>
      </c>
      <c r="E2392" s="143" t="s">
        <v>101</v>
      </c>
      <c r="F2392" s="143" t="s">
        <v>102</v>
      </c>
      <c r="G2392" s="143" t="s">
        <v>103</v>
      </c>
      <c r="H2392" s="143" t="s">
        <v>104</v>
      </c>
      <c r="I2392" s="143" t="s">
        <v>107</v>
      </c>
      <c r="J2392" s="143">
        <v>369</v>
      </c>
      <c r="K2392" s="144">
        <v>527.66999999999996</v>
      </c>
    </row>
    <row r="2393" spans="1:11" x14ac:dyDescent="0.25">
      <c r="A2393" s="142" t="s">
        <v>106</v>
      </c>
      <c r="B2393" s="143">
        <v>2023</v>
      </c>
      <c r="C2393" s="143" t="s">
        <v>32</v>
      </c>
      <c r="D2393" s="143" t="s">
        <v>100</v>
      </c>
      <c r="E2393" s="143" t="s">
        <v>101</v>
      </c>
      <c r="F2393" s="143" t="s">
        <v>102</v>
      </c>
      <c r="G2393" s="143" t="s">
        <v>103</v>
      </c>
      <c r="H2393" s="143" t="s">
        <v>104</v>
      </c>
      <c r="I2393" s="143" t="s">
        <v>107</v>
      </c>
      <c r="J2393" s="143">
        <v>367</v>
      </c>
      <c r="K2393" s="144">
        <v>524.80999999999995</v>
      </c>
    </row>
    <row r="2394" spans="1:11" x14ac:dyDescent="0.25">
      <c r="A2394" s="142" t="s">
        <v>106</v>
      </c>
      <c r="B2394" s="143">
        <v>2023</v>
      </c>
      <c r="C2394" s="143" t="s">
        <v>32</v>
      </c>
      <c r="D2394" s="143" t="s">
        <v>100</v>
      </c>
      <c r="E2394" s="143" t="s">
        <v>101</v>
      </c>
      <c r="F2394" s="143" t="s">
        <v>102</v>
      </c>
      <c r="G2394" s="143" t="s">
        <v>103</v>
      </c>
      <c r="H2394" s="143" t="s">
        <v>104</v>
      </c>
      <c r="I2394" s="143" t="s">
        <v>107</v>
      </c>
      <c r="J2394" s="143">
        <v>343</v>
      </c>
      <c r="K2394" s="144">
        <v>490.49</v>
      </c>
    </row>
    <row r="2395" spans="1:11" x14ac:dyDescent="0.25">
      <c r="A2395" s="142" t="s">
        <v>106</v>
      </c>
      <c r="B2395" s="143">
        <v>2023</v>
      </c>
      <c r="C2395" s="143" t="s">
        <v>32</v>
      </c>
      <c r="D2395" s="143" t="s">
        <v>100</v>
      </c>
      <c r="E2395" s="143" t="s">
        <v>101</v>
      </c>
      <c r="F2395" s="143" t="s">
        <v>102</v>
      </c>
      <c r="G2395" s="143" t="s">
        <v>103</v>
      </c>
      <c r="H2395" s="143" t="s">
        <v>104</v>
      </c>
      <c r="I2395" s="143" t="s">
        <v>107</v>
      </c>
      <c r="J2395" s="143">
        <v>371</v>
      </c>
      <c r="K2395" s="144">
        <v>530.53</v>
      </c>
    </row>
    <row r="2396" spans="1:11" x14ac:dyDescent="0.25">
      <c r="A2396" s="142" t="s">
        <v>106</v>
      </c>
      <c r="B2396" s="143">
        <v>2023</v>
      </c>
      <c r="C2396" s="143" t="s">
        <v>32</v>
      </c>
      <c r="D2396" s="143" t="s">
        <v>100</v>
      </c>
      <c r="E2396" s="143" t="s">
        <v>101</v>
      </c>
      <c r="F2396" s="143" t="s">
        <v>102</v>
      </c>
      <c r="G2396" s="143" t="s">
        <v>103</v>
      </c>
      <c r="H2396" s="143" t="s">
        <v>104</v>
      </c>
      <c r="I2396" s="143" t="s">
        <v>107</v>
      </c>
      <c r="J2396" s="143">
        <v>750</v>
      </c>
      <c r="K2396" s="144">
        <v>1072.5</v>
      </c>
    </row>
    <row r="2397" spans="1:11" x14ac:dyDescent="0.25">
      <c r="A2397" s="142" t="s">
        <v>106</v>
      </c>
      <c r="B2397" s="143">
        <v>2023</v>
      </c>
      <c r="C2397" s="143" t="s">
        <v>35</v>
      </c>
      <c r="D2397" s="143" t="s">
        <v>100</v>
      </c>
      <c r="E2397" s="143" t="s">
        <v>101</v>
      </c>
      <c r="F2397" s="143" t="s">
        <v>102</v>
      </c>
      <c r="G2397" s="143" t="s">
        <v>103</v>
      </c>
      <c r="H2397" s="143" t="s">
        <v>104</v>
      </c>
      <c r="I2397" s="143" t="s">
        <v>107</v>
      </c>
      <c r="J2397" s="143">
        <v>356</v>
      </c>
      <c r="K2397" s="144">
        <v>544.68000000000006</v>
      </c>
    </row>
    <row r="2398" spans="1:11" x14ac:dyDescent="0.25">
      <c r="A2398" s="142" t="s">
        <v>99</v>
      </c>
      <c r="B2398" s="143">
        <v>2023</v>
      </c>
      <c r="C2398" s="143" t="s">
        <v>35</v>
      </c>
      <c r="D2398" s="143" t="s">
        <v>100</v>
      </c>
      <c r="E2398" s="143" t="s">
        <v>101</v>
      </c>
      <c r="F2398" s="143" t="s">
        <v>102</v>
      </c>
      <c r="G2398" s="143" t="s">
        <v>103</v>
      </c>
      <c r="H2398" s="143" t="s">
        <v>104</v>
      </c>
      <c r="I2398" s="143" t="s">
        <v>107</v>
      </c>
      <c r="J2398" s="143">
        <v>332</v>
      </c>
      <c r="K2398" s="144">
        <v>474.76</v>
      </c>
    </row>
    <row r="2399" spans="1:11" x14ac:dyDescent="0.25">
      <c r="A2399" s="142" t="s">
        <v>106</v>
      </c>
      <c r="B2399" s="143">
        <v>2023</v>
      </c>
      <c r="C2399" s="143" t="s">
        <v>35</v>
      </c>
      <c r="D2399" s="143" t="s">
        <v>100</v>
      </c>
      <c r="E2399" s="143" t="s">
        <v>101</v>
      </c>
      <c r="F2399" s="143" t="s">
        <v>102</v>
      </c>
      <c r="G2399" s="143" t="s">
        <v>103</v>
      </c>
      <c r="H2399" s="143" t="s">
        <v>104</v>
      </c>
      <c r="I2399" s="143" t="s">
        <v>107</v>
      </c>
      <c r="J2399" s="143">
        <v>358</v>
      </c>
      <c r="K2399" s="144">
        <v>511.94</v>
      </c>
    </row>
    <row r="2400" spans="1:11" x14ac:dyDescent="0.25">
      <c r="A2400" s="142" t="s">
        <v>99</v>
      </c>
      <c r="B2400" s="143">
        <v>2023</v>
      </c>
      <c r="C2400" s="143" t="s">
        <v>35</v>
      </c>
      <c r="D2400" s="143" t="s">
        <v>100</v>
      </c>
      <c r="E2400" s="143" t="s">
        <v>101</v>
      </c>
      <c r="F2400" s="143" t="s">
        <v>102</v>
      </c>
      <c r="G2400" s="143" t="s">
        <v>103</v>
      </c>
      <c r="H2400" s="143" t="s">
        <v>104</v>
      </c>
      <c r="I2400" s="143" t="s">
        <v>107</v>
      </c>
      <c r="J2400" s="143">
        <v>656</v>
      </c>
      <c r="K2400" s="144">
        <v>938.07999999999993</v>
      </c>
    </row>
    <row r="2401" spans="1:11" x14ac:dyDescent="0.25">
      <c r="A2401" s="142" t="s">
        <v>108</v>
      </c>
      <c r="B2401" s="143">
        <v>2023</v>
      </c>
      <c r="C2401" s="143" t="s">
        <v>35</v>
      </c>
      <c r="D2401" s="143" t="s">
        <v>100</v>
      </c>
      <c r="E2401" s="143" t="s">
        <v>101</v>
      </c>
      <c r="F2401" s="143" t="s">
        <v>102</v>
      </c>
      <c r="G2401" s="143" t="s">
        <v>103</v>
      </c>
      <c r="H2401" s="143" t="s">
        <v>104</v>
      </c>
      <c r="I2401" s="143" t="s">
        <v>107</v>
      </c>
      <c r="J2401" s="143">
        <v>743</v>
      </c>
      <c r="K2401" s="144">
        <v>1062.49</v>
      </c>
    </row>
    <row r="2402" spans="1:11" x14ac:dyDescent="0.25">
      <c r="A2402" s="142" t="s">
        <v>108</v>
      </c>
      <c r="B2402" s="143">
        <v>2023</v>
      </c>
      <c r="C2402" s="143" t="s">
        <v>35</v>
      </c>
      <c r="D2402" s="143" t="s">
        <v>100</v>
      </c>
      <c r="E2402" s="143" t="s">
        <v>101</v>
      </c>
      <c r="F2402" s="143" t="s">
        <v>102</v>
      </c>
      <c r="G2402" s="143" t="s">
        <v>103</v>
      </c>
      <c r="H2402" s="143" t="s">
        <v>104</v>
      </c>
      <c r="I2402" s="143" t="s">
        <v>107</v>
      </c>
      <c r="J2402" s="143">
        <v>357</v>
      </c>
      <c r="K2402" s="144">
        <v>510.51</v>
      </c>
    </row>
    <row r="2403" spans="1:11" x14ac:dyDescent="0.25">
      <c r="A2403" s="142" t="s">
        <v>99</v>
      </c>
      <c r="B2403" s="143">
        <v>2023</v>
      </c>
      <c r="C2403" s="143" t="s">
        <v>35</v>
      </c>
      <c r="D2403" s="143" t="s">
        <v>100</v>
      </c>
      <c r="E2403" s="143" t="s">
        <v>101</v>
      </c>
      <c r="F2403" s="143" t="s">
        <v>102</v>
      </c>
      <c r="G2403" s="143" t="s">
        <v>103</v>
      </c>
      <c r="H2403" s="143" t="s">
        <v>104</v>
      </c>
      <c r="I2403" s="143" t="s">
        <v>107</v>
      </c>
      <c r="J2403" s="143">
        <v>782</v>
      </c>
      <c r="K2403" s="144">
        <v>526.24</v>
      </c>
    </row>
    <row r="2404" spans="1:11" x14ac:dyDescent="0.25">
      <c r="A2404" s="142" t="s">
        <v>106</v>
      </c>
      <c r="B2404" s="143">
        <v>2023</v>
      </c>
      <c r="C2404" s="143" t="s">
        <v>35</v>
      </c>
      <c r="D2404" s="143" t="s">
        <v>100</v>
      </c>
      <c r="E2404" s="143" t="s">
        <v>101</v>
      </c>
      <c r="F2404" s="143" t="s">
        <v>102</v>
      </c>
      <c r="G2404" s="143" t="s">
        <v>103</v>
      </c>
      <c r="H2404" s="143" t="s">
        <v>104</v>
      </c>
      <c r="I2404" s="143" t="s">
        <v>107</v>
      </c>
      <c r="J2404" s="143">
        <v>331</v>
      </c>
      <c r="K2404" s="144">
        <v>473.33</v>
      </c>
    </row>
    <row r="2405" spans="1:11" x14ac:dyDescent="0.25">
      <c r="A2405" s="142" t="s">
        <v>99</v>
      </c>
      <c r="B2405" s="143">
        <v>2023</v>
      </c>
      <c r="C2405" s="143" t="s">
        <v>35</v>
      </c>
      <c r="D2405" s="143" t="s">
        <v>100</v>
      </c>
      <c r="E2405" s="143" t="s">
        <v>101</v>
      </c>
      <c r="F2405" s="143" t="s">
        <v>102</v>
      </c>
      <c r="G2405" s="143" t="s">
        <v>103</v>
      </c>
      <c r="H2405" s="143" t="s">
        <v>104</v>
      </c>
      <c r="I2405" s="143" t="s">
        <v>107</v>
      </c>
      <c r="J2405" s="143">
        <v>359</v>
      </c>
      <c r="K2405" s="144">
        <v>513.37</v>
      </c>
    </row>
    <row r="2406" spans="1:11" x14ac:dyDescent="0.25">
      <c r="A2406" s="142" t="s">
        <v>106</v>
      </c>
      <c r="B2406" s="143">
        <v>2023</v>
      </c>
      <c r="C2406" s="143" t="s">
        <v>35</v>
      </c>
      <c r="D2406" s="143" t="s">
        <v>100</v>
      </c>
      <c r="E2406" s="143" t="s">
        <v>101</v>
      </c>
      <c r="F2406" s="143" t="s">
        <v>102</v>
      </c>
      <c r="G2406" s="143" t="s">
        <v>103</v>
      </c>
      <c r="H2406" s="143" t="s">
        <v>104</v>
      </c>
      <c r="I2406" s="143" t="s">
        <v>107</v>
      </c>
      <c r="J2406" s="143">
        <v>752</v>
      </c>
      <c r="K2406" s="144">
        <v>1075.3600000000001</v>
      </c>
    </row>
    <row r="2407" spans="1:11" x14ac:dyDescent="0.25">
      <c r="A2407" s="142" t="s">
        <v>99</v>
      </c>
      <c r="B2407" s="143">
        <v>2023</v>
      </c>
      <c r="C2407" s="143" t="s">
        <v>41</v>
      </c>
      <c r="D2407" s="143" t="s">
        <v>100</v>
      </c>
      <c r="E2407" s="143" t="s">
        <v>101</v>
      </c>
      <c r="F2407" s="143" t="s">
        <v>102</v>
      </c>
      <c r="G2407" s="143" t="s">
        <v>103</v>
      </c>
      <c r="H2407" s="143" t="s">
        <v>104</v>
      </c>
      <c r="I2407" s="143" t="s">
        <v>107</v>
      </c>
      <c r="J2407" s="143">
        <v>326</v>
      </c>
      <c r="K2407" s="144">
        <v>498.78</v>
      </c>
    </row>
    <row r="2408" spans="1:11" x14ac:dyDescent="0.25">
      <c r="A2408" s="142" t="s">
        <v>108</v>
      </c>
      <c r="B2408" s="143">
        <v>2023</v>
      </c>
      <c r="C2408" s="143" t="s">
        <v>41</v>
      </c>
      <c r="D2408" s="143" t="s">
        <v>100</v>
      </c>
      <c r="E2408" s="143" t="s">
        <v>101</v>
      </c>
      <c r="F2408" s="143" t="s">
        <v>102</v>
      </c>
      <c r="G2408" s="143" t="s">
        <v>103</v>
      </c>
      <c r="H2408" s="143" t="s">
        <v>104</v>
      </c>
      <c r="I2408" s="143" t="s">
        <v>107</v>
      </c>
      <c r="J2408" s="143">
        <v>328</v>
      </c>
      <c r="K2408" s="144">
        <v>469.03999999999996</v>
      </c>
    </row>
    <row r="2409" spans="1:11" x14ac:dyDescent="0.25">
      <c r="A2409" s="142" t="s">
        <v>106</v>
      </c>
      <c r="B2409" s="143">
        <v>2023</v>
      </c>
      <c r="C2409" s="143" t="s">
        <v>41</v>
      </c>
      <c r="D2409" s="143" t="s">
        <v>100</v>
      </c>
      <c r="E2409" s="143" t="s">
        <v>101</v>
      </c>
      <c r="F2409" s="143" t="s">
        <v>102</v>
      </c>
      <c r="G2409" s="143" t="s">
        <v>103</v>
      </c>
      <c r="H2409" s="143" t="s">
        <v>104</v>
      </c>
      <c r="I2409" s="143" t="s">
        <v>107</v>
      </c>
      <c r="J2409" s="143">
        <v>298</v>
      </c>
      <c r="K2409" s="144">
        <v>426.14</v>
      </c>
    </row>
    <row r="2410" spans="1:11" x14ac:dyDescent="0.25">
      <c r="A2410" s="142" t="s">
        <v>108</v>
      </c>
      <c r="B2410" s="143">
        <v>2023</v>
      </c>
      <c r="C2410" s="143" t="s">
        <v>41</v>
      </c>
      <c r="D2410" s="143" t="s">
        <v>100</v>
      </c>
      <c r="E2410" s="143" t="s">
        <v>101</v>
      </c>
      <c r="F2410" s="143" t="s">
        <v>102</v>
      </c>
      <c r="G2410" s="143" t="s">
        <v>103</v>
      </c>
      <c r="H2410" s="143" t="s">
        <v>104</v>
      </c>
      <c r="I2410" s="143" t="s">
        <v>107</v>
      </c>
      <c r="J2410" s="143">
        <v>662</v>
      </c>
      <c r="K2410" s="144">
        <v>946.66</v>
      </c>
    </row>
    <row r="2411" spans="1:11" x14ac:dyDescent="0.25">
      <c r="A2411" s="142" t="s">
        <v>108</v>
      </c>
      <c r="B2411" s="143">
        <v>2023</v>
      </c>
      <c r="C2411" s="143" t="s">
        <v>41</v>
      </c>
      <c r="D2411" s="143" t="s">
        <v>100</v>
      </c>
      <c r="E2411" s="143" t="s">
        <v>101</v>
      </c>
      <c r="F2411" s="143" t="s">
        <v>102</v>
      </c>
      <c r="G2411" s="143" t="s">
        <v>103</v>
      </c>
      <c r="H2411" s="143" t="s">
        <v>104</v>
      </c>
      <c r="I2411" s="143" t="s">
        <v>107</v>
      </c>
      <c r="J2411" s="143">
        <v>748</v>
      </c>
      <c r="K2411" s="144">
        <v>1069.6399999999999</v>
      </c>
    </row>
    <row r="2412" spans="1:11" x14ac:dyDescent="0.25">
      <c r="A2412" s="142" t="s">
        <v>108</v>
      </c>
      <c r="B2412" s="143">
        <v>2023</v>
      </c>
      <c r="C2412" s="143" t="s">
        <v>41</v>
      </c>
      <c r="D2412" s="143" t="s">
        <v>100</v>
      </c>
      <c r="E2412" s="143" t="s">
        <v>101</v>
      </c>
      <c r="F2412" s="143" t="s">
        <v>102</v>
      </c>
      <c r="G2412" s="143" t="s">
        <v>103</v>
      </c>
      <c r="H2412" s="143" t="s">
        <v>104</v>
      </c>
      <c r="I2412" s="143" t="s">
        <v>107</v>
      </c>
      <c r="J2412" s="143">
        <v>327</v>
      </c>
      <c r="K2412" s="144">
        <v>467.61</v>
      </c>
    </row>
    <row r="2413" spans="1:11" x14ac:dyDescent="0.25">
      <c r="A2413" s="142" t="s">
        <v>108</v>
      </c>
      <c r="B2413" s="143">
        <v>2023</v>
      </c>
      <c r="C2413" s="143" t="s">
        <v>41</v>
      </c>
      <c r="D2413" s="143" t="s">
        <v>100</v>
      </c>
      <c r="E2413" s="143" t="s">
        <v>101</v>
      </c>
      <c r="F2413" s="143" t="s">
        <v>102</v>
      </c>
      <c r="G2413" s="143" t="s">
        <v>103</v>
      </c>
      <c r="H2413" s="143" t="s">
        <v>104</v>
      </c>
      <c r="I2413" s="143" t="s">
        <v>107</v>
      </c>
      <c r="J2413" s="143">
        <v>788</v>
      </c>
      <c r="K2413" s="144">
        <v>526.24</v>
      </c>
    </row>
    <row r="2414" spans="1:11" x14ac:dyDescent="0.25">
      <c r="A2414" s="142" t="s">
        <v>106</v>
      </c>
      <c r="B2414" s="143">
        <v>2023</v>
      </c>
      <c r="C2414" s="143" t="s">
        <v>41</v>
      </c>
      <c r="D2414" s="143" t="s">
        <v>100</v>
      </c>
      <c r="E2414" s="143" t="s">
        <v>101</v>
      </c>
      <c r="F2414" s="143" t="s">
        <v>102</v>
      </c>
      <c r="G2414" s="143" t="s">
        <v>103</v>
      </c>
      <c r="H2414" s="143" t="s">
        <v>104</v>
      </c>
      <c r="I2414" s="143" t="s">
        <v>107</v>
      </c>
      <c r="J2414" s="143">
        <v>325</v>
      </c>
      <c r="K2414" s="144">
        <v>464.75</v>
      </c>
    </row>
    <row r="2415" spans="1:11" x14ac:dyDescent="0.25">
      <c r="A2415" s="142" t="s">
        <v>108</v>
      </c>
      <c r="B2415" s="143">
        <v>2023</v>
      </c>
      <c r="C2415" s="143" t="s">
        <v>41</v>
      </c>
      <c r="D2415" s="143" t="s">
        <v>100</v>
      </c>
      <c r="E2415" s="143" t="s">
        <v>101</v>
      </c>
      <c r="F2415" s="143" t="s">
        <v>102</v>
      </c>
      <c r="G2415" s="143" t="s">
        <v>103</v>
      </c>
      <c r="H2415" s="143" t="s">
        <v>104</v>
      </c>
      <c r="I2415" s="143" t="s">
        <v>107</v>
      </c>
      <c r="J2415" s="143">
        <v>301</v>
      </c>
      <c r="K2415" s="144">
        <v>430.43</v>
      </c>
    </row>
    <row r="2416" spans="1:11" x14ac:dyDescent="0.25">
      <c r="A2416" s="142" t="s">
        <v>99</v>
      </c>
      <c r="B2416" s="143">
        <v>2023</v>
      </c>
      <c r="C2416" s="143" t="s">
        <v>41</v>
      </c>
      <c r="D2416" s="143" t="s">
        <v>100</v>
      </c>
      <c r="E2416" s="143" t="s">
        <v>101</v>
      </c>
      <c r="F2416" s="143" t="s">
        <v>102</v>
      </c>
      <c r="G2416" s="143" t="s">
        <v>103</v>
      </c>
      <c r="H2416" s="143" t="s">
        <v>104</v>
      </c>
      <c r="I2416" s="143" t="s">
        <v>107</v>
      </c>
      <c r="J2416" s="143">
        <v>757</v>
      </c>
      <c r="K2416" s="144">
        <v>1082.51</v>
      </c>
    </row>
    <row r="2417" spans="1:11" x14ac:dyDescent="0.25">
      <c r="A2417" s="142" t="s">
        <v>108</v>
      </c>
      <c r="B2417" s="143">
        <v>2023</v>
      </c>
      <c r="C2417" s="143" t="s">
        <v>40</v>
      </c>
      <c r="D2417" s="143" t="s">
        <v>100</v>
      </c>
      <c r="E2417" s="143" t="s">
        <v>101</v>
      </c>
      <c r="F2417" s="143" t="s">
        <v>102</v>
      </c>
      <c r="G2417" s="143" t="s">
        <v>103</v>
      </c>
      <c r="H2417" s="143" t="s">
        <v>104</v>
      </c>
      <c r="I2417" s="143" t="s">
        <v>107</v>
      </c>
      <c r="J2417" s="143">
        <v>332</v>
      </c>
      <c r="K2417" s="144">
        <v>507.96000000000004</v>
      </c>
    </row>
    <row r="2418" spans="1:11" x14ac:dyDescent="0.25">
      <c r="A2418" s="142" t="s">
        <v>106</v>
      </c>
      <c r="B2418" s="143">
        <v>2023</v>
      </c>
      <c r="C2418" s="143" t="s">
        <v>40</v>
      </c>
      <c r="D2418" s="143" t="s">
        <v>100</v>
      </c>
      <c r="E2418" s="143" t="s">
        <v>101</v>
      </c>
      <c r="F2418" s="143" t="s">
        <v>102</v>
      </c>
      <c r="G2418" s="143" t="s">
        <v>103</v>
      </c>
      <c r="H2418" s="143" t="s">
        <v>104</v>
      </c>
      <c r="I2418" s="143" t="s">
        <v>107</v>
      </c>
      <c r="J2418" s="143">
        <v>302</v>
      </c>
      <c r="K2418" s="144">
        <v>431.86</v>
      </c>
    </row>
    <row r="2419" spans="1:11" x14ac:dyDescent="0.25">
      <c r="A2419" s="142" t="s">
        <v>99</v>
      </c>
      <c r="B2419" s="143">
        <v>2023</v>
      </c>
      <c r="C2419" s="143" t="s">
        <v>40</v>
      </c>
      <c r="D2419" s="143" t="s">
        <v>100</v>
      </c>
      <c r="E2419" s="143" t="s">
        <v>101</v>
      </c>
      <c r="F2419" s="143" t="s">
        <v>102</v>
      </c>
      <c r="G2419" s="143" t="s">
        <v>103</v>
      </c>
      <c r="H2419" s="143" t="s">
        <v>104</v>
      </c>
      <c r="I2419" s="143" t="s">
        <v>107</v>
      </c>
      <c r="J2419" s="143">
        <v>334</v>
      </c>
      <c r="K2419" s="144">
        <v>477.62</v>
      </c>
    </row>
    <row r="2420" spans="1:11" x14ac:dyDescent="0.25">
      <c r="A2420" s="142" t="s">
        <v>110</v>
      </c>
      <c r="B2420" s="143">
        <v>2023</v>
      </c>
      <c r="C2420" s="143" t="s">
        <v>40</v>
      </c>
      <c r="D2420" s="143" t="s">
        <v>100</v>
      </c>
      <c r="E2420" s="143" t="s">
        <v>101</v>
      </c>
      <c r="F2420" s="143" t="s">
        <v>102</v>
      </c>
      <c r="G2420" s="143" t="s">
        <v>103</v>
      </c>
      <c r="H2420" s="143" t="s">
        <v>104</v>
      </c>
      <c r="I2420" s="143" t="s">
        <v>107</v>
      </c>
      <c r="J2420" s="143">
        <v>304</v>
      </c>
      <c r="K2420" s="144">
        <v>434.72</v>
      </c>
    </row>
    <row r="2421" spans="1:11" x14ac:dyDescent="0.25">
      <c r="A2421" s="142" t="s">
        <v>106</v>
      </c>
      <c r="B2421" s="143">
        <v>2023</v>
      </c>
      <c r="C2421" s="143" t="s">
        <v>40</v>
      </c>
      <c r="D2421" s="143" t="s">
        <v>100</v>
      </c>
      <c r="E2421" s="143" t="s">
        <v>101</v>
      </c>
      <c r="F2421" s="143" t="s">
        <v>102</v>
      </c>
      <c r="G2421" s="143" t="s">
        <v>103</v>
      </c>
      <c r="H2421" s="143" t="s">
        <v>104</v>
      </c>
      <c r="I2421" s="143" t="s">
        <v>107</v>
      </c>
      <c r="J2421" s="143">
        <v>661</v>
      </c>
      <c r="K2421" s="144">
        <v>945.23</v>
      </c>
    </row>
    <row r="2422" spans="1:11" x14ac:dyDescent="0.25">
      <c r="A2422" s="142" t="s">
        <v>99</v>
      </c>
      <c r="B2422" s="143">
        <v>2023</v>
      </c>
      <c r="C2422" s="143" t="s">
        <v>40</v>
      </c>
      <c r="D2422" s="143" t="s">
        <v>100</v>
      </c>
      <c r="E2422" s="143" t="s">
        <v>101</v>
      </c>
      <c r="F2422" s="143" t="s">
        <v>102</v>
      </c>
      <c r="G2422" s="143" t="s">
        <v>103</v>
      </c>
      <c r="H2422" s="143" t="s">
        <v>104</v>
      </c>
      <c r="I2422" s="143" t="s">
        <v>107</v>
      </c>
      <c r="J2422" s="143">
        <v>747</v>
      </c>
      <c r="K2422" s="144">
        <v>1068.21</v>
      </c>
    </row>
    <row r="2423" spans="1:11" x14ac:dyDescent="0.25">
      <c r="A2423" s="142" t="s">
        <v>99</v>
      </c>
      <c r="B2423" s="143">
        <v>2023</v>
      </c>
      <c r="C2423" s="143" t="s">
        <v>40</v>
      </c>
      <c r="D2423" s="143" t="s">
        <v>100</v>
      </c>
      <c r="E2423" s="143" t="s">
        <v>101</v>
      </c>
      <c r="F2423" s="143" t="s">
        <v>102</v>
      </c>
      <c r="G2423" s="143" t="s">
        <v>103</v>
      </c>
      <c r="H2423" s="143" t="s">
        <v>104</v>
      </c>
      <c r="I2423" s="143" t="s">
        <v>107</v>
      </c>
      <c r="J2423" s="143">
        <v>333</v>
      </c>
      <c r="K2423" s="144">
        <v>476.19</v>
      </c>
    </row>
    <row r="2424" spans="1:11" x14ac:dyDescent="0.25">
      <c r="A2424" s="142" t="s">
        <v>106</v>
      </c>
      <c r="B2424" s="143">
        <v>2023</v>
      </c>
      <c r="C2424" s="143" t="s">
        <v>40</v>
      </c>
      <c r="D2424" s="143" t="s">
        <v>100</v>
      </c>
      <c r="E2424" s="143" t="s">
        <v>101</v>
      </c>
      <c r="F2424" s="143" t="s">
        <v>102</v>
      </c>
      <c r="G2424" s="143" t="s">
        <v>103</v>
      </c>
      <c r="H2424" s="143" t="s">
        <v>104</v>
      </c>
      <c r="I2424" s="143" t="s">
        <v>107</v>
      </c>
      <c r="J2424" s="143">
        <v>787</v>
      </c>
      <c r="K2424" s="144">
        <v>526.24</v>
      </c>
    </row>
    <row r="2425" spans="1:11" x14ac:dyDescent="0.25">
      <c r="A2425" s="142" t="s">
        <v>110</v>
      </c>
      <c r="B2425" s="143">
        <v>2023</v>
      </c>
      <c r="C2425" s="143" t="s">
        <v>40</v>
      </c>
      <c r="D2425" s="143" t="s">
        <v>100</v>
      </c>
      <c r="E2425" s="143" t="s">
        <v>101</v>
      </c>
      <c r="F2425" s="143" t="s">
        <v>102</v>
      </c>
      <c r="G2425" s="143" t="s">
        <v>103</v>
      </c>
      <c r="H2425" s="143" t="s">
        <v>104</v>
      </c>
      <c r="I2425" s="143" t="s">
        <v>107</v>
      </c>
      <c r="J2425" s="143">
        <v>331</v>
      </c>
      <c r="K2425" s="144">
        <v>473.33</v>
      </c>
    </row>
    <row r="2426" spans="1:11" x14ac:dyDescent="0.25">
      <c r="A2426" s="142" t="s">
        <v>99</v>
      </c>
      <c r="B2426" s="143">
        <v>2023</v>
      </c>
      <c r="C2426" s="143" t="s">
        <v>40</v>
      </c>
      <c r="D2426" s="143" t="s">
        <v>100</v>
      </c>
      <c r="E2426" s="143" t="s">
        <v>101</v>
      </c>
      <c r="F2426" s="143" t="s">
        <v>102</v>
      </c>
      <c r="G2426" s="143" t="s">
        <v>103</v>
      </c>
      <c r="H2426" s="143" t="s">
        <v>104</v>
      </c>
      <c r="I2426" s="143" t="s">
        <v>107</v>
      </c>
      <c r="J2426" s="143">
        <v>307</v>
      </c>
      <c r="K2426" s="144">
        <v>439.01</v>
      </c>
    </row>
    <row r="2427" spans="1:11" x14ac:dyDescent="0.25">
      <c r="A2427" s="142" t="s">
        <v>106</v>
      </c>
      <c r="B2427" s="143">
        <v>2023</v>
      </c>
      <c r="C2427" s="143" t="s">
        <v>40</v>
      </c>
      <c r="D2427" s="143" t="s">
        <v>100</v>
      </c>
      <c r="E2427" s="143" t="s">
        <v>101</v>
      </c>
      <c r="F2427" s="143" t="s">
        <v>102</v>
      </c>
      <c r="G2427" s="143" t="s">
        <v>103</v>
      </c>
      <c r="H2427" s="143" t="s">
        <v>104</v>
      </c>
      <c r="I2427" s="143" t="s">
        <v>107</v>
      </c>
      <c r="J2427" s="143">
        <v>329</v>
      </c>
      <c r="K2427" s="144">
        <v>470.47</v>
      </c>
    </row>
    <row r="2428" spans="1:11" x14ac:dyDescent="0.25">
      <c r="A2428" s="142" t="s">
        <v>108</v>
      </c>
      <c r="B2428" s="143">
        <v>2023</v>
      </c>
      <c r="C2428" s="143" t="s">
        <v>40</v>
      </c>
      <c r="D2428" s="143" t="s">
        <v>100</v>
      </c>
      <c r="E2428" s="143" t="s">
        <v>101</v>
      </c>
      <c r="F2428" s="143" t="s">
        <v>102</v>
      </c>
      <c r="G2428" s="143" t="s">
        <v>103</v>
      </c>
      <c r="H2428" s="143" t="s">
        <v>104</v>
      </c>
      <c r="I2428" s="143" t="s">
        <v>107</v>
      </c>
      <c r="J2428" s="143">
        <v>756</v>
      </c>
      <c r="K2428" s="144">
        <v>1081.08</v>
      </c>
    </row>
    <row r="2429" spans="1:11" x14ac:dyDescent="0.25">
      <c r="A2429" s="142" t="s">
        <v>106</v>
      </c>
      <c r="B2429" s="143">
        <v>2023</v>
      </c>
      <c r="C2429" s="143" t="s">
        <v>39</v>
      </c>
      <c r="D2429" s="143" t="s">
        <v>100</v>
      </c>
      <c r="E2429" s="143" t="s">
        <v>101</v>
      </c>
      <c r="F2429" s="143" t="s">
        <v>102</v>
      </c>
      <c r="G2429" s="143" t="s">
        <v>103</v>
      </c>
      <c r="H2429" s="143" t="s">
        <v>104</v>
      </c>
      <c r="I2429" s="143" t="s">
        <v>107</v>
      </c>
      <c r="J2429" s="143">
        <v>338</v>
      </c>
      <c r="K2429" s="144">
        <v>517.14</v>
      </c>
    </row>
    <row r="2430" spans="1:11" x14ac:dyDescent="0.25">
      <c r="A2430" s="142" t="s">
        <v>106</v>
      </c>
      <c r="B2430" s="143">
        <v>2023</v>
      </c>
      <c r="C2430" s="143" t="s">
        <v>39</v>
      </c>
      <c r="D2430" s="143" t="s">
        <v>100</v>
      </c>
      <c r="E2430" s="143" t="s">
        <v>101</v>
      </c>
      <c r="F2430" s="143" t="s">
        <v>102</v>
      </c>
      <c r="G2430" s="143" t="s">
        <v>103</v>
      </c>
      <c r="H2430" s="143" t="s">
        <v>104</v>
      </c>
      <c r="I2430" s="143" t="s">
        <v>107</v>
      </c>
      <c r="J2430" s="143">
        <v>308</v>
      </c>
      <c r="K2430" s="144">
        <v>440.44</v>
      </c>
    </row>
    <row r="2431" spans="1:11" x14ac:dyDescent="0.25">
      <c r="A2431" s="142" t="s">
        <v>110</v>
      </c>
      <c r="B2431" s="143">
        <v>2023</v>
      </c>
      <c r="C2431" s="143" t="s">
        <v>39</v>
      </c>
      <c r="D2431" s="143" t="s">
        <v>100</v>
      </c>
      <c r="E2431" s="143" t="s">
        <v>101</v>
      </c>
      <c r="F2431" s="143" t="s">
        <v>102</v>
      </c>
      <c r="G2431" s="143" t="s">
        <v>103</v>
      </c>
      <c r="H2431" s="143" t="s">
        <v>104</v>
      </c>
      <c r="I2431" s="143" t="s">
        <v>107</v>
      </c>
      <c r="J2431" s="143">
        <v>310</v>
      </c>
      <c r="K2431" s="144">
        <v>443.3</v>
      </c>
    </row>
    <row r="2432" spans="1:11" x14ac:dyDescent="0.25">
      <c r="A2432" s="142" t="s">
        <v>99</v>
      </c>
      <c r="B2432" s="143">
        <v>2023</v>
      </c>
      <c r="C2432" s="143" t="s">
        <v>39</v>
      </c>
      <c r="D2432" s="143" t="s">
        <v>100</v>
      </c>
      <c r="E2432" s="143" t="s">
        <v>101</v>
      </c>
      <c r="F2432" s="143" t="s">
        <v>102</v>
      </c>
      <c r="G2432" s="143" t="s">
        <v>103</v>
      </c>
      <c r="H2432" s="143" t="s">
        <v>104</v>
      </c>
      <c r="I2432" s="143" t="s">
        <v>107</v>
      </c>
      <c r="J2432" s="143">
        <v>660</v>
      </c>
      <c r="K2432" s="144">
        <v>943.8</v>
      </c>
    </row>
    <row r="2433" spans="1:11" x14ac:dyDescent="0.25">
      <c r="A2433" s="142" t="s">
        <v>108</v>
      </c>
      <c r="B2433" s="143">
        <v>2023</v>
      </c>
      <c r="C2433" s="143" t="s">
        <v>39</v>
      </c>
      <c r="D2433" s="143" t="s">
        <v>100</v>
      </c>
      <c r="E2433" s="143" t="s">
        <v>101</v>
      </c>
      <c r="F2433" s="143" t="s">
        <v>102</v>
      </c>
      <c r="G2433" s="143" t="s">
        <v>103</v>
      </c>
      <c r="H2433" s="143" t="s">
        <v>104</v>
      </c>
      <c r="I2433" s="143" t="s">
        <v>107</v>
      </c>
      <c r="J2433" s="143">
        <v>746</v>
      </c>
      <c r="K2433" s="144">
        <v>1066.78</v>
      </c>
    </row>
    <row r="2434" spans="1:11" x14ac:dyDescent="0.25">
      <c r="A2434" s="142" t="s">
        <v>108</v>
      </c>
      <c r="B2434" s="143">
        <v>2023</v>
      </c>
      <c r="C2434" s="143" t="s">
        <v>39</v>
      </c>
      <c r="D2434" s="143" t="s">
        <v>100</v>
      </c>
      <c r="E2434" s="143" t="s">
        <v>101</v>
      </c>
      <c r="F2434" s="143" t="s">
        <v>102</v>
      </c>
      <c r="G2434" s="143" t="s">
        <v>103</v>
      </c>
      <c r="H2434" s="143" t="s">
        <v>104</v>
      </c>
      <c r="I2434" s="143" t="s">
        <v>107</v>
      </c>
      <c r="J2434" s="143">
        <v>339</v>
      </c>
      <c r="K2434" s="144">
        <v>484.77</v>
      </c>
    </row>
    <row r="2435" spans="1:11" x14ac:dyDescent="0.25">
      <c r="A2435" s="142" t="s">
        <v>99</v>
      </c>
      <c r="B2435" s="143">
        <v>2023</v>
      </c>
      <c r="C2435" s="143" t="s">
        <v>39</v>
      </c>
      <c r="D2435" s="143" t="s">
        <v>100</v>
      </c>
      <c r="E2435" s="143" t="s">
        <v>101</v>
      </c>
      <c r="F2435" s="143" t="s">
        <v>102</v>
      </c>
      <c r="G2435" s="143" t="s">
        <v>103</v>
      </c>
      <c r="H2435" s="143" t="s">
        <v>104</v>
      </c>
      <c r="I2435" s="143" t="s">
        <v>107</v>
      </c>
      <c r="J2435" s="143">
        <v>786</v>
      </c>
      <c r="K2435" s="144">
        <v>526.24</v>
      </c>
    </row>
    <row r="2436" spans="1:11" x14ac:dyDescent="0.25">
      <c r="A2436" s="142" t="s">
        <v>110</v>
      </c>
      <c r="B2436" s="143">
        <v>2023</v>
      </c>
      <c r="C2436" s="143" t="s">
        <v>39</v>
      </c>
      <c r="D2436" s="143" t="s">
        <v>100</v>
      </c>
      <c r="E2436" s="143" t="s">
        <v>101</v>
      </c>
      <c r="F2436" s="143" t="s">
        <v>102</v>
      </c>
      <c r="G2436" s="143" t="s">
        <v>103</v>
      </c>
      <c r="H2436" s="143" t="s">
        <v>104</v>
      </c>
      <c r="I2436" s="143" t="s">
        <v>107</v>
      </c>
      <c r="J2436" s="143">
        <v>337</v>
      </c>
      <c r="K2436" s="144">
        <v>481.90999999999997</v>
      </c>
    </row>
    <row r="2437" spans="1:11" x14ac:dyDescent="0.25">
      <c r="A2437" s="142" t="s">
        <v>106</v>
      </c>
      <c r="B2437" s="143">
        <v>2023</v>
      </c>
      <c r="C2437" s="143" t="s">
        <v>39</v>
      </c>
      <c r="D2437" s="143" t="s">
        <v>100</v>
      </c>
      <c r="E2437" s="143" t="s">
        <v>101</v>
      </c>
      <c r="F2437" s="143" t="s">
        <v>102</v>
      </c>
      <c r="G2437" s="143" t="s">
        <v>103</v>
      </c>
      <c r="H2437" s="143" t="s">
        <v>104</v>
      </c>
      <c r="I2437" s="143" t="s">
        <v>107</v>
      </c>
      <c r="J2437" s="143">
        <v>335</v>
      </c>
      <c r="K2437" s="144">
        <v>479.05</v>
      </c>
    </row>
    <row r="2438" spans="1:11" x14ac:dyDescent="0.25">
      <c r="A2438" s="142" t="s">
        <v>106</v>
      </c>
      <c r="B2438" s="143">
        <v>2023</v>
      </c>
      <c r="C2438" s="143" t="s">
        <v>39</v>
      </c>
      <c r="D2438" s="143" t="s">
        <v>100</v>
      </c>
      <c r="E2438" s="143" t="s">
        <v>101</v>
      </c>
      <c r="F2438" s="143" t="s">
        <v>102</v>
      </c>
      <c r="G2438" s="143" t="s">
        <v>103</v>
      </c>
      <c r="H2438" s="143" t="s">
        <v>104</v>
      </c>
      <c r="I2438" s="143" t="s">
        <v>107</v>
      </c>
      <c r="J2438" s="143">
        <v>755</v>
      </c>
      <c r="K2438" s="144">
        <v>1079.6500000000001</v>
      </c>
    </row>
    <row r="2439" spans="1:11" x14ac:dyDescent="0.25">
      <c r="A2439" s="142" t="s">
        <v>106</v>
      </c>
      <c r="B2439" s="143">
        <v>2023</v>
      </c>
      <c r="C2439" s="143" t="s">
        <v>34</v>
      </c>
      <c r="D2439" s="143" t="s">
        <v>112</v>
      </c>
      <c r="E2439" s="143" t="s">
        <v>101</v>
      </c>
      <c r="F2439" s="143" t="s">
        <v>102</v>
      </c>
      <c r="G2439" s="143" t="s">
        <v>103</v>
      </c>
      <c r="H2439" s="143" t="s">
        <v>104</v>
      </c>
      <c r="I2439" s="143" t="s">
        <v>105</v>
      </c>
      <c r="J2439" s="143">
        <v>212</v>
      </c>
      <c r="K2439" s="144">
        <v>303.15999999999997</v>
      </c>
    </row>
    <row r="2440" spans="1:11" x14ac:dyDescent="0.25">
      <c r="A2440" s="142" t="s">
        <v>99</v>
      </c>
      <c r="B2440" s="143">
        <v>2023</v>
      </c>
      <c r="C2440" s="143" t="s">
        <v>34</v>
      </c>
      <c r="D2440" s="143" t="s">
        <v>112</v>
      </c>
      <c r="E2440" s="143" t="s">
        <v>101</v>
      </c>
      <c r="F2440" s="143" t="s">
        <v>102</v>
      </c>
      <c r="G2440" s="143" t="s">
        <v>103</v>
      </c>
      <c r="H2440" s="143" t="s">
        <v>104</v>
      </c>
      <c r="I2440" s="143" t="s">
        <v>105</v>
      </c>
      <c r="J2440" s="143">
        <v>182</v>
      </c>
      <c r="K2440" s="144">
        <v>260.26</v>
      </c>
    </row>
    <row r="2441" spans="1:11" x14ac:dyDescent="0.25">
      <c r="A2441" s="142" t="s">
        <v>106</v>
      </c>
      <c r="B2441" s="143">
        <v>2023</v>
      </c>
      <c r="C2441" s="143" t="s">
        <v>34</v>
      </c>
      <c r="D2441" s="143" t="s">
        <v>112</v>
      </c>
      <c r="E2441" s="143" t="s">
        <v>101</v>
      </c>
      <c r="F2441" s="143" t="s">
        <v>102</v>
      </c>
      <c r="G2441" s="143" t="s">
        <v>103</v>
      </c>
      <c r="H2441" s="143" t="s">
        <v>104</v>
      </c>
      <c r="I2441" s="143" t="s">
        <v>105</v>
      </c>
      <c r="J2441" s="143">
        <v>184</v>
      </c>
      <c r="K2441" s="144">
        <v>526.24</v>
      </c>
    </row>
    <row r="2442" spans="1:11" x14ac:dyDescent="0.25">
      <c r="A2442" s="142" t="s">
        <v>106</v>
      </c>
      <c r="B2442" s="143">
        <v>2023</v>
      </c>
      <c r="C2442" s="143" t="s">
        <v>34</v>
      </c>
      <c r="D2442" s="143" t="s">
        <v>112</v>
      </c>
      <c r="E2442" s="143" t="s">
        <v>101</v>
      </c>
      <c r="F2442" s="143" t="s">
        <v>102</v>
      </c>
      <c r="G2442" s="143" t="s">
        <v>103</v>
      </c>
      <c r="H2442" s="143" t="s">
        <v>104</v>
      </c>
      <c r="I2442" s="143" t="s">
        <v>105</v>
      </c>
      <c r="J2442" s="143">
        <v>968</v>
      </c>
      <c r="K2442" s="144">
        <v>1384.24</v>
      </c>
    </row>
    <row r="2443" spans="1:11" x14ac:dyDescent="0.25">
      <c r="A2443" s="142" t="s">
        <v>110</v>
      </c>
      <c r="B2443" s="143">
        <v>2023</v>
      </c>
      <c r="C2443" s="143" t="s">
        <v>34</v>
      </c>
      <c r="D2443" s="143" t="s">
        <v>112</v>
      </c>
      <c r="E2443" s="143" t="s">
        <v>101</v>
      </c>
      <c r="F2443" s="143" t="s">
        <v>102</v>
      </c>
      <c r="G2443" s="143" t="s">
        <v>103</v>
      </c>
      <c r="H2443" s="143" t="s">
        <v>104</v>
      </c>
      <c r="I2443" s="143" t="s">
        <v>105</v>
      </c>
      <c r="J2443" s="143">
        <v>186</v>
      </c>
      <c r="K2443" s="144">
        <v>265.98</v>
      </c>
    </row>
    <row r="2444" spans="1:11" x14ac:dyDescent="0.25">
      <c r="A2444" s="142" t="s">
        <v>110</v>
      </c>
      <c r="B2444" s="143">
        <v>2023</v>
      </c>
      <c r="C2444" s="143" t="s">
        <v>34</v>
      </c>
      <c r="D2444" s="143" t="s">
        <v>112</v>
      </c>
      <c r="E2444" s="143" t="s">
        <v>101</v>
      </c>
      <c r="F2444" s="143" t="s">
        <v>102</v>
      </c>
      <c r="G2444" s="143" t="s">
        <v>103</v>
      </c>
      <c r="H2444" s="143" t="s">
        <v>104</v>
      </c>
      <c r="I2444" s="143" t="s">
        <v>105</v>
      </c>
      <c r="J2444" s="143">
        <v>213</v>
      </c>
      <c r="K2444" s="144">
        <v>304.59000000000003</v>
      </c>
    </row>
    <row r="2445" spans="1:11" x14ac:dyDescent="0.25">
      <c r="A2445" s="142" t="s">
        <v>106</v>
      </c>
      <c r="B2445" s="143">
        <v>2023</v>
      </c>
      <c r="C2445" s="143" t="s">
        <v>34</v>
      </c>
      <c r="D2445" s="143" t="s">
        <v>112</v>
      </c>
      <c r="E2445" s="143" t="s">
        <v>101</v>
      </c>
      <c r="F2445" s="143" t="s">
        <v>102</v>
      </c>
      <c r="G2445" s="143" t="s">
        <v>103</v>
      </c>
      <c r="H2445" s="143" t="s">
        <v>104</v>
      </c>
      <c r="I2445" s="143" t="s">
        <v>105</v>
      </c>
      <c r="J2445" s="143">
        <v>183</v>
      </c>
      <c r="K2445" s="144">
        <v>261.69</v>
      </c>
    </row>
    <row r="2446" spans="1:11" x14ac:dyDescent="0.25">
      <c r="A2446" s="142" t="s">
        <v>106</v>
      </c>
      <c r="B2446" s="143">
        <v>2023</v>
      </c>
      <c r="C2446" s="143" t="s">
        <v>34</v>
      </c>
      <c r="D2446" s="143" t="s">
        <v>112</v>
      </c>
      <c r="E2446" s="143" t="s">
        <v>101</v>
      </c>
      <c r="F2446" s="143" t="s">
        <v>102</v>
      </c>
      <c r="G2446" s="143" t="s">
        <v>103</v>
      </c>
      <c r="H2446" s="143" t="s">
        <v>104</v>
      </c>
      <c r="I2446" s="143" t="s">
        <v>105</v>
      </c>
      <c r="J2446" s="143">
        <v>749</v>
      </c>
      <c r="K2446" s="144">
        <v>1071.07</v>
      </c>
    </row>
    <row r="2447" spans="1:11" x14ac:dyDescent="0.25">
      <c r="A2447" s="142" t="s">
        <v>99</v>
      </c>
      <c r="B2447" s="143">
        <v>2023</v>
      </c>
      <c r="C2447" s="143" t="s">
        <v>34</v>
      </c>
      <c r="D2447" s="143" t="s">
        <v>112</v>
      </c>
      <c r="E2447" s="143" t="s">
        <v>101</v>
      </c>
      <c r="F2447" s="143" t="s">
        <v>102</v>
      </c>
      <c r="G2447" s="143" t="s">
        <v>103</v>
      </c>
      <c r="H2447" s="143" t="s">
        <v>104</v>
      </c>
      <c r="I2447" s="143" t="s">
        <v>105</v>
      </c>
      <c r="J2447" s="143">
        <v>209</v>
      </c>
      <c r="K2447" s="144">
        <v>298.87</v>
      </c>
    </row>
    <row r="2448" spans="1:11" x14ac:dyDescent="0.25">
      <c r="A2448" s="142" t="s">
        <v>106</v>
      </c>
      <c r="B2448" s="143">
        <v>2023</v>
      </c>
      <c r="C2448" s="143" t="s">
        <v>34</v>
      </c>
      <c r="D2448" s="143" t="s">
        <v>112</v>
      </c>
      <c r="E2448" s="143" t="s">
        <v>101</v>
      </c>
      <c r="F2448" s="143" t="s">
        <v>102</v>
      </c>
      <c r="G2448" s="143" t="s">
        <v>103</v>
      </c>
      <c r="H2448" s="143" t="s">
        <v>104</v>
      </c>
      <c r="I2448" s="143" t="s">
        <v>105</v>
      </c>
      <c r="J2448" s="143">
        <v>185</v>
      </c>
      <c r="K2448" s="144">
        <v>264.55</v>
      </c>
    </row>
    <row r="2449" spans="1:11" x14ac:dyDescent="0.25">
      <c r="A2449" s="142" t="s">
        <v>106</v>
      </c>
      <c r="B2449" s="143">
        <v>2023</v>
      </c>
      <c r="C2449" s="143" t="s">
        <v>38</v>
      </c>
      <c r="D2449" s="143" t="s">
        <v>112</v>
      </c>
      <c r="E2449" s="143" t="s">
        <v>101</v>
      </c>
      <c r="F2449" s="143" t="s">
        <v>102</v>
      </c>
      <c r="G2449" s="143" t="s">
        <v>103</v>
      </c>
      <c r="H2449" s="143" t="s">
        <v>104</v>
      </c>
      <c r="I2449" s="143" t="s">
        <v>105</v>
      </c>
      <c r="J2449" s="143">
        <v>188</v>
      </c>
      <c r="K2449" s="144">
        <v>268.84000000000003</v>
      </c>
    </row>
    <row r="2450" spans="1:11" x14ac:dyDescent="0.25">
      <c r="A2450" s="142" t="s">
        <v>99</v>
      </c>
      <c r="B2450" s="143">
        <v>2023</v>
      </c>
      <c r="C2450" s="143" t="s">
        <v>38</v>
      </c>
      <c r="D2450" s="143" t="s">
        <v>112</v>
      </c>
      <c r="E2450" s="143" t="s">
        <v>101</v>
      </c>
      <c r="F2450" s="143" t="s">
        <v>102</v>
      </c>
      <c r="G2450" s="143" t="s">
        <v>103</v>
      </c>
      <c r="H2450" s="143" t="s">
        <v>104</v>
      </c>
      <c r="I2450" s="143" t="s">
        <v>105</v>
      </c>
      <c r="J2450" s="143">
        <v>164</v>
      </c>
      <c r="K2450" s="144">
        <v>234.51999999999998</v>
      </c>
    </row>
    <row r="2451" spans="1:11" x14ac:dyDescent="0.25">
      <c r="A2451" s="142" t="s">
        <v>108</v>
      </c>
      <c r="B2451" s="143">
        <v>2023</v>
      </c>
      <c r="C2451" s="143" t="s">
        <v>38</v>
      </c>
      <c r="D2451" s="143" t="s">
        <v>112</v>
      </c>
      <c r="E2451" s="143" t="s">
        <v>101</v>
      </c>
      <c r="F2451" s="143" t="s">
        <v>102</v>
      </c>
      <c r="G2451" s="143" t="s">
        <v>103</v>
      </c>
      <c r="H2451" s="143" t="s">
        <v>104</v>
      </c>
      <c r="I2451" s="143" t="s">
        <v>105</v>
      </c>
      <c r="J2451" s="143">
        <v>190</v>
      </c>
      <c r="K2451" s="144">
        <v>526.24</v>
      </c>
    </row>
    <row r="2452" spans="1:11" x14ac:dyDescent="0.25">
      <c r="A2452" s="142" t="s">
        <v>99</v>
      </c>
      <c r="B2452" s="143">
        <v>2023</v>
      </c>
      <c r="C2452" s="143" t="s">
        <v>38</v>
      </c>
      <c r="D2452" s="143" t="s">
        <v>112</v>
      </c>
      <c r="E2452" s="143" t="s">
        <v>101</v>
      </c>
      <c r="F2452" s="143" t="s">
        <v>102</v>
      </c>
      <c r="G2452" s="143" t="s">
        <v>103</v>
      </c>
      <c r="H2452" s="143" t="s">
        <v>104</v>
      </c>
      <c r="I2452" s="143" t="s">
        <v>105</v>
      </c>
      <c r="J2452" s="143">
        <v>160</v>
      </c>
      <c r="K2452" s="144">
        <v>526.24</v>
      </c>
    </row>
    <row r="2453" spans="1:11" x14ac:dyDescent="0.25">
      <c r="A2453" s="142" t="s">
        <v>106</v>
      </c>
      <c r="B2453" s="143">
        <v>2023</v>
      </c>
      <c r="C2453" s="143" t="s">
        <v>38</v>
      </c>
      <c r="D2453" s="143" t="s">
        <v>112</v>
      </c>
      <c r="E2453" s="143" t="s">
        <v>101</v>
      </c>
      <c r="F2453" s="143" t="s">
        <v>102</v>
      </c>
      <c r="G2453" s="143" t="s">
        <v>103</v>
      </c>
      <c r="H2453" s="143" t="s">
        <v>104</v>
      </c>
      <c r="I2453" s="143" t="s">
        <v>105</v>
      </c>
      <c r="J2453" s="143">
        <v>971</v>
      </c>
      <c r="K2453" s="144">
        <v>1388.53</v>
      </c>
    </row>
    <row r="2454" spans="1:11" x14ac:dyDescent="0.25">
      <c r="A2454" s="142" t="s">
        <v>99</v>
      </c>
      <c r="B2454" s="143">
        <v>2023</v>
      </c>
      <c r="C2454" s="143" t="s">
        <v>38</v>
      </c>
      <c r="D2454" s="143" t="s">
        <v>112</v>
      </c>
      <c r="E2454" s="143" t="s">
        <v>101</v>
      </c>
      <c r="F2454" s="143" t="s">
        <v>102</v>
      </c>
      <c r="G2454" s="143" t="s">
        <v>103</v>
      </c>
      <c r="H2454" s="143" t="s">
        <v>104</v>
      </c>
      <c r="I2454" s="143" t="s">
        <v>105</v>
      </c>
      <c r="J2454" s="143">
        <v>162</v>
      </c>
      <c r="K2454" s="144">
        <v>231.66</v>
      </c>
    </row>
    <row r="2455" spans="1:11" x14ac:dyDescent="0.25">
      <c r="A2455" s="142" t="s">
        <v>99</v>
      </c>
      <c r="B2455" s="143">
        <v>2023</v>
      </c>
      <c r="C2455" s="143" t="s">
        <v>38</v>
      </c>
      <c r="D2455" s="143" t="s">
        <v>112</v>
      </c>
      <c r="E2455" s="143" t="s">
        <v>101</v>
      </c>
      <c r="F2455" s="143" t="s">
        <v>102</v>
      </c>
      <c r="G2455" s="143" t="s">
        <v>103</v>
      </c>
      <c r="H2455" s="143" t="s">
        <v>104</v>
      </c>
      <c r="I2455" s="143" t="s">
        <v>105</v>
      </c>
      <c r="J2455" s="143">
        <v>189</v>
      </c>
      <c r="K2455" s="144">
        <v>270.27</v>
      </c>
    </row>
    <row r="2456" spans="1:11" x14ac:dyDescent="0.25">
      <c r="A2456" s="142" t="s">
        <v>106</v>
      </c>
      <c r="B2456" s="143">
        <v>2023</v>
      </c>
      <c r="C2456" s="143" t="s">
        <v>38</v>
      </c>
      <c r="D2456" s="143" t="s">
        <v>112</v>
      </c>
      <c r="E2456" s="143" t="s">
        <v>101</v>
      </c>
      <c r="F2456" s="143" t="s">
        <v>102</v>
      </c>
      <c r="G2456" s="143" t="s">
        <v>103</v>
      </c>
      <c r="H2456" s="143" t="s">
        <v>104</v>
      </c>
      <c r="I2456" s="143" t="s">
        <v>105</v>
      </c>
      <c r="J2456" s="143">
        <v>165</v>
      </c>
      <c r="K2456" s="144">
        <v>235.95</v>
      </c>
    </row>
    <row r="2457" spans="1:11" x14ac:dyDescent="0.25">
      <c r="A2457" s="142" t="s">
        <v>99</v>
      </c>
      <c r="B2457" s="143">
        <v>2023</v>
      </c>
      <c r="C2457" s="143" t="s">
        <v>38</v>
      </c>
      <c r="D2457" s="143" t="s">
        <v>112</v>
      </c>
      <c r="E2457" s="143" t="s">
        <v>101</v>
      </c>
      <c r="F2457" s="143" t="s">
        <v>102</v>
      </c>
      <c r="G2457" s="143" t="s">
        <v>103</v>
      </c>
      <c r="H2457" s="143" t="s">
        <v>104</v>
      </c>
      <c r="I2457" s="143" t="s">
        <v>105</v>
      </c>
      <c r="J2457" s="143">
        <v>753</v>
      </c>
      <c r="K2457" s="144">
        <v>1076.79</v>
      </c>
    </row>
    <row r="2458" spans="1:11" x14ac:dyDescent="0.25">
      <c r="A2458" s="142" t="s">
        <v>108</v>
      </c>
      <c r="B2458" s="143">
        <v>2023</v>
      </c>
      <c r="C2458" s="143" t="s">
        <v>38</v>
      </c>
      <c r="D2458" s="143" t="s">
        <v>112</v>
      </c>
      <c r="E2458" s="143" t="s">
        <v>101</v>
      </c>
      <c r="F2458" s="143" t="s">
        <v>102</v>
      </c>
      <c r="G2458" s="143" t="s">
        <v>103</v>
      </c>
      <c r="H2458" s="143" t="s">
        <v>104</v>
      </c>
      <c r="I2458" s="143" t="s">
        <v>105</v>
      </c>
      <c r="J2458" s="143">
        <v>839</v>
      </c>
      <c r="K2458" s="144">
        <v>1199.77</v>
      </c>
    </row>
    <row r="2459" spans="1:11" x14ac:dyDescent="0.25">
      <c r="A2459" s="142" t="s">
        <v>99</v>
      </c>
      <c r="B2459" s="143">
        <v>2023</v>
      </c>
      <c r="C2459" s="143" t="s">
        <v>38</v>
      </c>
      <c r="D2459" s="143" t="s">
        <v>112</v>
      </c>
      <c r="E2459" s="143" t="s">
        <v>101</v>
      </c>
      <c r="F2459" s="143" t="s">
        <v>102</v>
      </c>
      <c r="G2459" s="143" t="s">
        <v>103</v>
      </c>
      <c r="H2459" s="143" t="s">
        <v>104</v>
      </c>
      <c r="I2459" s="143" t="s">
        <v>105</v>
      </c>
      <c r="J2459" s="143">
        <v>191</v>
      </c>
      <c r="K2459" s="144">
        <v>273.13</v>
      </c>
    </row>
    <row r="2460" spans="1:11" x14ac:dyDescent="0.25">
      <c r="A2460" s="142" t="s">
        <v>106</v>
      </c>
      <c r="B2460" s="143">
        <v>2023</v>
      </c>
      <c r="C2460" s="143" t="s">
        <v>38</v>
      </c>
      <c r="D2460" s="143" t="s">
        <v>112</v>
      </c>
      <c r="E2460" s="143" t="s">
        <v>101</v>
      </c>
      <c r="F2460" s="143" t="s">
        <v>102</v>
      </c>
      <c r="G2460" s="143" t="s">
        <v>103</v>
      </c>
      <c r="H2460" s="143" t="s">
        <v>104</v>
      </c>
      <c r="I2460" s="143" t="s">
        <v>105</v>
      </c>
      <c r="J2460" s="143">
        <v>161</v>
      </c>
      <c r="K2460" s="144">
        <v>230.23000000000002</v>
      </c>
    </row>
    <row r="2461" spans="1:11" x14ac:dyDescent="0.25">
      <c r="A2461" s="142" t="s">
        <v>99</v>
      </c>
      <c r="B2461" s="143">
        <v>2023</v>
      </c>
      <c r="C2461" s="143" t="s">
        <v>42</v>
      </c>
      <c r="D2461" s="143" t="s">
        <v>112</v>
      </c>
      <c r="E2461" s="143" t="s">
        <v>101</v>
      </c>
      <c r="F2461" s="143" t="s">
        <v>102</v>
      </c>
      <c r="G2461" s="143" t="s">
        <v>103</v>
      </c>
      <c r="H2461" s="143" t="s">
        <v>104</v>
      </c>
      <c r="I2461" s="143" t="s">
        <v>105</v>
      </c>
      <c r="J2461" s="143">
        <v>170</v>
      </c>
      <c r="K2461" s="144">
        <v>243.1</v>
      </c>
    </row>
    <row r="2462" spans="1:11" x14ac:dyDescent="0.25">
      <c r="A2462" s="142" t="s">
        <v>99</v>
      </c>
      <c r="B2462" s="143">
        <v>2023</v>
      </c>
      <c r="C2462" s="143" t="s">
        <v>42</v>
      </c>
      <c r="D2462" s="143" t="s">
        <v>112</v>
      </c>
      <c r="E2462" s="143" t="s">
        <v>101</v>
      </c>
      <c r="F2462" s="143" t="s">
        <v>102</v>
      </c>
      <c r="G2462" s="143" t="s">
        <v>103</v>
      </c>
      <c r="H2462" s="143" t="s">
        <v>104</v>
      </c>
      <c r="I2462" s="143" t="s">
        <v>105</v>
      </c>
      <c r="J2462" s="143">
        <v>140</v>
      </c>
      <c r="K2462" s="144">
        <v>200.2</v>
      </c>
    </row>
    <row r="2463" spans="1:11" x14ac:dyDescent="0.25">
      <c r="A2463" s="142" t="s">
        <v>99</v>
      </c>
      <c r="B2463" s="143">
        <v>2023</v>
      </c>
      <c r="C2463" s="143" t="s">
        <v>42</v>
      </c>
      <c r="D2463" s="143" t="s">
        <v>112</v>
      </c>
      <c r="E2463" s="143" t="s">
        <v>101</v>
      </c>
      <c r="F2463" s="143" t="s">
        <v>102</v>
      </c>
      <c r="G2463" s="143" t="s">
        <v>103</v>
      </c>
      <c r="H2463" s="143" t="s">
        <v>104</v>
      </c>
      <c r="I2463" s="143" t="s">
        <v>105</v>
      </c>
      <c r="J2463" s="143">
        <v>166</v>
      </c>
      <c r="K2463" s="144">
        <v>526.24</v>
      </c>
    </row>
    <row r="2464" spans="1:11" x14ac:dyDescent="0.25">
      <c r="A2464" s="142" t="s">
        <v>99</v>
      </c>
      <c r="B2464" s="143">
        <v>2023</v>
      </c>
      <c r="C2464" s="143" t="s">
        <v>42</v>
      </c>
      <c r="D2464" s="143" t="s">
        <v>112</v>
      </c>
      <c r="E2464" s="143" t="s">
        <v>101</v>
      </c>
      <c r="F2464" s="143" t="s">
        <v>102</v>
      </c>
      <c r="G2464" s="143" t="s">
        <v>103</v>
      </c>
      <c r="H2464" s="143" t="s">
        <v>104</v>
      </c>
      <c r="I2464" s="143" t="s">
        <v>105</v>
      </c>
      <c r="J2464" s="143">
        <v>142</v>
      </c>
      <c r="K2464" s="144">
        <v>526.24</v>
      </c>
    </row>
    <row r="2465" spans="1:11" x14ac:dyDescent="0.25">
      <c r="A2465" s="142" t="s">
        <v>106</v>
      </c>
      <c r="B2465" s="143">
        <v>2023</v>
      </c>
      <c r="C2465" s="143" t="s">
        <v>42</v>
      </c>
      <c r="D2465" s="143" t="s">
        <v>112</v>
      </c>
      <c r="E2465" s="143" t="s">
        <v>101</v>
      </c>
      <c r="F2465" s="143" t="s">
        <v>102</v>
      </c>
      <c r="G2465" s="143" t="s">
        <v>103</v>
      </c>
      <c r="H2465" s="143" t="s">
        <v>104</v>
      </c>
      <c r="I2465" s="143" t="s">
        <v>105</v>
      </c>
      <c r="J2465" s="143">
        <v>975</v>
      </c>
      <c r="K2465" s="144">
        <v>1394.25</v>
      </c>
    </row>
    <row r="2466" spans="1:11" x14ac:dyDescent="0.25">
      <c r="A2466" s="142" t="s">
        <v>106</v>
      </c>
      <c r="B2466" s="143">
        <v>2023</v>
      </c>
      <c r="C2466" s="143" t="s">
        <v>42</v>
      </c>
      <c r="D2466" s="143" t="s">
        <v>112</v>
      </c>
      <c r="E2466" s="143" t="s">
        <v>101</v>
      </c>
      <c r="F2466" s="143" t="s">
        <v>102</v>
      </c>
      <c r="G2466" s="143" t="s">
        <v>103</v>
      </c>
      <c r="H2466" s="143" t="s">
        <v>104</v>
      </c>
      <c r="I2466" s="143" t="s">
        <v>105</v>
      </c>
      <c r="J2466" s="143">
        <v>141</v>
      </c>
      <c r="K2466" s="144">
        <v>201.63</v>
      </c>
    </row>
    <row r="2467" spans="1:11" x14ac:dyDescent="0.25">
      <c r="A2467" s="142" t="s">
        <v>99</v>
      </c>
      <c r="B2467" s="143">
        <v>2023</v>
      </c>
      <c r="C2467" s="143" t="s">
        <v>42</v>
      </c>
      <c r="D2467" s="143" t="s">
        <v>112</v>
      </c>
      <c r="E2467" s="143" t="s">
        <v>101</v>
      </c>
      <c r="F2467" s="143" t="s">
        <v>102</v>
      </c>
      <c r="G2467" s="143" t="s">
        <v>103</v>
      </c>
      <c r="H2467" s="143" t="s">
        <v>104</v>
      </c>
      <c r="I2467" s="143" t="s">
        <v>105</v>
      </c>
      <c r="J2467" s="143">
        <v>756</v>
      </c>
      <c r="K2467" s="144">
        <v>1081.08</v>
      </c>
    </row>
    <row r="2468" spans="1:11" x14ac:dyDescent="0.25">
      <c r="A2468" s="142" t="s">
        <v>99</v>
      </c>
      <c r="B2468" s="143">
        <v>2023</v>
      </c>
      <c r="C2468" s="143" t="s">
        <v>42</v>
      </c>
      <c r="D2468" s="143" t="s">
        <v>112</v>
      </c>
      <c r="E2468" s="143" t="s">
        <v>101</v>
      </c>
      <c r="F2468" s="143" t="s">
        <v>102</v>
      </c>
      <c r="G2468" s="143" t="s">
        <v>103</v>
      </c>
      <c r="H2468" s="143" t="s">
        <v>104</v>
      </c>
      <c r="I2468" s="143" t="s">
        <v>105</v>
      </c>
      <c r="J2468" s="143">
        <v>843</v>
      </c>
      <c r="K2468" s="144">
        <v>1205.49</v>
      </c>
    </row>
    <row r="2469" spans="1:11" x14ac:dyDescent="0.25">
      <c r="A2469" s="142" t="s">
        <v>99</v>
      </c>
      <c r="B2469" s="143">
        <v>2023</v>
      </c>
      <c r="C2469" s="143" t="s">
        <v>42</v>
      </c>
      <c r="D2469" s="143" t="s">
        <v>112</v>
      </c>
      <c r="E2469" s="143" t="s">
        <v>101</v>
      </c>
      <c r="F2469" s="143" t="s">
        <v>102</v>
      </c>
      <c r="G2469" s="143" t="s">
        <v>103</v>
      </c>
      <c r="H2469" s="143" t="s">
        <v>104</v>
      </c>
      <c r="I2469" s="143" t="s">
        <v>105</v>
      </c>
      <c r="J2469" s="143">
        <v>167</v>
      </c>
      <c r="K2469" s="144">
        <v>238.81</v>
      </c>
    </row>
    <row r="2470" spans="1:11" x14ac:dyDescent="0.25">
      <c r="A2470" s="142" t="s">
        <v>99</v>
      </c>
      <c r="B2470" s="143">
        <v>2023</v>
      </c>
      <c r="C2470" s="143" t="s">
        <v>42</v>
      </c>
      <c r="D2470" s="143" t="s">
        <v>112</v>
      </c>
      <c r="E2470" s="143" t="s">
        <v>101</v>
      </c>
      <c r="F2470" s="143" t="s">
        <v>102</v>
      </c>
      <c r="G2470" s="143" t="s">
        <v>103</v>
      </c>
      <c r="H2470" s="143" t="s">
        <v>104</v>
      </c>
      <c r="I2470" s="143" t="s">
        <v>105</v>
      </c>
      <c r="J2470" s="143">
        <v>143</v>
      </c>
      <c r="K2470" s="144">
        <v>204.49</v>
      </c>
    </row>
    <row r="2471" spans="1:11" x14ac:dyDescent="0.25">
      <c r="A2471" s="142" t="s">
        <v>106</v>
      </c>
      <c r="B2471" s="143">
        <v>2023</v>
      </c>
      <c r="C2471" s="143" t="s">
        <v>31</v>
      </c>
      <c r="D2471" s="143" t="s">
        <v>112</v>
      </c>
      <c r="E2471" s="143" t="s">
        <v>101</v>
      </c>
      <c r="F2471" s="143" t="s">
        <v>102</v>
      </c>
      <c r="G2471" s="143" t="s">
        <v>103</v>
      </c>
      <c r="H2471" s="143" t="s">
        <v>104</v>
      </c>
      <c r="I2471" s="143" t="s">
        <v>107</v>
      </c>
      <c r="J2471" s="143">
        <v>272</v>
      </c>
      <c r="K2471" s="144">
        <v>388.96</v>
      </c>
    </row>
    <row r="2472" spans="1:11" x14ac:dyDescent="0.25">
      <c r="A2472" s="142" t="s">
        <v>106</v>
      </c>
      <c r="B2472" s="143">
        <v>2023</v>
      </c>
      <c r="C2472" s="143" t="s">
        <v>31</v>
      </c>
      <c r="D2472" s="143" t="s">
        <v>112</v>
      </c>
      <c r="E2472" s="143" t="s">
        <v>101</v>
      </c>
      <c r="F2472" s="143" t="s">
        <v>102</v>
      </c>
      <c r="G2472" s="143" t="s">
        <v>103</v>
      </c>
      <c r="H2472" s="143" t="s">
        <v>104</v>
      </c>
      <c r="I2472" s="143" t="s">
        <v>107</v>
      </c>
      <c r="J2472" s="143">
        <v>266</v>
      </c>
      <c r="K2472" s="144">
        <v>380.38</v>
      </c>
    </row>
    <row r="2473" spans="1:11" x14ac:dyDescent="0.25">
      <c r="A2473" s="142" t="s">
        <v>99</v>
      </c>
      <c r="B2473" s="143">
        <v>2023</v>
      </c>
      <c r="C2473" s="143" t="s">
        <v>31</v>
      </c>
      <c r="D2473" s="143" t="s">
        <v>112</v>
      </c>
      <c r="E2473" s="143" t="s">
        <v>101</v>
      </c>
      <c r="F2473" s="143" t="s">
        <v>102</v>
      </c>
      <c r="G2473" s="143" t="s">
        <v>103</v>
      </c>
      <c r="H2473" s="143" t="s">
        <v>104</v>
      </c>
      <c r="I2473" s="143" t="s">
        <v>105</v>
      </c>
      <c r="J2473" s="143">
        <v>224</v>
      </c>
      <c r="K2473" s="144">
        <v>320.32</v>
      </c>
    </row>
    <row r="2474" spans="1:11" x14ac:dyDescent="0.25">
      <c r="A2474" s="142" t="s">
        <v>99</v>
      </c>
      <c r="B2474" s="143">
        <v>2023</v>
      </c>
      <c r="C2474" s="143" t="s">
        <v>31</v>
      </c>
      <c r="D2474" s="143" t="s">
        <v>112</v>
      </c>
      <c r="E2474" s="143" t="s">
        <v>101</v>
      </c>
      <c r="F2474" s="143" t="s">
        <v>102</v>
      </c>
      <c r="G2474" s="143" t="s">
        <v>103</v>
      </c>
      <c r="H2474" s="143" t="s">
        <v>104</v>
      </c>
      <c r="I2474" s="143" t="s">
        <v>105</v>
      </c>
      <c r="J2474" s="143">
        <v>194</v>
      </c>
      <c r="K2474" s="144">
        <v>277.42</v>
      </c>
    </row>
    <row r="2475" spans="1:11" x14ac:dyDescent="0.25">
      <c r="A2475" s="142" t="s">
        <v>108</v>
      </c>
      <c r="B2475" s="143">
        <v>2023</v>
      </c>
      <c r="C2475" s="143" t="s">
        <v>31</v>
      </c>
      <c r="D2475" s="143" t="s">
        <v>112</v>
      </c>
      <c r="E2475" s="143" t="s">
        <v>101</v>
      </c>
      <c r="F2475" s="143" t="s">
        <v>102</v>
      </c>
      <c r="G2475" s="143" t="s">
        <v>103</v>
      </c>
      <c r="H2475" s="143" t="s">
        <v>104</v>
      </c>
      <c r="I2475" s="143" t="s">
        <v>105</v>
      </c>
      <c r="J2475" s="143">
        <v>268</v>
      </c>
      <c r="K2475" s="144">
        <v>383.24</v>
      </c>
    </row>
    <row r="2476" spans="1:11" x14ac:dyDescent="0.25">
      <c r="A2476" s="142" t="s">
        <v>108</v>
      </c>
      <c r="B2476" s="143">
        <v>2023</v>
      </c>
      <c r="C2476" s="143" t="s">
        <v>31</v>
      </c>
      <c r="D2476" s="143" t="s">
        <v>112</v>
      </c>
      <c r="E2476" s="143" t="s">
        <v>101</v>
      </c>
      <c r="F2476" s="143" t="s">
        <v>102</v>
      </c>
      <c r="G2476" s="143" t="s">
        <v>103</v>
      </c>
      <c r="H2476" s="143" t="s">
        <v>104</v>
      </c>
      <c r="I2476" s="143" t="s">
        <v>105</v>
      </c>
      <c r="J2476" s="143">
        <v>220</v>
      </c>
      <c r="K2476" s="144">
        <v>526.24</v>
      </c>
    </row>
    <row r="2477" spans="1:11" x14ac:dyDescent="0.25">
      <c r="A2477" s="142" t="s">
        <v>108</v>
      </c>
      <c r="B2477" s="143">
        <v>2023</v>
      </c>
      <c r="C2477" s="143" t="s">
        <v>31</v>
      </c>
      <c r="D2477" s="143" t="s">
        <v>112</v>
      </c>
      <c r="E2477" s="143" t="s">
        <v>101</v>
      </c>
      <c r="F2477" s="143" t="s">
        <v>102</v>
      </c>
      <c r="G2477" s="143" t="s">
        <v>103</v>
      </c>
      <c r="H2477" s="143" t="s">
        <v>104</v>
      </c>
      <c r="I2477" s="143" t="s">
        <v>105</v>
      </c>
      <c r="J2477" s="143">
        <v>196</v>
      </c>
      <c r="K2477" s="144">
        <v>526.24</v>
      </c>
    </row>
    <row r="2478" spans="1:11" x14ac:dyDescent="0.25">
      <c r="A2478" s="142" t="s">
        <v>110</v>
      </c>
      <c r="B2478" s="143">
        <v>2023</v>
      </c>
      <c r="C2478" s="143" t="s">
        <v>31</v>
      </c>
      <c r="D2478" s="143" t="s">
        <v>112</v>
      </c>
      <c r="E2478" s="143" t="s">
        <v>101</v>
      </c>
      <c r="F2478" s="143" t="s">
        <v>102</v>
      </c>
      <c r="G2478" s="143" t="s">
        <v>103</v>
      </c>
      <c r="H2478" s="143" t="s">
        <v>104</v>
      </c>
      <c r="I2478" s="143" t="s">
        <v>105</v>
      </c>
      <c r="J2478" s="143">
        <v>966</v>
      </c>
      <c r="K2478" s="144">
        <v>1381.38</v>
      </c>
    </row>
    <row r="2479" spans="1:11" x14ac:dyDescent="0.25">
      <c r="A2479" s="142" t="s">
        <v>99</v>
      </c>
      <c r="B2479" s="143">
        <v>2023</v>
      </c>
      <c r="C2479" s="143" t="s">
        <v>31</v>
      </c>
      <c r="D2479" s="143" t="s">
        <v>112</v>
      </c>
      <c r="E2479" s="143" t="s">
        <v>101</v>
      </c>
      <c r="F2479" s="143" t="s">
        <v>102</v>
      </c>
      <c r="G2479" s="143" t="s">
        <v>103</v>
      </c>
      <c r="H2479" s="143" t="s">
        <v>104</v>
      </c>
      <c r="I2479" s="143" t="s">
        <v>105</v>
      </c>
      <c r="J2479" s="143">
        <v>1019</v>
      </c>
      <c r="K2479" s="144">
        <v>1457.17</v>
      </c>
    </row>
    <row r="2480" spans="1:11" x14ac:dyDescent="0.25">
      <c r="A2480" s="142" t="s">
        <v>99</v>
      </c>
      <c r="B2480" s="143">
        <v>2023</v>
      </c>
      <c r="C2480" s="143" t="s">
        <v>31</v>
      </c>
      <c r="D2480" s="143" t="s">
        <v>112</v>
      </c>
      <c r="E2480" s="143" t="s">
        <v>101</v>
      </c>
      <c r="F2480" s="143" t="s">
        <v>102</v>
      </c>
      <c r="G2480" s="143" t="s">
        <v>103</v>
      </c>
      <c r="H2480" s="143" t="s">
        <v>104</v>
      </c>
      <c r="I2480" s="143" t="s">
        <v>105</v>
      </c>
      <c r="J2480" s="143">
        <v>192</v>
      </c>
      <c r="K2480" s="144">
        <v>274.56</v>
      </c>
    </row>
    <row r="2481" spans="1:11" x14ac:dyDescent="0.25">
      <c r="A2481" s="142" t="s">
        <v>99</v>
      </c>
      <c r="B2481" s="143">
        <v>2023</v>
      </c>
      <c r="C2481" s="143" t="s">
        <v>31</v>
      </c>
      <c r="D2481" s="143" t="s">
        <v>112</v>
      </c>
      <c r="E2481" s="143" t="s">
        <v>101</v>
      </c>
      <c r="F2481" s="143" t="s">
        <v>102</v>
      </c>
      <c r="G2481" s="143" t="s">
        <v>103</v>
      </c>
      <c r="H2481" s="143" t="s">
        <v>104</v>
      </c>
      <c r="I2481" s="143" t="s">
        <v>105</v>
      </c>
      <c r="J2481" s="143">
        <v>219</v>
      </c>
      <c r="K2481" s="144">
        <v>313.17</v>
      </c>
    </row>
    <row r="2482" spans="1:11" x14ac:dyDescent="0.25">
      <c r="A2482" s="142" t="s">
        <v>110</v>
      </c>
      <c r="B2482" s="143">
        <v>2023</v>
      </c>
      <c r="C2482" s="143" t="s">
        <v>31</v>
      </c>
      <c r="D2482" s="143" t="s">
        <v>112</v>
      </c>
      <c r="E2482" s="143" t="s">
        <v>101</v>
      </c>
      <c r="F2482" s="143" t="s">
        <v>102</v>
      </c>
      <c r="G2482" s="143" t="s">
        <v>103</v>
      </c>
      <c r="H2482" s="143" t="s">
        <v>104</v>
      </c>
      <c r="I2482" s="143" t="s">
        <v>105</v>
      </c>
      <c r="J2482" s="143">
        <v>195</v>
      </c>
      <c r="K2482" s="144">
        <v>278.85000000000002</v>
      </c>
    </row>
    <row r="2483" spans="1:11" x14ac:dyDescent="0.25">
      <c r="A2483" s="142" t="s">
        <v>99</v>
      </c>
      <c r="B2483" s="143">
        <v>2023</v>
      </c>
      <c r="C2483" s="143" t="s">
        <v>31</v>
      </c>
      <c r="D2483" s="143" t="s">
        <v>112</v>
      </c>
      <c r="E2483" s="143" t="s">
        <v>101</v>
      </c>
      <c r="F2483" s="143" t="s">
        <v>102</v>
      </c>
      <c r="G2483" s="143" t="s">
        <v>103</v>
      </c>
      <c r="H2483" s="143" t="s">
        <v>104</v>
      </c>
      <c r="I2483" s="143" t="s">
        <v>105</v>
      </c>
      <c r="J2483" s="143">
        <v>271</v>
      </c>
      <c r="K2483" s="144">
        <v>387.53</v>
      </c>
    </row>
    <row r="2484" spans="1:11" x14ac:dyDescent="0.25">
      <c r="A2484" s="142" t="s">
        <v>108</v>
      </c>
      <c r="B2484" s="143">
        <v>2023</v>
      </c>
      <c r="C2484" s="143" t="s">
        <v>31</v>
      </c>
      <c r="D2484" s="143" t="s">
        <v>112</v>
      </c>
      <c r="E2484" s="143" t="s">
        <v>101</v>
      </c>
      <c r="F2484" s="143" t="s">
        <v>102</v>
      </c>
      <c r="G2484" s="143" t="s">
        <v>103</v>
      </c>
      <c r="H2484" s="143" t="s">
        <v>104</v>
      </c>
      <c r="I2484" s="143" t="s">
        <v>105</v>
      </c>
      <c r="J2484" s="143">
        <v>747</v>
      </c>
      <c r="K2484" s="144">
        <v>1068.21</v>
      </c>
    </row>
    <row r="2485" spans="1:11" x14ac:dyDescent="0.25">
      <c r="A2485" s="142" t="s">
        <v>108</v>
      </c>
      <c r="B2485" s="143">
        <v>2023</v>
      </c>
      <c r="C2485" s="143" t="s">
        <v>31</v>
      </c>
      <c r="D2485" s="143" t="s">
        <v>112</v>
      </c>
      <c r="E2485" s="143" t="s">
        <v>101</v>
      </c>
      <c r="F2485" s="143" t="s">
        <v>102</v>
      </c>
      <c r="G2485" s="143" t="s">
        <v>103</v>
      </c>
      <c r="H2485" s="143" t="s">
        <v>104</v>
      </c>
      <c r="I2485" s="143" t="s">
        <v>105</v>
      </c>
      <c r="J2485" s="143">
        <v>834</v>
      </c>
      <c r="K2485" s="144">
        <v>1192.6199999999999</v>
      </c>
    </row>
    <row r="2486" spans="1:11" x14ac:dyDescent="0.25">
      <c r="A2486" s="142" t="s">
        <v>99</v>
      </c>
      <c r="B2486" s="143">
        <v>2023</v>
      </c>
      <c r="C2486" s="143" t="s">
        <v>31</v>
      </c>
      <c r="D2486" s="143" t="s">
        <v>112</v>
      </c>
      <c r="E2486" s="143" t="s">
        <v>101</v>
      </c>
      <c r="F2486" s="143" t="s">
        <v>102</v>
      </c>
      <c r="G2486" s="143" t="s">
        <v>103</v>
      </c>
      <c r="H2486" s="143" t="s">
        <v>104</v>
      </c>
      <c r="I2486" s="143" t="s">
        <v>107</v>
      </c>
      <c r="J2486" s="143">
        <v>269</v>
      </c>
      <c r="K2486" s="144">
        <v>384.67</v>
      </c>
    </row>
    <row r="2487" spans="1:11" x14ac:dyDescent="0.25">
      <c r="A2487" s="142" t="s">
        <v>99</v>
      </c>
      <c r="B2487" s="143">
        <v>2023</v>
      </c>
      <c r="C2487" s="143" t="s">
        <v>31</v>
      </c>
      <c r="D2487" s="143" t="s">
        <v>112</v>
      </c>
      <c r="E2487" s="143" t="s">
        <v>101</v>
      </c>
      <c r="F2487" s="143" t="s">
        <v>102</v>
      </c>
      <c r="G2487" s="143" t="s">
        <v>103</v>
      </c>
      <c r="H2487" s="143" t="s">
        <v>104</v>
      </c>
      <c r="I2487" s="143" t="s">
        <v>105</v>
      </c>
      <c r="J2487" s="143">
        <v>221</v>
      </c>
      <c r="K2487" s="144">
        <v>316.02999999999997</v>
      </c>
    </row>
    <row r="2488" spans="1:11" x14ac:dyDescent="0.25">
      <c r="A2488" s="142" t="s">
        <v>108</v>
      </c>
      <c r="B2488" s="143">
        <v>2023</v>
      </c>
      <c r="C2488" s="143" t="s">
        <v>31</v>
      </c>
      <c r="D2488" s="143" t="s">
        <v>112</v>
      </c>
      <c r="E2488" s="143" t="s">
        <v>101</v>
      </c>
      <c r="F2488" s="143" t="s">
        <v>102</v>
      </c>
      <c r="G2488" s="143" t="s">
        <v>103</v>
      </c>
      <c r="H2488" s="143" t="s">
        <v>104</v>
      </c>
      <c r="I2488" s="143" t="s">
        <v>105</v>
      </c>
      <c r="J2488" s="143">
        <v>149</v>
      </c>
      <c r="K2488" s="144">
        <v>213.07</v>
      </c>
    </row>
    <row r="2489" spans="1:11" x14ac:dyDescent="0.25">
      <c r="A2489" s="142" t="s">
        <v>99</v>
      </c>
      <c r="B2489" s="143">
        <v>2023</v>
      </c>
      <c r="C2489" s="143" t="s">
        <v>31</v>
      </c>
      <c r="D2489" s="143" t="s">
        <v>112</v>
      </c>
      <c r="E2489" s="143" t="s">
        <v>101</v>
      </c>
      <c r="F2489" s="143" t="s">
        <v>102</v>
      </c>
      <c r="G2489" s="143" t="s">
        <v>103</v>
      </c>
      <c r="H2489" s="143" t="s">
        <v>104</v>
      </c>
      <c r="I2489" s="143" t="s">
        <v>105</v>
      </c>
      <c r="J2489" s="143">
        <v>197</v>
      </c>
      <c r="K2489" s="144">
        <v>281.70999999999998</v>
      </c>
    </row>
    <row r="2490" spans="1:11" x14ac:dyDescent="0.25">
      <c r="A2490" s="142" t="s">
        <v>108</v>
      </c>
      <c r="B2490" s="143">
        <v>2023</v>
      </c>
      <c r="C2490" s="143" t="s">
        <v>9</v>
      </c>
      <c r="D2490" s="143" t="s">
        <v>112</v>
      </c>
      <c r="E2490" s="143" t="s">
        <v>101</v>
      </c>
      <c r="F2490" s="143" t="s">
        <v>102</v>
      </c>
      <c r="G2490" s="143" t="s">
        <v>103</v>
      </c>
      <c r="H2490" s="143" t="s">
        <v>104</v>
      </c>
      <c r="I2490" s="143" t="s">
        <v>107</v>
      </c>
      <c r="J2490" s="143">
        <v>284</v>
      </c>
      <c r="K2490" s="144">
        <v>406.12</v>
      </c>
    </row>
    <row r="2491" spans="1:11" x14ac:dyDescent="0.25">
      <c r="A2491" s="142" t="s">
        <v>106</v>
      </c>
      <c r="B2491" s="143">
        <v>2023</v>
      </c>
      <c r="C2491" s="143" t="s">
        <v>9</v>
      </c>
      <c r="D2491" s="143" t="s">
        <v>112</v>
      </c>
      <c r="E2491" s="143" t="s">
        <v>101</v>
      </c>
      <c r="F2491" s="143" t="s">
        <v>102</v>
      </c>
      <c r="G2491" s="143" t="s">
        <v>103</v>
      </c>
      <c r="H2491" s="143" t="s">
        <v>104</v>
      </c>
      <c r="I2491" s="143" t="s">
        <v>107</v>
      </c>
      <c r="J2491" s="143">
        <v>278</v>
      </c>
      <c r="K2491" s="144">
        <v>397.53999999999996</v>
      </c>
    </row>
    <row r="2492" spans="1:11" x14ac:dyDescent="0.25">
      <c r="A2492" s="142" t="s">
        <v>108</v>
      </c>
      <c r="B2492" s="143">
        <v>2023</v>
      </c>
      <c r="C2492" s="143" t="s">
        <v>9</v>
      </c>
      <c r="D2492" s="143" t="s">
        <v>112</v>
      </c>
      <c r="E2492" s="143" t="s">
        <v>101</v>
      </c>
      <c r="F2492" s="143" t="s">
        <v>102</v>
      </c>
      <c r="G2492" s="143" t="s">
        <v>103</v>
      </c>
      <c r="H2492" s="143" t="s">
        <v>104</v>
      </c>
      <c r="I2492" s="143" t="s">
        <v>105</v>
      </c>
      <c r="J2492" s="143">
        <v>152</v>
      </c>
      <c r="K2492" s="144">
        <v>217.36</v>
      </c>
    </row>
    <row r="2493" spans="1:11" x14ac:dyDescent="0.25">
      <c r="A2493" s="142" t="s">
        <v>99</v>
      </c>
      <c r="B2493" s="143">
        <v>2023</v>
      </c>
      <c r="C2493" s="143" t="s">
        <v>9</v>
      </c>
      <c r="D2493" s="143" t="s">
        <v>112</v>
      </c>
      <c r="E2493" s="143" t="s">
        <v>101</v>
      </c>
      <c r="F2493" s="143" t="s">
        <v>102</v>
      </c>
      <c r="G2493" s="143" t="s">
        <v>103</v>
      </c>
      <c r="H2493" s="143" t="s">
        <v>104</v>
      </c>
      <c r="I2493" s="143" t="s">
        <v>105</v>
      </c>
      <c r="J2493" s="143">
        <v>200</v>
      </c>
      <c r="K2493" s="144">
        <v>286</v>
      </c>
    </row>
    <row r="2494" spans="1:11" x14ac:dyDescent="0.25">
      <c r="A2494" s="142" t="s">
        <v>106</v>
      </c>
      <c r="B2494" s="143">
        <v>2023</v>
      </c>
      <c r="C2494" s="143" t="s">
        <v>9</v>
      </c>
      <c r="D2494" s="143" t="s">
        <v>112</v>
      </c>
      <c r="E2494" s="143" t="s">
        <v>101</v>
      </c>
      <c r="F2494" s="143" t="s">
        <v>102</v>
      </c>
      <c r="G2494" s="143" t="s">
        <v>103</v>
      </c>
      <c r="H2494" s="143" t="s">
        <v>104</v>
      </c>
      <c r="I2494" s="143" t="s">
        <v>105</v>
      </c>
      <c r="J2494" s="143">
        <v>286</v>
      </c>
      <c r="K2494" s="144">
        <v>408.98</v>
      </c>
    </row>
    <row r="2495" spans="1:11" x14ac:dyDescent="0.25">
      <c r="A2495" s="142" t="s">
        <v>106</v>
      </c>
      <c r="B2495" s="143">
        <v>2023</v>
      </c>
      <c r="C2495" s="143" t="s">
        <v>9</v>
      </c>
      <c r="D2495" s="143" t="s">
        <v>112</v>
      </c>
      <c r="E2495" s="143" t="s">
        <v>101</v>
      </c>
      <c r="F2495" s="143" t="s">
        <v>102</v>
      </c>
      <c r="G2495" s="143" t="s">
        <v>103</v>
      </c>
      <c r="H2495" s="143" t="s">
        <v>104</v>
      </c>
      <c r="I2495" s="143" t="s">
        <v>105</v>
      </c>
      <c r="J2495" s="143">
        <v>280</v>
      </c>
      <c r="K2495" s="144">
        <v>400.4</v>
      </c>
    </row>
    <row r="2496" spans="1:11" x14ac:dyDescent="0.25">
      <c r="A2496" s="142" t="s">
        <v>99</v>
      </c>
      <c r="B2496" s="143">
        <v>2023</v>
      </c>
      <c r="C2496" s="143" t="s">
        <v>9</v>
      </c>
      <c r="D2496" s="143" t="s">
        <v>112</v>
      </c>
      <c r="E2496" s="143" t="s">
        <v>101</v>
      </c>
      <c r="F2496" s="143" t="s">
        <v>102</v>
      </c>
      <c r="G2496" s="143" t="s">
        <v>103</v>
      </c>
      <c r="H2496" s="143" t="s">
        <v>104</v>
      </c>
      <c r="I2496" s="143" t="s">
        <v>105</v>
      </c>
      <c r="J2496" s="143">
        <v>274</v>
      </c>
      <c r="K2496" s="144">
        <v>391.82</v>
      </c>
    </row>
    <row r="2497" spans="1:11" x14ac:dyDescent="0.25">
      <c r="A2497" s="142" t="s">
        <v>106</v>
      </c>
      <c r="B2497" s="143">
        <v>2023</v>
      </c>
      <c r="C2497" s="143" t="s">
        <v>9</v>
      </c>
      <c r="D2497" s="143" t="s">
        <v>112</v>
      </c>
      <c r="E2497" s="143" t="s">
        <v>101</v>
      </c>
      <c r="F2497" s="143" t="s">
        <v>102</v>
      </c>
      <c r="G2497" s="143" t="s">
        <v>103</v>
      </c>
      <c r="H2497" s="143" t="s">
        <v>104</v>
      </c>
      <c r="I2497" s="143" t="s">
        <v>105</v>
      </c>
      <c r="J2497" s="143">
        <v>226</v>
      </c>
      <c r="K2497" s="144">
        <v>526.24</v>
      </c>
    </row>
    <row r="2498" spans="1:11" x14ac:dyDescent="0.25">
      <c r="A2498" s="142" t="s">
        <v>109</v>
      </c>
      <c r="B2498" s="143">
        <v>2023</v>
      </c>
      <c r="C2498" s="143" t="s">
        <v>9</v>
      </c>
      <c r="D2498" s="143" t="s">
        <v>112</v>
      </c>
      <c r="E2498" s="143" t="s">
        <v>101</v>
      </c>
      <c r="F2498" s="143" t="s">
        <v>102</v>
      </c>
      <c r="G2498" s="143" t="s">
        <v>103</v>
      </c>
      <c r="H2498" s="143" t="s">
        <v>104</v>
      </c>
      <c r="I2498" s="143" t="s">
        <v>105</v>
      </c>
      <c r="J2498" s="143">
        <v>154</v>
      </c>
      <c r="K2498" s="144">
        <v>526.24</v>
      </c>
    </row>
    <row r="2499" spans="1:11" x14ac:dyDescent="0.25">
      <c r="A2499" s="142" t="s">
        <v>99</v>
      </c>
      <c r="B2499" s="143">
        <v>2023</v>
      </c>
      <c r="C2499" s="143" t="s">
        <v>9</v>
      </c>
      <c r="D2499" s="143" t="s">
        <v>112</v>
      </c>
      <c r="E2499" s="143" t="s">
        <v>101</v>
      </c>
      <c r="F2499" s="143" t="s">
        <v>102</v>
      </c>
      <c r="G2499" s="143" t="s">
        <v>103</v>
      </c>
      <c r="H2499" s="143" t="s">
        <v>104</v>
      </c>
      <c r="I2499" s="143" t="s">
        <v>105</v>
      </c>
      <c r="J2499" s="143">
        <v>202</v>
      </c>
      <c r="K2499" s="144">
        <v>526.24</v>
      </c>
    </row>
    <row r="2500" spans="1:11" x14ac:dyDescent="0.25">
      <c r="A2500" s="142" t="s">
        <v>108</v>
      </c>
      <c r="B2500" s="143">
        <v>2023</v>
      </c>
      <c r="C2500" s="143" t="s">
        <v>9</v>
      </c>
      <c r="D2500" s="143" t="s">
        <v>112</v>
      </c>
      <c r="E2500" s="143" t="s">
        <v>101</v>
      </c>
      <c r="F2500" s="143" t="s">
        <v>102</v>
      </c>
      <c r="G2500" s="143" t="s">
        <v>103</v>
      </c>
      <c r="H2500" s="143" t="s">
        <v>104</v>
      </c>
      <c r="I2500" s="143" t="s">
        <v>105</v>
      </c>
      <c r="J2500" s="143">
        <v>965</v>
      </c>
      <c r="K2500" s="144">
        <v>1379.95</v>
      </c>
    </row>
    <row r="2501" spans="1:11" x14ac:dyDescent="0.25">
      <c r="A2501" s="142" t="s">
        <v>106</v>
      </c>
      <c r="B2501" s="143">
        <v>2023</v>
      </c>
      <c r="C2501" s="143" t="s">
        <v>9</v>
      </c>
      <c r="D2501" s="143" t="s">
        <v>112</v>
      </c>
      <c r="E2501" s="143" t="s">
        <v>101</v>
      </c>
      <c r="F2501" s="143" t="s">
        <v>102</v>
      </c>
      <c r="G2501" s="143" t="s">
        <v>103</v>
      </c>
      <c r="H2501" s="143" t="s">
        <v>104</v>
      </c>
      <c r="I2501" s="143" t="s">
        <v>105</v>
      </c>
      <c r="J2501" s="143">
        <v>198</v>
      </c>
      <c r="K2501" s="144">
        <v>283.14</v>
      </c>
    </row>
    <row r="2502" spans="1:11" x14ac:dyDescent="0.25">
      <c r="A2502" s="142" t="s">
        <v>106</v>
      </c>
      <c r="B2502" s="143">
        <v>2023</v>
      </c>
      <c r="C2502" s="143" t="s">
        <v>9</v>
      </c>
      <c r="D2502" s="143" t="s">
        <v>112</v>
      </c>
      <c r="E2502" s="143" t="s">
        <v>101</v>
      </c>
      <c r="F2502" s="143" t="s">
        <v>102</v>
      </c>
      <c r="G2502" s="143" t="s">
        <v>103</v>
      </c>
      <c r="H2502" s="143" t="s">
        <v>104</v>
      </c>
      <c r="I2502" s="143" t="s">
        <v>105</v>
      </c>
      <c r="J2502" s="143">
        <v>225</v>
      </c>
      <c r="K2502" s="144">
        <v>321.75</v>
      </c>
    </row>
    <row r="2503" spans="1:11" x14ac:dyDescent="0.25">
      <c r="A2503" s="142" t="s">
        <v>106</v>
      </c>
      <c r="B2503" s="143">
        <v>2023</v>
      </c>
      <c r="C2503" s="143" t="s">
        <v>9</v>
      </c>
      <c r="D2503" s="143" t="s">
        <v>112</v>
      </c>
      <c r="E2503" s="143" t="s">
        <v>101</v>
      </c>
      <c r="F2503" s="143" t="s">
        <v>102</v>
      </c>
      <c r="G2503" s="143" t="s">
        <v>103</v>
      </c>
      <c r="H2503" s="143" t="s">
        <v>104</v>
      </c>
      <c r="I2503" s="143" t="s">
        <v>105</v>
      </c>
      <c r="J2503" s="143">
        <v>153</v>
      </c>
      <c r="K2503" s="144">
        <v>218.79</v>
      </c>
    </row>
    <row r="2504" spans="1:11" x14ac:dyDescent="0.25">
      <c r="A2504" s="142" t="s">
        <v>108</v>
      </c>
      <c r="B2504" s="143">
        <v>2023</v>
      </c>
      <c r="C2504" s="143" t="s">
        <v>9</v>
      </c>
      <c r="D2504" s="143" t="s">
        <v>112</v>
      </c>
      <c r="E2504" s="143" t="s">
        <v>101</v>
      </c>
      <c r="F2504" s="143" t="s">
        <v>102</v>
      </c>
      <c r="G2504" s="143" t="s">
        <v>103</v>
      </c>
      <c r="H2504" s="143" t="s">
        <v>104</v>
      </c>
      <c r="I2504" s="143" t="s">
        <v>105</v>
      </c>
      <c r="J2504" s="143">
        <v>201</v>
      </c>
      <c r="K2504" s="144">
        <v>287.43</v>
      </c>
    </row>
    <row r="2505" spans="1:11" x14ac:dyDescent="0.25">
      <c r="A2505" s="142" t="s">
        <v>109</v>
      </c>
      <c r="B2505" s="143">
        <v>2023</v>
      </c>
      <c r="C2505" s="143" t="s">
        <v>9</v>
      </c>
      <c r="D2505" s="143" t="s">
        <v>112</v>
      </c>
      <c r="E2505" s="143" t="s">
        <v>101</v>
      </c>
      <c r="F2505" s="143" t="s">
        <v>102</v>
      </c>
      <c r="G2505" s="143" t="s">
        <v>103</v>
      </c>
      <c r="H2505" s="143" t="s">
        <v>104</v>
      </c>
      <c r="I2505" s="143" t="s">
        <v>105</v>
      </c>
      <c r="J2505" s="143">
        <v>283</v>
      </c>
      <c r="K2505" s="144">
        <v>404.69</v>
      </c>
    </row>
    <row r="2506" spans="1:11" x14ac:dyDescent="0.25">
      <c r="A2506" s="142" t="s">
        <v>108</v>
      </c>
      <c r="B2506" s="143">
        <v>2023</v>
      </c>
      <c r="C2506" s="143" t="s">
        <v>9</v>
      </c>
      <c r="D2506" s="143" t="s">
        <v>112</v>
      </c>
      <c r="E2506" s="143" t="s">
        <v>101</v>
      </c>
      <c r="F2506" s="143" t="s">
        <v>102</v>
      </c>
      <c r="G2506" s="143" t="s">
        <v>103</v>
      </c>
      <c r="H2506" s="143" t="s">
        <v>104</v>
      </c>
      <c r="I2506" s="143" t="s">
        <v>105</v>
      </c>
      <c r="J2506" s="143">
        <v>277</v>
      </c>
      <c r="K2506" s="144">
        <v>396.11</v>
      </c>
    </row>
    <row r="2507" spans="1:11" x14ac:dyDescent="0.25">
      <c r="A2507" s="142" t="s">
        <v>99</v>
      </c>
      <c r="B2507" s="143">
        <v>2023</v>
      </c>
      <c r="C2507" s="143" t="s">
        <v>9</v>
      </c>
      <c r="D2507" s="143" t="s">
        <v>112</v>
      </c>
      <c r="E2507" s="143" t="s">
        <v>101</v>
      </c>
      <c r="F2507" s="143" t="s">
        <v>102</v>
      </c>
      <c r="G2507" s="143" t="s">
        <v>103</v>
      </c>
      <c r="H2507" s="143" t="s">
        <v>104</v>
      </c>
      <c r="I2507" s="143" t="s">
        <v>105</v>
      </c>
      <c r="J2507" s="143">
        <v>746</v>
      </c>
      <c r="K2507" s="144">
        <v>1066.78</v>
      </c>
    </row>
    <row r="2508" spans="1:11" x14ac:dyDescent="0.25">
      <c r="A2508" s="142" t="s">
        <v>99</v>
      </c>
      <c r="B2508" s="143">
        <v>2023</v>
      </c>
      <c r="C2508" s="143" t="s">
        <v>9</v>
      </c>
      <c r="D2508" s="143" t="s">
        <v>112</v>
      </c>
      <c r="E2508" s="143" t="s">
        <v>101</v>
      </c>
      <c r="F2508" s="143" t="s">
        <v>102</v>
      </c>
      <c r="G2508" s="143" t="s">
        <v>103</v>
      </c>
      <c r="H2508" s="143" t="s">
        <v>104</v>
      </c>
      <c r="I2508" s="143" t="s">
        <v>105</v>
      </c>
      <c r="J2508" s="143">
        <v>800</v>
      </c>
      <c r="K2508" s="144">
        <v>1144</v>
      </c>
    </row>
    <row r="2509" spans="1:11" x14ac:dyDescent="0.25">
      <c r="A2509" s="142" t="s">
        <v>106</v>
      </c>
      <c r="B2509" s="143">
        <v>2023</v>
      </c>
      <c r="C2509" s="143" t="s">
        <v>9</v>
      </c>
      <c r="D2509" s="143" t="s">
        <v>112</v>
      </c>
      <c r="E2509" s="143" t="s">
        <v>101</v>
      </c>
      <c r="F2509" s="143" t="s">
        <v>102</v>
      </c>
      <c r="G2509" s="143" t="s">
        <v>103</v>
      </c>
      <c r="H2509" s="143" t="s">
        <v>104</v>
      </c>
      <c r="I2509" s="143" t="s">
        <v>105</v>
      </c>
      <c r="J2509" s="143">
        <v>833</v>
      </c>
      <c r="K2509" s="144">
        <v>1191.19</v>
      </c>
    </row>
    <row r="2510" spans="1:11" x14ac:dyDescent="0.25">
      <c r="A2510" s="142" t="s">
        <v>106</v>
      </c>
      <c r="B2510" s="143">
        <v>2023</v>
      </c>
      <c r="C2510" s="143" t="s">
        <v>9</v>
      </c>
      <c r="D2510" s="143" t="s">
        <v>112</v>
      </c>
      <c r="E2510" s="143" t="s">
        <v>101</v>
      </c>
      <c r="F2510" s="143" t="s">
        <v>102</v>
      </c>
      <c r="G2510" s="143" t="s">
        <v>103</v>
      </c>
      <c r="H2510" s="143" t="s">
        <v>104</v>
      </c>
      <c r="I2510" s="143" t="s">
        <v>107</v>
      </c>
      <c r="J2510" s="143">
        <v>287</v>
      </c>
      <c r="K2510" s="144">
        <v>410.40999999999997</v>
      </c>
    </row>
    <row r="2511" spans="1:11" x14ac:dyDescent="0.25">
      <c r="A2511" s="142" t="s">
        <v>106</v>
      </c>
      <c r="B2511" s="143">
        <v>2023</v>
      </c>
      <c r="C2511" s="143" t="s">
        <v>9</v>
      </c>
      <c r="D2511" s="143" t="s">
        <v>112</v>
      </c>
      <c r="E2511" s="143" t="s">
        <v>101</v>
      </c>
      <c r="F2511" s="143" t="s">
        <v>102</v>
      </c>
      <c r="G2511" s="143" t="s">
        <v>103</v>
      </c>
      <c r="H2511" s="143" t="s">
        <v>104</v>
      </c>
      <c r="I2511" s="143" t="s">
        <v>107</v>
      </c>
      <c r="J2511" s="143">
        <v>281</v>
      </c>
      <c r="K2511" s="144">
        <v>401.83</v>
      </c>
    </row>
    <row r="2512" spans="1:11" x14ac:dyDescent="0.25">
      <c r="A2512" s="142" t="s">
        <v>110</v>
      </c>
      <c r="B2512" s="143">
        <v>2023</v>
      </c>
      <c r="C2512" s="143" t="s">
        <v>9</v>
      </c>
      <c r="D2512" s="143" t="s">
        <v>112</v>
      </c>
      <c r="E2512" s="143" t="s">
        <v>101</v>
      </c>
      <c r="F2512" s="143" t="s">
        <v>102</v>
      </c>
      <c r="G2512" s="143" t="s">
        <v>103</v>
      </c>
      <c r="H2512" s="143" t="s">
        <v>104</v>
      </c>
      <c r="I2512" s="143" t="s">
        <v>107</v>
      </c>
      <c r="J2512" s="143">
        <v>275</v>
      </c>
      <c r="K2512" s="144">
        <v>393.25</v>
      </c>
    </row>
    <row r="2513" spans="1:11" x14ac:dyDescent="0.25">
      <c r="A2513" s="142" t="s">
        <v>99</v>
      </c>
      <c r="B2513" s="143">
        <v>2023</v>
      </c>
      <c r="C2513" s="143" t="s">
        <v>9</v>
      </c>
      <c r="D2513" s="143" t="s">
        <v>112</v>
      </c>
      <c r="E2513" s="143" t="s">
        <v>101</v>
      </c>
      <c r="F2513" s="143" t="s">
        <v>102</v>
      </c>
      <c r="G2513" s="143" t="s">
        <v>103</v>
      </c>
      <c r="H2513" s="143" t="s">
        <v>104</v>
      </c>
      <c r="I2513" s="143" t="s">
        <v>105</v>
      </c>
      <c r="J2513" s="143">
        <v>227</v>
      </c>
      <c r="K2513" s="144">
        <v>324.61</v>
      </c>
    </row>
    <row r="2514" spans="1:11" x14ac:dyDescent="0.25">
      <c r="A2514" s="142" t="s">
        <v>106</v>
      </c>
      <c r="B2514" s="143">
        <v>2023</v>
      </c>
      <c r="C2514" s="143" t="s">
        <v>9</v>
      </c>
      <c r="D2514" s="143" t="s">
        <v>112</v>
      </c>
      <c r="E2514" s="143" t="s">
        <v>101</v>
      </c>
      <c r="F2514" s="143" t="s">
        <v>102</v>
      </c>
      <c r="G2514" s="143" t="s">
        <v>103</v>
      </c>
      <c r="H2514" s="143" t="s">
        <v>104</v>
      </c>
      <c r="I2514" s="143" t="s">
        <v>105</v>
      </c>
      <c r="J2514" s="143">
        <v>155</v>
      </c>
      <c r="K2514" s="144">
        <v>221.65</v>
      </c>
    </row>
    <row r="2515" spans="1:11" x14ac:dyDescent="0.25">
      <c r="A2515" s="142" t="s">
        <v>99</v>
      </c>
      <c r="B2515" s="143">
        <v>2023</v>
      </c>
      <c r="C2515" s="143" t="s">
        <v>37</v>
      </c>
      <c r="D2515" s="143" t="s">
        <v>112</v>
      </c>
      <c r="E2515" s="143" t="s">
        <v>101</v>
      </c>
      <c r="F2515" s="143" t="s">
        <v>102</v>
      </c>
      <c r="G2515" s="143" t="s">
        <v>103</v>
      </c>
      <c r="H2515" s="143" t="s">
        <v>104</v>
      </c>
      <c r="I2515" s="143" t="s">
        <v>105</v>
      </c>
      <c r="J2515" s="143">
        <v>194</v>
      </c>
      <c r="K2515" s="144">
        <v>277.42</v>
      </c>
    </row>
    <row r="2516" spans="1:11" x14ac:dyDescent="0.25">
      <c r="A2516" s="142" t="s">
        <v>108</v>
      </c>
      <c r="B2516" s="143">
        <v>2023</v>
      </c>
      <c r="C2516" s="143" t="s">
        <v>37</v>
      </c>
      <c r="D2516" s="143" t="s">
        <v>112</v>
      </c>
      <c r="E2516" s="143" t="s">
        <v>101</v>
      </c>
      <c r="F2516" s="143" t="s">
        <v>102</v>
      </c>
      <c r="G2516" s="143" t="s">
        <v>103</v>
      </c>
      <c r="H2516" s="143" t="s">
        <v>104</v>
      </c>
      <c r="I2516" s="143" t="s">
        <v>105</v>
      </c>
      <c r="J2516" s="143">
        <v>170</v>
      </c>
      <c r="K2516" s="144">
        <v>243.1</v>
      </c>
    </row>
    <row r="2517" spans="1:11" x14ac:dyDescent="0.25">
      <c r="A2517" s="142" t="s">
        <v>108</v>
      </c>
      <c r="B2517" s="143">
        <v>2023</v>
      </c>
      <c r="C2517" s="143" t="s">
        <v>37</v>
      </c>
      <c r="D2517" s="143" t="s">
        <v>112</v>
      </c>
      <c r="E2517" s="143" t="s">
        <v>101</v>
      </c>
      <c r="F2517" s="143" t="s">
        <v>102</v>
      </c>
      <c r="G2517" s="143" t="s">
        <v>103</v>
      </c>
      <c r="H2517" s="143" t="s">
        <v>104</v>
      </c>
      <c r="I2517" s="143" t="s">
        <v>105</v>
      </c>
      <c r="J2517" s="143">
        <v>196</v>
      </c>
      <c r="K2517" s="144">
        <v>526.24</v>
      </c>
    </row>
    <row r="2518" spans="1:11" x14ac:dyDescent="0.25">
      <c r="A2518" s="142" t="s">
        <v>108</v>
      </c>
      <c r="B2518" s="143">
        <v>2023</v>
      </c>
      <c r="C2518" s="143" t="s">
        <v>37</v>
      </c>
      <c r="D2518" s="143" t="s">
        <v>112</v>
      </c>
      <c r="E2518" s="143" t="s">
        <v>101</v>
      </c>
      <c r="F2518" s="143" t="s">
        <v>102</v>
      </c>
      <c r="G2518" s="143" t="s">
        <v>103</v>
      </c>
      <c r="H2518" s="143" t="s">
        <v>104</v>
      </c>
      <c r="I2518" s="143" t="s">
        <v>105</v>
      </c>
      <c r="J2518" s="143">
        <v>166</v>
      </c>
      <c r="K2518" s="144">
        <v>526.24</v>
      </c>
    </row>
    <row r="2519" spans="1:11" x14ac:dyDescent="0.25">
      <c r="A2519" s="142" t="s">
        <v>110</v>
      </c>
      <c r="B2519" s="143">
        <v>2023</v>
      </c>
      <c r="C2519" s="143" t="s">
        <v>37</v>
      </c>
      <c r="D2519" s="143" t="s">
        <v>112</v>
      </c>
      <c r="E2519" s="143" t="s">
        <v>101</v>
      </c>
      <c r="F2519" s="143" t="s">
        <v>102</v>
      </c>
      <c r="G2519" s="143" t="s">
        <v>103</v>
      </c>
      <c r="H2519" s="143" t="s">
        <v>104</v>
      </c>
      <c r="I2519" s="143" t="s">
        <v>105</v>
      </c>
      <c r="J2519" s="143">
        <v>168</v>
      </c>
      <c r="K2519" s="144">
        <v>240.24</v>
      </c>
    </row>
    <row r="2520" spans="1:11" x14ac:dyDescent="0.25">
      <c r="A2520" s="142" t="s">
        <v>110</v>
      </c>
      <c r="B2520" s="143">
        <v>2023</v>
      </c>
      <c r="C2520" s="143" t="s">
        <v>37</v>
      </c>
      <c r="D2520" s="143" t="s">
        <v>112</v>
      </c>
      <c r="E2520" s="143" t="s">
        <v>101</v>
      </c>
      <c r="F2520" s="143" t="s">
        <v>102</v>
      </c>
      <c r="G2520" s="143" t="s">
        <v>103</v>
      </c>
      <c r="H2520" s="143" t="s">
        <v>104</v>
      </c>
      <c r="I2520" s="143" t="s">
        <v>105</v>
      </c>
      <c r="J2520" s="143">
        <v>195</v>
      </c>
      <c r="K2520" s="144">
        <v>278.85000000000002</v>
      </c>
    </row>
    <row r="2521" spans="1:11" x14ac:dyDescent="0.25">
      <c r="A2521" s="142" t="s">
        <v>108</v>
      </c>
      <c r="B2521" s="143">
        <v>2023</v>
      </c>
      <c r="C2521" s="143" t="s">
        <v>37</v>
      </c>
      <c r="D2521" s="143" t="s">
        <v>112</v>
      </c>
      <c r="E2521" s="143" t="s">
        <v>101</v>
      </c>
      <c r="F2521" s="143" t="s">
        <v>102</v>
      </c>
      <c r="G2521" s="143" t="s">
        <v>103</v>
      </c>
      <c r="H2521" s="143" t="s">
        <v>104</v>
      </c>
      <c r="I2521" s="143" t="s">
        <v>105</v>
      </c>
      <c r="J2521" s="143">
        <v>752</v>
      </c>
      <c r="K2521" s="144">
        <v>1075.3600000000001</v>
      </c>
    </row>
    <row r="2522" spans="1:11" x14ac:dyDescent="0.25">
      <c r="A2522" s="142" t="s">
        <v>108</v>
      </c>
      <c r="B2522" s="143">
        <v>2023</v>
      </c>
      <c r="C2522" s="143" t="s">
        <v>37</v>
      </c>
      <c r="D2522" s="143" t="s">
        <v>112</v>
      </c>
      <c r="E2522" s="143" t="s">
        <v>101</v>
      </c>
      <c r="F2522" s="143" t="s">
        <v>102</v>
      </c>
      <c r="G2522" s="143" t="s">
        <v>103</v>
      </c>
      <c r="H2522" s="143" t="s">
        <v>104</v>
      </c>
      <c r="I2522" s="143" t="s">
        <v>105</v>
      </c>
      <c r="J2522" s="143">
        <v>838</v>
      </c>
      <c r="K2522" s="144">
        <v>1198.3399999999999</v>
      </c>
    </row>
    <row r="2523" spans="1:11" x14ac:dyDescent="0.25">
      <c r="A2523" s="142" t="s">
        <v>108</v>
      </c>
      <c r="B2523" s="143">
        <v>2023</v>
      </c>
      <c r="C2523" s="143" t="s">
        <v>37</v>
      </c>
      <c r="D2523" s="143" t="s">
        <v>112</v>
      </c>
      <c r="E2523" s="143" t="s">
        <v>101</v>
      </c>
      <c r="F2523" s="143" t="s">
        <v>102</v>
      </c>
      <c r="G2523" s="143" t="s">
        <v>103</v>
      </c>
      <c r="H2523" s="143" t="s">
        <v>104</v>
      </c>
      <c r="I2523" s="143" t="s">
        <v>105</v>
      </c>
      <c r="J2523" s="143">
        <v>197</v>
      </c>
      <c r="K2523" s="144">
        <v>281.70999999999998</v>
      </c>
    </row>
    <row r="2524" spans="1:11" x14ac:dyDescent="0.25">
      <c r="A2524" s="142" t="s">
        <v>99</v>
      </c>
      <c r="B2524" s="143">
        <v>2023</v>
      </c>
      <c r="C2524" s="143" t="s">
        <v>37</v>
      </c>
      <c r="D2524" s="143" t="s">
        <v>112</v>
      </c>
      <c r="E2524" s="143" t="s">
        <v>101</v>
      </c>
      <c r="F2524" s="143" t="s">
        <v>102</v>
      </c>
      <c r="G2524" s="143" t="s">
        <v>103</v>
      </c>
      <c r="H2524" s="143" t="s">
        <v>104</v>
      </c>
      <c r="I2524" s="143" t="s">
        <v>105</v>
      </c>
      <c r="J2524" s="143">
        <v>167</v>
      </c>
      <c r="K2524" s="144">
        <v>238.81</v>
      </c>
    </row>
    <row r="2525" spans="1:11" x14ac:dyDescent="0.25">
      <c r="A2525" s="142" t="s">
        <v>109</v>
      </c>
      <c r="B2525" s="143">
        <v>2023</v>
      </c>
      <c r="C2525" s="143" t="s">
        <v>36</v>
      </c>
      <c r="D2525" s="143" t="s">
        <v>112</v>
      </c>
      <c r="E2525" s="143" t="s">
        <v>101</v>
      </c>
      <c r="F2525" s="143" t="s">
        <v>102</v>
      </c>
      <c r="G2525" s="143" t="s">
        <v>103</v>
      </c>
      <c r="H2525" s="143" t="s">
        <v>104</v>
      </c>
      <c r="I2525" s="143" t="s">
        <v>105</v>
      </c>
      <c r="J2525" s="143">
        <v>200</v>
      </c>
      <c r="K2525" s="144">
        <v>286</v>
      </c>
    </row>
    <row r="2526" spans="1:11" x14ac:dyDescent="0.25">
      <c r="A2526" s="142" t="s">
        <v>99</v>
      </c>
      <c r="B2526" s="143">
        <v>2023</v>
      </c>
      <c r="C2526" s="143" t="s">
        <v>36</v>
      </c>
      <c r="D2526" s="143" t="s">
        <v>112</v>
      </c>
      <c r="E2526" s="143" t="s">
        <v>101</v>
      </c>
      <c r="F2526" s="143" t="s">
        <v>102</v>
      </c>
      <c r="G2526" s="143" t="s">
        <v>103</v>
      </c>
      <c r="H2526" s="143" t="s">
        <v>104</v>
      </c>
      <c r="I2526" s="143" t="s">
        <v>105</v>
      </c>
      <c r="J2526" s="143">
        <v>202</v>
      </c>
      <c r="K2526" s="144">
        <v>526.24</v>
      </c>
    </row>
    <row r="2527" spans="1:11" x14ac:dyDescent="0.25">
      <c r="A2527" s="142" t="s">
        <v>99</v>
      </c>
      <c r="B2527" s="143">
        <v>2023</v>
      </c>
      <c r="C2527" s="143" t="s">
        <v>36</v>
      </c>
      <c r="D2527" s="143" t="s">
        <v>112</v>
      </c>
      <c r="E2527" s="143" t="s">
        <v>101</v>
      </c>
      <c r="F2527" s="143" t="s">
        <v>102</v>
      </c>
      <c r="G2527" s="143" t="s">
        <v>103</v>
      </c>
      <c r="H2527" s="143" t="s">
        <v>104</v>
      </c>
      <c r="I2527" s="143" t="s">
        <v>105</v>
      </c>
      <c r="J2527" s="143">
        <v>172</v>
      </c>
      <c r="K2527" s="144">
        <v>526.24</v>
      </c>
    </row>
    <row r="2528" spans="1:11" x14ac:dyDescent="0.25">
      <c r="A2528" s="142" t="s">
        <v>99</v>
      </c>
      <c r="B2528" s="143">
        <v>2023</v>
      </c>
      <c r="C2528" s="143" t="s">
        <v>36</v>
      </c>
      <c r="D2528" s="143" t="s">
        <v>112</v>
      </c>
      <c r="E2528" s="143" t="s">
        <v>101</v>
      </c>
      <c r="F2528" s="143" t="s">
        <v>102</v>
      </c>
      <c r="G2528" s="143" t="s">
        <v>103</v>
      </c>
      <c r="H2528" s="143" t="s">
        <v>104</v>
      </c>
      <c r="I2528" s="143" t="s">
        <v>105</v>
      </c>
      <c r="J2528" s="143">
        <v>970</v>
      </c>
      <c r="K2528" s="144">
        <v>1387.1</v>
      </c>
    </row>
    <row r="2529" spans="1:11" x14ac:dyDescent="0.25">
      <c r="A2529" s="142" t="s">
        <v>99</v>
      </c>
      <c r="B2529" s="143">
        <v>2023</v>
      </c>
      <c r="C2529" s="143" t="s">
        <v>36</v>
      </c>
      <c r="D2529" s="143" t="s">
        <v>112</v>
      </c>
      <c r="E2529" s="143" t="s">
        <v>101</v>
      </c>
      <c r="F2529" s="143" t="s">
        <v>102</v>
      </c>
      <c r="G2529" s="143" t="s">
        <v>103</v>
      </c>
      <c r="H2529" s="143" t="s">
        <v>104</v>
      </c>
      <c r="I2529" s="143" t="s">
        <v>105</v>
      </c>
      <c r="J2529" s="143">
        <v>174</v>
      </c>
      <c r="K2529" s="144">
        <v>248.82</v>
      </c>
    </row>
    <row r="2530" spans="1:11" x14ac:dyDescent="0.25">
      <c r="A2530" s="142" t="s">
        <v>99</v>
      </c>
      <c r="B2530" s="143">
        <v>2023</v>
      </c>
      <c r="C2530" s="143" t="s">
        <v>36</v>
      </c>
      <c r="D2530" s="143" t="s">
        <v>112</v>
      </c>
      <c r="E2530" s="143" t="s">
        <v>101</v>
      </c>
      <c r="F2530" s="143" t="s">
        <v>102</v>
      </c>
      <c r="G2530" s="143" t="s">
        <v>103</v>
      </c>
      <c r="H2530" s="143" t="s">
        <v>104</v>
      </c>
      <c r="I2530" s="143" t="s">
        <v>105</v>
      </c>
      <c r="J2530" s="143">
        <v>201</v>
      </c>
      <c r="K2530" s="144">
        <v>287.43</v>
      </c>
    </row>
    <row r="2531" spans="1:11" x14ac:dyDescent="0.25">
      <c r="A2531" s="142" t="s">
        <v>99</v>
      </c>
      <c r="B2531" s="143">
        <v>2023</v>
      </c>
      <c r="C2531" s="143" t="s">
        <v>36</v>
      </c>
      <c r="D2531" s="143" t="s">
        <v>112</v>
      </c>
      <c r="E2531" s="143" t="s">
        <v>101</v>
      </c>
      <c r="F2531" s="143" t="s">
        <v>102</v>
      </c>
      <c r="G2531" s="143" t="s">
        <v>103</v>
      </c>
      <c r="H2531" s="143" t="s">
        <v>104</v>
      </c>
      <c r="I2531" s="143" t="s">
        <v>105</v>
      </c>
      <c r="J2531" s="143">
        <v>171</v>
      </c>
      <c r="K2531" s="144">
        <v>244.53</v>
      </c>
    </row>
    <row r="2532" spans="1:11" x14ac:dyDescent="0.25">
      <c r="A2532" s="142" t="s">
        <v>99</v>
      </c>
      <c r="B2532" s="143">
        <v>2023</v>
      </c>
      <c r="C2532" s="143" t="s">
        <v>36</v>
      </c>
      <c r="D2532" s="143" t="s">
        <v>112</v>
      </c>
      <c r="E2532" s="143" t="s">
        <v>101</v>
      </c>
      <c r="F2532" s="143" t="s">
        <v>102</v>
      </c>
      <c r="G2532" s="143" t="s">
        <v>103</v>
      </c>
      <c r="H2532" s="143" t="s">
        <v>104</v>
      </c>
      <c r="I2532" s="143" t="s">
        <v>105</v>
      </c>
      <c r="J2532" s="143">
        <v>751</v>
      </c>
      <c r="K2532" s="144">
        <v>1073.93</v>
      </c>
    </row>
    <row r="2533" spans="1:11" x14ac:dyDescent="0.25">
      <c r="A2533" s="142" t="s">
        <v>99</v>
      </c>
      <c r="B2533" s="143">
        <v>2023</v>
      </c>
      <c r="C2533" s="143" t="s">
        <v>36</v>
      </c>
      <c r="D2533" s="143" t="s">
        <v>112</v>
      </c>
      <c r="E2533" s="143" t="s">
        <v>101</v>
      </c>
      <c r="F2533" s="143" t="s">
        <v>102</v>
      </c>
      <c r="G2533" s="143" t="s">
        <v>103</v>
      </c>
      <c r="H2533" s="143" t="s">
        <v>104</v>
      </c>
      <c r="I2533" s="143" t="s">
        <v>105</v>
      </c>
      <c r="J2533" s="143">
        <v>837</v>
      </c>
      <c r="K2533" s="144">
        <v>1196.9099999999999</v>
      </c>
    </row>
    <row r="2534" spans="1:11" x14ac:dyDescent="0.25">
      <c r="A2534" s="142" t="s">
        <v>109</v>
      </c>
      <c r="B2534" s="143">
        <v>2023</v>
      </c>
      <c r="C2534" s="143" t="s">
        <v>36</v>
      </c>
      <c r="D2534" s="143" t="s">
        <v>112</v>
      </c>
      <c r="E2534" s="143" t="s">
        <v>101</v>
      </c>
      <c r="F2534" s="143" t="s">
        <v>102</v>
      </c>
      <c r="G2534" s="143" t="s">
        <v>103</v>
      </c>
      <c r="H2534" s="143" t="s">
        <v>104</v>
      </c>
      <c r="I2534" s="143" t="s">
        <v>105</v>
      </c>
      <c r="J2534" s="143">
        <v>173</v>
      </c>
      <c r="K2534" s="144">
        <v>247.39</v>
      </c>
    </row>
    <row r="2535" spans="1:11" x14ac:dyDescent="0.25">
      <c r="A2535" s="142" t="s">
        <v>106</v>
      </c>
      <c r="B2535" s="143">
        <v>2023</v>
      </c>
      <c r="C2535" s="143" t="s">
        <v>32</v>
      </c>
      <c r="D2535" s="143" t="s">
        <v>112</v>
      </c>
      <c r="E2535" s="143" t="s">
        <v>101</v>
      </c>
      <c r="F2535" s="143" t="s">
        <v>102</v>
      </c>
      <c r="G2535" s="143" t="s">
        <v>103</v>
      </c>
      <c r="H2535" s="143" t="s">
        <v>104</v>
      </c>
      <c r="I2535" s="143" t="s">
        <v>105</v>
      </c>
      <c r="J2535" s="143">
        <v>218</v>
      </c>
      <c r="K2535" s="144">
        <v>311.74</v>
      </c>
    </row>
    <row r="2536" spans="1:11" x14ac:dyDescent="0.25">
      <c r="A2536" s="142" t="s">
        <v>106</v>
      </c>
      <c r="B2536" s="143">
        <v>2023</v>
      </c>
      <c r="C2536" s="143" t="s">
        <v>32</v>
      </c>
      <c r="D2536" s="143" t="s">
        <v>112</v>
      </c>
      <c r="E2536" s="143" t="s">
        <v>101</v>
      </c>
      <c r="F2536" s="143" t="s">
        <v>102</v>
      </c>
      <c r="G2536" s="143" t="s">
        <v>103</v>
      </c>
      <c r="H2536" s="143" t="s">
        <v>104</v>
      </c>
      <c r="I2536" s="143" t="s">
        <v>105</v>
      </c>
      <c r="J2536" s="143">
        <v>188</v>
      </c>
      <c r="K2536" s="144">
        <v>268.84000000000003</v>
      </c>
    </row>
    <row r="2537" spans="1:11" x14ac:dyDescent="0.25">
      <c r="A2537" s="142" t="s">
        <v>106</v>
      </c>
      <c r="B2537" s="143">
        <v>2023</v>
      </c>
      <c r="C2537" s="143" t="s">
        <v>32</v>
      </c>
      <c r="D2537" s="143" t="s">
        <v>112</v>
      </c>
      <c r="E2537" s="143" t="s">
        <v>101</v>
      </c>
      <c r="F2537" s="143" t="s">
        <v>102</v>
      </c>
      <c r="G2537" s="143" t="s">
        <v>103</v>
      </c>
      <c r="H2537" s="143" t="s">
        <v>104</v>
      </c>
      <c r="I2537" s="143" t="s">
        <v>105</v>
      </c>
      <c r="J2537" s="143">
        <v>214</v>
      </c>
      <c r="K2537" s="144">
        <v>526.24</v>
      </c>
    </row>
    <row r="2538" spans="1:11" x14ac:dyDescent="0.25">
      <c r="A2538" s="142" t="s">
        <v>106</v>
      </c>
      <c r="B2538" s="143">
        <v>2023</v>
      </c>
      <c r="C2538" s="143" t="s">
        <v>32</v>
      </c>
      <c r="D2538" s="143" t="s">
        <v>112</v>
      </c>
      <c r="E2538" s="143" t="s">
        <v>101</v>
      </c>
      <c r="F2538" s="143" t="s">
        <v>102</v>
      </c>
      <c r="G2538" s="143" t="s">
        <v>103</v>
      </c>
      <c r="H2538" s="143" t="s">
        <v>104</v>
      </c>
      <c r="I2538" s="143" t="s">
        <v>105</v>
      </c>
      <c r="J2538" s="143">
        <v>190</v>
      </c>
      <c r="K2538" s="144">
        <v>526.24</v>
      </c>
    </row>
    <row r="2539" spans="1:11" x14ac:dyDescent="0.25">
      <c r="A2539" s="142" t="s">
        <v>106</v>
      </c>
      <c r="B2539" s="143">
        <v>2023</v>
      </c>
      <c r="C2539" s="143" t="s">
        <v>32</v>
      </c>
      <c r="D2539" s="143" t="s">
        <v>112</v>
      </c>
      <c r="E2539" s="143" t="s">
        <v>101</v>
      </c>
      <c r="F2539" s="143" t="s">
        <v>102</v>
      </c>
      <c r="G2539" s="143" t="s">
        <v>103</v>
      </c>
      <c r="H2539" s="143" t="s">
        <v>104</v>
      </c>
      <c r="I2539" s="143" t="s">
        <v>105</v>
      </c>
      <c r="J2539" s="143">
        <v>967</v>
      </c>
      <c r="K2539" s="144">
        <v>1382.81</v>
      </c>
    </row>
    <row r="2540" spans="1:11" x14ac:dyDescent="0.25">
      <c r="A2540" s="142" t="s">
        <v>106</v>
      </c>
      <c r="B2540" s="143">
        <v>2023</v>
      </c>
      <c r="C2540" s="143" t="s">
        <v>32</v>
      </c>
      <c r="D2540" s="143" t="s">
        <v>112</v>
      </c>
      <c r="E2540" s="143" t="s">
        <v>101</v>
      </c>
      <c r="F2540" s="143" t="s">
        <v>102</v>
      </c>
      <c r="G2540" s="143" t="s">
        <v>103</v>
      </c>
      <c r="H2540" s="143" t="s">
        <v>104</v>
      </c>
      <c r="I2540" s="143" t="s">
        <v>105</v>
      </c>
      <c r="J2540" s="143">
        <v>189</v>
      </c>
      <c r="K2540" s="144">
        <v>270.27</v>
      </c>
    </row>
    <row r="2541" spans="1:11" x14ac:dyDescent="0.25">
      <c r="A2541" s="142" t="s">
        <v>106</v>
      </c>
      <c r="B2541" s="143">
        <v>2023</v>
      </c>
      <c r="C2541" s="143" t="s">
        <v>32</v>
      </c>
      <c r="D2541" s="143" t="s">
        <v>112</v>
      </c>
      <c r="E2541" s="143" t="s">
        <v>101</v>
      </c>
      <c r="F2541" s="143" t="s">
        <v>102</v>
      </c>
      <c r="G2541" s="143" t="s">
        <v>103</v>
      </c>
      <c r="H2541" s="143" t="s">
        <v>104</v>
      </c>
      <c r="I2541" s="143" t="s">
        <v>105</v>
      </c>
      <c r="J2541" s="143">
        <v>748</v>
      </c>
      <c r="K2541" s="144">
        <v>1069.6399999999999</v>
      </c>
    </row>
    <row r="2542" spans="1:11" x14ac:dyDescent="0.25">
      <c r="A2542" s="142" t="s">
        <v>106</v>
      </c>
      <c r="B2542" s="143">
        <v>2023</v>
      </c>
      <c r="C2542" s="143" t="s">
        <v>32</v>
      </c>
      <c r="D2542" s="143" t="s">
        <v>112</v>
      </c>
      <c r="E2542" s="143" t="s">
        <v>101</v>
      </c>
      <c r="F2542" s="143" t="s">
        <v>102</v>
      </c>
      <c r="G2542" s="143" t="s">
        <v>103</v>
      </c>
      <c r="H2542" s="143" t="s">
        <v>104</v>
      </c>
      <c r="I2542" s="143" t="s">
        <v>105</v>
      </c>
      <c r="J2542" s="143">
        <v>835</v>
      </c>
      <c r="K2542" s="144">
        <v>1194.05</v>
      </c>
    </row>
    <row r="2543" spans="1:11" x14ac:dyDescent="0.25">
      <c r="A2543" s="142" t="s">
        <v>106</v>
      </c>
      <c r="B2543" s="143">
        <v>2023</v>
      </c>
      <c r="C2543" s="143" t="s">
        <v>32</v>
      </c>
      <c r="D2543" s="143" t="s">
        <v>112</v>
      </c>
      <c r="E2543" s="143" t="s">
        <v>101</v>
      </c>
      <c r="F2543" s="143" t="s">
        <v>102</v>
      </c>
      <c r="G2543" s="143" t="s">
        <v>103</v>
      </c>
      <c r="H2543" s="143" t="s">
        <v>104</v>
      </c>
      <c r="I2543" s="143" t="s">
        <v>105</v>
      </c>
      <c r="J2543" s="143">
        <v>215</v>
      </c>
      <c r="K2543" s="144">
        <v>307.45</v>
      </c>
    </row>
    <row r="2544" spans="1:11" x14ac:dyDescent="0.25">
      <c r="A2544" s="142" t="s">
        <v>106</v>
      </c>
      <c r="B2544" s="143">
        <v>2023</v>
      </c>
      <c r="C2544" s="143" t="s">
        <v>32</v>
      </c>
      <c r="D2544" s="143" t="s">
        <v>112</v>
      </c>
      <c r="E2544" s="143" t="s">
        <v>101</v>
      </c>
      <c r="F2544" s="143" t="s">
        <v>102</v>
      </c>
      <c r="G2544" s="143" t="s">
        <v>103</v>
      </c>
      <c r="H2544" s="143" t="s">
        <v>104</v>
      </c>
      <c r="I2544" s="143" t="s">
        <v>105</v>
      </c>
      <c r="J2544" s="143">
        <v>191</v>
      </c>
      <c r="K2544" s="144">
        <v>273.13</v>
      </c>
    </row>
    <row r="2545" spans="1:11" x14ac:dyDescent="0.25">
      <c r="A2545" s="142" t="s">
        <v>110</v>
      </c>
      <c r="B2545" s="143">
        <v>2023</v>
      </c>
      <c r="C2545" s="143" t="s">
        <v>35</v>
      </c>
      <c r="D2545" s="143" t="s">
        <v>112</v>
      </c>
      <c r="E2545" s="143" t="s">
        <v>101</v>
      </c>
      <c r="F2545" s="143" t="s">
        <v>102</v>
      </c>
      <c r="G2545" s="143" t="s">
        <v>103</v>
      </c>
      <c r="H2545" s="143" t="s">
        <v>104</v>
      </c>
      <c r="I2545" s="143" t="s">
        <v>105</v>
      </c>
      <c r="J2545" s="143">
        <v>206</v>
      </c>
      <c r="K2545" s="144">
        <v>294.58</v>
      </c>
    </row>
    <row r="2546" spans="1:11" x14ac:dyDescent="0.25">
      <c r="A2546" s="142" t="s">
        <v>106</v>
      </c>
      <c r="B2546" s="143">
        <v>2023</v>
      </c>
      <c r="C2546" s="143" t="s">
        <v>35</v>
      </c>
      <c r="D2546" s="143" t="s">
        <v>112</v>
      </c>
      <c r="E2546" s="143" t="s">
        <v>101</v>
      </c>
      <c r="F2546" s="143" t="s">
        <v>102</v>
      </c>
      <c r="G2546" s="143" t="s">
        <v>103</v>
      </c>
      <c r="H2546" s="143" t="s">
        <v>104</v>
      </c>
      <c r="I2546" s="143" t="s">
        <v>105</v>
      </c>
      <c r="J2546" s="143">
        <v>176</v>
      </c>
      <c r="K2546" s="144">
        <v>251.68</v>
      </c>
    </row>
    <row r="2547" spans="1:11" x14ac:dyDescent="0.25">
      <c r="A2547" s="142" t="s">
        <v>106</v>
      </c>
      <c r="B2547" s="143">
        <v>2023</v>
      </c>
      <c r="C2547" s="143" t="s">
        <v>35</v>
      </c>
      <c r="D2547" s="143" t="s">
        <v>112</v>
      </c>
      <c r="E2547" s="143" t="s">
        <v>101</v>
      </c>
      <c r="F2547" s="143" t="s">
        <v>102</v>
      </c>
      <c r="G2547" s="143" t="s">
        <v>103</v>
      </c>
      <c r="H2547" s="143" t="s">
        <v>104</v>
      </c>
      <c r="I2547" s="143" t="s">
        <v>105</v>
      </c>
      <c r="J2547" s="143">
        <v>208</v>
      </c>
      <c r="K2547" s="144">
        <v>526.24</v>
      </c>
    </row>
    <row r="2548" spans="1:11" x14ac:dyDescent="0.25">
      <c r="A2548" s="142" t="s">
        <v>106</v>
      </c>
      <c r="B2548" s="143">
        <v>2023</v>
      </c>
      <c r="C2548" s="143" t="s">
        <v>35</v>
      </c>
      <c r="D2548" s="143" t="s">
        <v>112</v>
      </c>
      <c r="E2548" s="143" t="s">
        <v>101</v>
      </c>
      <c r="F2548" s="143" t="s">
        <v>102</v>
      </c>
      <c r="G2548" s="143" t="s">
        <v>103</v>
      </c>
      <c r="H2548" s="143" t="s">
        <v>104</v>
      </c>
      <c r="I2548" s="143" t="s">
        <v>105</v>
      </c>
      <c r="J2548" s="143">
        <v>178</v>
      </c>
      <c r="K2548" s="144">
        <v>526.24</v>
      </c>
    </row>
    <row r="2549" spans="1:11" x14ac:dyDescent="0.25">
      <c r="A2549" s="142" t="s">
        <v>106</v>
      </c>
      <c r="B2549" s="143">
        <v>2023</v>
      </c>
      <c r="C2549" s="143" t="s">
        <v>35</v>
      </c>
      <c r="D2549" s="143" t="s">
        <v>112</v>
      </c>
      <c r="E2549" s="143" t="s">
        <v>101</v>
      </c>
      <c r="F2549" s="143" t="s">
        <v>102</v>
      </c>
      <c r="G2549" s="143" t="s">
        <v>103</v>
      </c>
      <c r="H2549" s="143" t="s">
        <v>104</v>
      </c>
      <c r="I2549" s="143" t="s">
        <v>105</v>
      </c>
      <c r="J2549" s="143">
        <v>969</v>
      </c>
      <c r="K2549" s="144">
        <v>1385.67</v>
      </c>
    </row>
    <row r="2550" spans="1:11" x14ac:dyDescent="0.25">
      <c r="A2550" s="142" t="s">
        <v>106</v>
      </c>
      <c r="B2550" s="143">
        <v>2023</v>
      </c>
      <c r="C2550" s="143" t="s">
        <v>35</v>
      </c>
      <c r="D2550" s="143" t="s">
        <v>112</v>
      </c>
      <c r="E2550" s="143" t="s">
        <v>101</v>
      </c>
      <c r="F2550" s="143" t="s">
        <v>102</v>
      </c>
      <c r="G2550" s="143" t="s">
        <v>103</v>
      </c>
      <c r="H2550" s="143" t="s">
        <v>104</v>
      </c>
      <c r="I2550" s="143" t="s">
        <v>105</v>
      </c>
      <c r="J2550" s="143">
        <v>180</v>
      </c>
      <c r="K2550" s="144">
        <v>257.39999999999998</v>
      </c>
    </row>
    <row r="2551" spans="1:11" x14ac:dyDescent="0.25">
      <c r="A2551" s="142" t="s">
        <v>106</v>
      </c>
      <c r="B2551" s="143">
        <v>2023</v>
      </c>
      <c r="C2551" s="143" t="s">
        <v>35</v>
      </c>
      <c r="D2551" s="143" t="s">
        <v>112</v>
      </c>
      <c r="E2551" s="143" t="s">
        <v>101</v>
      </c>
      <c r="F2551" s="143" t="s">
        <v>102</v>
      </c>
      <c r="G2551" s="143" t="s">
        <v>103</v>
      </c>
      <c r="H2551" s="143" t="s">
        <v>104</v>
      </c>
      <c r="I2551" s="143" t="s">
        <v>105</v>
      </c>
      <c r="J2551" s="143">
        <v>207</v>
      </c>
      <c r="K2551" s="144">
        <v>296.01</v>
      </c>
    </row>
    <row r="2552" spans="1:11" x14ac:dyDescent="0.25">
      <c r="A2552" s="142" t="s">
        <v>106</v>
      </c>
      <c r="B2552" s="143">
        <v>2023</v>
      </c>
      <c r="C2552" s="143" t="s">
        <v>35</v>
      </c>
      <c r="D2552" s="143" t="s">
        <v>112</v>
      </c>
      <c r="E2552" s="143" t="s">
        <v>101</v>
      </c>
      <c r="F2552" s="143" t="s">
        <v>102</v>
      </c>
      <c r="G2552" s="143" t="s">
        <v>103</v>
      </c>
      <c r="H2552" s="143" t="s">
        <v>104</v>
      </c>
      <c r="I2552" s="143" t="s">
        <v>105</v>
      </c>
      <c r="J2552" s="143">
        <v>177</v>
      </c>
      <c r="K2552" s="144">
        <v>253.11</v>
      </c>
    </row>
    <row r="2553" spans="1:11" x14ac:dyDescent="0.25">
      <c r="A2553" s="142" t="s">
        <v>106</v>
      </c>
      <c r="B2553" s="143">
        <v>2023</v>
      </c>
      <c r="C2553" s="143" t="s">
        <v>35</v>
      </c>
      <c r="D2553" s="143" t="s">
        <v>112</v>
      </c>
      <c r="E2553" s="143" t="s">
        <v>101</v>
      </c>
      <c r="F2553" s="143" t="s">
        <v>102</v>
      </c>
      <c r="G2553" s="143" t="s">
        <v>103</v>
      </c>
      <c r="H2553" s="143" t="s">
        <v>104</v>
      </c>
      <c r="I2553" s="143" t="s">
        <v>105</v>
      </c>
      <c r="J2553" s="143">
        <v>750</v>
      </c>
      <c r="K2553" s="144">
        <v>1072.5</v>
      </c>
    </row>
    <row r="2554" spans="1:11" x14ac:dyDescent="0.25">
      <c r="A2554" s="142" t="s">
        <v>106</v>
      </c>
      <c r="B2554" s="143">
        <v>2023</v>
      </c>
      <c r="C2554" s="143" t="s">
        <v>35</v>
      </c>
      <c r="D2554" s="143" t="s">
        <v>112</v>
      </c>
      <c r="E2554" s="143" t="s">
        <v>101</v>
      </c>
      <c r="F2554" s="143" t="s">
        <v>102</v>
      </c>
      <c r="G2554" s="143" t="s">
        <v>103</v>
      </c>
      <c r="H2554" s="143" t="s">
        <v>104</v>
      </c>
      <c r="I2554" s="143" t="s">
        <v>105</v>
      </c>
      <c r="J2554" s="143">
        <v>836</v>
      </c>
      <c r="K2554" s="144">
        <v>1195.48</v>
      </c>
    </row>
    <row r="2555" spans="1:11" x14ac:dyDescent="0.25">
      <c r="A2555" s="142" t="s">
        <v>106</v>
      </c>
      <c r="B2555" s="143">
        <v>2023</v>
      </c>
      <c r="C2555" s="143" t="s">
        <v>35</v>
      </c>
      <c r="D2555" s="143" t="s">
        <v>112</v>
      </c>
      <c r="E2555" s="143" t="s">
        <v>101</v>
      </c>
      <c r="F2555" s="143" t="s">
        <v>102</v>
      </c>
      <c r="G2555" s="143" t="s">
        <v>103</v>
      </c>
      <c r="H2555" s="143" t="s">
        <v>104</v>
      </c>
      <c r="I2555" s="143" t="s">
        <v>105</v>
      </c>
      <c r="J2555" s="143">
        <v>203</v>
      </c>
      <c r="K2555" s="144">
        <v>290.28999999999996</v>
      </c>
    </row>
    <row r="2556" spans="1:11" x14ac:dyDescent="0.25">
      <c r="A2556" s="142" t="s">
        <v>110</v>
      </c>
      <c r="B2556" s="143">
        <v>2023</v>
      </c>
      <c r="C2556" s="143" t="s">
        <v>35</v>
      </c>
      <c r="D2556" s="143" t="s">
        <v>112</v>
      </c>
      <c r="E2556" s="143" t="s">
        <v>101</v>
      </c>
      <c r="F2556" s="143" t="s">
        <v>102</v>
      </c>
      <c r="G2556" s="143" t="s">
        <v>103</v>
      </c>
      <c r="H2556" s="143" t="s">
        <v>104</v>
      </c>
      <c r="I2556" s="143" t="s">
        <v>105</v>
      </c>
      <c r="J2556" s="143">
        <v>179</v>
      </c>
      <c r="K2556" s="144">
        <v>255.97</v>
      </c>
    </row>
    <row r="2557" spans="1:11" x14ac:dyDescent="0.25">
      <c r="A2557" s="142" t="s">
        <v>99</v>
      </c>
      <c r="B2557" s="143">
        <v>2023</v>
      </c>
      <c r="C2557" s="143" t="s">
        <v>41</v>
      </c>
      <c r="D2557" s="143" t="s">
        <v>112</v>
      </c>
      <c r="E2557" s="143" t="s">
        <v>101</v>
      </c>
      <c r="F2557" s="143" t="s">
        <v>102</v>
      </c>
      <c r="G2557" s="143" t="s">
        <v>103</v>
      </c>
      <c r="H2557" s="143" t="s">
        <v>104</v>
      </c>
      <c r="I2557" s="143" t="s">
        <v>105</v>
      </c>
      <c r="J2557" s="143">
        <v>176</v>
      </c>
      <c r="K2557" s="144">
        <v>251.68</v>
      </c>
    </row>
    <row r="2558" spans="1:11" x14ac:dyDescent="0.25">
      <c r="A2558" s="142" t="s">
        <v>99</v>
      </c>
      <c r="B2558" s="143">
        <v>2023</v>
      </c>
      <c r="C2558" s="143" t="s">
        <v>41</v>
      </c>
      <c r="D2558" s="143" t="s">
        <v>112</v>
      </c>
      <c r="E2558" s="143" t="s">
        <v>101</v>
      </c>
      <c r="F2558" s="143" t="s">
        <v>102</v>
      </c>
      <c r="G2558" s="143" t="s">
        <v>103</v>
      </c>
      <c r="H2558" s="143" t="s">
        <v>104</v>
      </c>
      <c r="I2558" s="143" t="s">
        <v>105</v>
      </c>
      <c r="J2558" s="143">
        <v>146</v>
      </c>
      <c r="K2558" s="144">
        <v>208.78</v>
      </c>
    </row>
    <row r="2559" spans="1:11" x14ac:dyDescent="0.25">
      <c r="A2559" s="142" t="s">
        <v>99</v>
      </c>
      <c r="B2559" s="143">
        <v>2023</v>
      </c>
      <c r="C2559" s="143" t="s">
        <v>41</v>
      </c>
      <c r="D2559" s="143" t="s">
        <v>112</v>
      </c>
      <c r="E2559" s="143" t="s">
        <v>101</v>
      </c>
      <c r="F2559" s="143" t="s">
        <v>102</v>
      </c>
      <c r="G2559" s="143" t="s">
        <v>103</v>
      </c>
      <c r="H2559" s="143" t="s">
        <v>104</v>
      </c>
      <c r="I2559" s="143" t="s">
        <v>105</v>
      </c>
      <c r="J2559" s="143">
        <v>172</v>
      </c>
      <c r="K2559" s="144">
        <v>526.24</v>
      </c>
    </row>
    <row r="2560" spans="1:11" x14ac:dyDescent="0.25">
      <c r="A2560" s="142" t="s">
        <v>108</v>
      </c>
      <c r="B2560" s="143">
        <v>2023</v>
      </c>
      <c r="C2560" s="143" t="s">
        <v>41</v>
      </c>
      <c r="D2560" s="143" t="s">
        <v>112</v>
      </c>
      <c r="E2560" s="143" t="s">
        <v>101</v>
      </c>
      <c r="F2560" s="143" t="s">
        <v>102</v>
      </c>
      <c r="G2560" s="143" t="s">
        <v>103</v>
      </c>
      <c r="H2560" s="143" t="s">
        <v>104</v>
      </c>
      <c r="I2560" s="143" t="s">
        <v>105</v>
      </c>
      <c r="J2560" s="143">
        <v>148</v>
      </c>
      <c r="K2560" s="144">
        <v>526.24</v>
      </c>
    </row>
    <row r="2561" spans="1:11" x14ac:dyDescent="0.25">
      <c r="A2561" s="142" t="s">
        <v>108</v>
      </c>
      <c r="B2561" s="143">
        <v>2023</v>
      </c>
      <c r="C2561" s="143" t="s">
        <v>41</v>
      </c>
      <c r="D2561" s="143" t="s">
        <v>112</v>
      </c>
      <c r="E2561" s="143" t="s">
        <v>101</v>
      </c>
      <c r="F2561" s="143" t="s">
        <v>102</v>
      </c>
      <c r="G2561" s="143" t="s">
        <v>103</v>
      </c>
      <c r="H2561" s="143" t="s">
        <v>104</v>
      </c>
      <c r="I2561" s="143" t="s">
        <v>105</v>
      </c>
      <c r="J2561" s="143">
        <v>974</v>
      </c>
      <c r="K2561" s="144">
        <v>1392.82</v>
      </c>
    </row>
    <row r="2562" spans="1:11" x14ac:dyDescent="0.25">
      <c r="A2562" s="142" t="s">
        <v>99</v>
      </c>
      <c r="B2562" s="143">
        <v>2023</v>
      </c>
      <c r="C2562" s="143" t="s">
        <v>41</v>
      </c>
      <c r="D2562" s="143" t="s">
        <v>112</v>
      </c>
      <c r="E2562" s="143" t="s">
        <v>101</v>
      </c>
      <c r="F2562" s="143" t="s">
        <v>102</v>
      </c>
      <c r="G2562" s="143" t="s">
        <v>103</v>
      </c>
      <c r="H2562" s="143" t="s">
        <v>104</v>
      </c>
      <c r="I2562" s="143" t="s">
        <v>105</v>
      </c>
      <c r="J2562" s="143">
        <v>144</v>
      </c>
      <c r="K2562" s="144">
        <v>205.92000000000002</v>
      </c>
    </row>
    <row r="2563" spans="1:11" x14ac:dyDescent="0.25">
      <c r="A2563" s="142" t="s">
        <v>99</v>
      </c>
      <c r="B2563" s="143">
        <v>2023</v>
      </c>
      <c r="C2563" s="143" t="s">
        <v>41</v>
      </c>
      <c r="D2563" s="143" t="s">
        <v>112</v>
      </c>
      <c r="E2563" s="143" t="s">
        <v>101</v>
      </c>
      <c r="F2563" s="143" t="s">
        <v>102</v>
      </c>
      <c r="G2563" s="143" t="s">
        <v>103</v>
      </c>
      <c r="H2563" s="143" t="s">
        <v>104</v>
      </c>
      <c r="I2563" s="143" t="s">
        <v>105</v>
      </c>
      <c r="J2563" s="143">
        <v>171</v>
      </c>
      <c r="K2563" s="144">
        <v>244.53</v>
      </c>
    </row>
    <row r="2564" spans="1:11" x14ac:dyDescent="0.25">
      <c r="A2564" s="142" t="s">
        <v>108</v>
      </c>
      <c r="B2564" s="143">
        <v>2023</v>
      </c>
      <c r="C2564" s="143" t="s">
        <v>41</v>
      </c>
      <c r="D2564" s="143" t="s">
        <v>112</v>
      </c>
      <c r="E2564" s="143" t="s">
        <v>101</v>
      </c>
      <c r="F2564" s="143" t="s">
        <v>102</v>
      </c>
      <c r="G2564" s="143" t="s">
        <v>103</v>
      </c>
      <c r="H2564" s="143" t="s">
        <v>104</v>
      </c>
      <c r="I2564" s="143" t="s">
        <v>105</v>
      </c>
      <c r="J2564" s="143">
        <v>147</v>
      </c>
      <c r="K2564" s="144">
        <v>210.21</v>
      </c>
    </row>
    <row r="2565" spans="1:11" x14ac:dyDescent="0.25">
      <c r="A2565" s="142" t="s">
        <v>108</v>
      </c>
      <c r="B2565" s="143">
        <v>2023</v>
      </c>
      <c r="C2565" s="143" t="s">
        <v>41</v>
      </c>
      <c r="D2565" s="143" t="s">
        <v>112</v>
      </c>
      <c r="E2565" s="143" t="s">
        <v>101</v>
      </c>
      <c r="F2565" s="143" t="s">
        <v>102</v>
      </c>
      <c r="G2565" s="143" t="s">
        <v>103</v>
      </c>
      <c r="H2565" s="143" t="s">
        <v>104</v>
      </c>
      <c r="I2565" s="143" t="s">
        <v>105</v>
      </c>
      <c r="J2565" s="143">
        <v>755</v>
      </c>
      <c r="K2565" s="144">
        <v>1079.6500000000001</v>
      </c>
    </row>
    <row r="2566" spans="1:11" x14ac:dyDescent="0.25">
      <c r="A2566" s="142" t="s">
        <v>99</v>
      </c>
      <c r="B2566" s="143">
        <v>2023</v>
      </c>
      <c r="C2566" s="143" t="s">
        <v>41</v>
      </c>
      <c r="D2566" s="143" t="s">
        <v>112</v>
      </c>
      <c r="E2566" s="143" t="s">
        <v>101</v>
      </c>
      <c r="F2566" s="143" t="s">
        <v>102</v>
      </c>
      <c r="G2566" s="143" t="s">
        <v>103</v>
      </c>
      <c r="H2566" s="143" t="s">
        <v>104</v>
      </c>
      <c r="I2566" s="143" t="s">
        <v>105</v>
      </c>
      <c r="J2566" s="143">
        <v>842</v>
      </c>
      <c r="K2566" s="144">
        <v>1204.06</v>
      </c>
    </row>
    <row r="2567" spans="1:11" x14ac:dyDescent="0.25">
      <c r="A2567" s="142" t="s">
        <v>99</v>
      </c>
      <c r="B2567" s="143">
        <v>2023</v>
      </c>
      <c r="C2567" s="143" t="s">
        <v>41</v>
      </c>
      <c r="D2567" s="143" t="s">
        <v>112</v>
      </c>
      <c r="E2567" s="143" t="s">
        <v>101</v>
      </c>
      <c r="F2567" s="143" t="s">
        <v>102</v>
      </c>
      <c r="G2567" s="143" t="s">
        <v>103</v>
      </c>
      <c r="H2567" s="143" t="s">
        <v>104</v>
      </c>
      <c r="I2567" s="143" t="s">
        <v>105</v>
      </c>
      <c r="J2567" s="143">
        <v>173</v>
      </c>
      <c r="K2567" s="144">
        <v>247.39</v>
      </c>
    </row>
    <row r="2568" spans="1:11" x14ac:dyDescent="0.25">
      <c r="A2568" s="142" t="s">
        <v>99</v>
      </c>
      <c r="B2568" s="143">
        <v>2023</v>
      </c>
      <c r="C2568" s="143" t="s">
        <v>41</v>
      </c>
      <c r="D2568" s="143" t="s">
        <v>112</v>
      </c>
      <c r="E2568" s="143" t="s">
        <v>101</v>
      </c>
      <c r="F2568" s="143" t="s">
        <v>102</v>
      </c>
      <c r="G2568" s="143" t="s">
        <v>103</v>
      </c>
      <c r="H2568" s="143" t="s">
        <v>104</v>
      </c>
      <c r="I2568" s="143" t="s">
        <v>105</v>
      </c>
      <c r="J2568" s="143">
        <v>149</v>
      </c>
      <c r="K2568" s="144">
        <v>213.07</v>
      </c>
    </row>
    <row r="2569" spans="1:11" x14ac:dyDescent="0.25">
      <c r="A2569" s="142" t="s">
        <v>110</v>
      </c>
      <c r="B2569" s="143">
        <v>2023</v>
      </c>
      <c r="C2569" s="143" t="s">
        <v>40</v>
      </c>
      <c r="D2569" s="143" t="s">
        <v>112</v>
      </c>
      <c r="E2569" s="143" t="s">
        <v>101</v>
      </c>
      <c r="F2569" s="143" t="s">
        <v>102</v>
      </c>
      <c r="G2569" s="143" t="s">
        <v>103</v>
      </c>
      <c r="H2569" s="143" t="s">
        <v>104</v>
      </c>
      <c r="I2569" s="143" t="s">
        <v>105</v>
      </c>
      <c r="J2569" s="143">
        <v>152</v>
      </c>
      <c r="K2569" s="144">
        <v>217.36</v>
      </c>
    </row>
    <row r="2570" spans="1:11" x14ac:dyDescent="0.25">
      <c r="A2570" s="142" t="s">
        <v>99</v>
      </c>
      <c r="B2570" s="143">
        <v>2023</v>
      </c>
      <c r="C2570" s="143" t="s">
        <v>40</v>
      </c>
      <c r="D2570" s="143" t="s">
        <v>112</v>
      </c>
      <c r="E2570" s="143" t="s">
        <v>101</v>
      </c>
      <c r="F2570" s="143" t="s">
        <v>102</v>
      </c>
      <c r="G2570" s="143" t="s">
        <v>103</v>
      </c>
      <c r="H2570" s="143" t="s">
        <v>104</v>
      </c>
      <c r="I2570" s="143" t="s">
        <v>105</v>
      </c>
      <c r="J2570" s="143">
        <v>178</v>
      </c>
      <c r="K2570" s="144">
        <v>526.24</v>
      </c>
    </row>
    <row r="2571" spans="1:11" x14ac:dyDescent="0.25">
      <c r="A2571" s="142" t="s">
        <v>99</v>
      </c>
      <c r="B2571" s="143">
        <v>2023</v>
      </c>
      <c r="C2571" s="143" t="s">
        <v>40</v>
      </c>
      <c r="D2571" s="143" t="s">
        <v>112</v>
      </c>
      <c r="E2571" s="143" t="s">
        <v>101</v>
      </c>
      <c r="F2571" s="143" t="s">
        <v>102</v>
      </c>
      <c r="G2571" s="143" t="s">
        <v>103</v>
      </c>
      <c r="H2571" s="143" t="s">
        <v>104</v>
      </c>
      <c r="I2571" s="143" t="s">
        <v>105</v>
      </c>
      <c r="J2571" s="143">
        <v>154</v>
      </c>
      <c r="K2571" s="144">
        <v>526.24</v>
      </c>
    </row>
    <row r="2572" spans="1:11" x14ac:dyDescent="0.25">
      <c r="A2572" s="142" t="s">
        <v>108</v>
      </c>
      <c r="B2572" s="143">
        <v>2023</v>
      </c>
      <c r="C2572" s="143" t="s">
        <v>40</v>
      </c>
      <c r="D2572" s="143" t="s">
        <v>112</v>
      </c>
      <c r="E2572" s="143" t="s">
        <v>101</v>
      </c>
      <c r="F2572" s="143" t="s">
        <v>102</v>
      </c>
      <c r="G2572" s="143" t="s">
        <v>103</v>
      </c>
      <c r="H2572" s="143" t="s">
        <v>104</v>
      </c>
      <c r="I2572" s="143" t="s">
        <v>105</v>
      </c>
      <c r="J2572" s="143">
        <v>973</v>
      </c>
      <c r="K2572" s="144">
        <v>1391.3899999999999</v>
      </c>
    </row>
    <row r="2573" spans="1:11" x14ac:dyDescent="0.25">
      <c r="A2573" s="142" t="s">
        <v>106</v>
      </c>
      <c r="B2573" s="143">
        <v>2023</v>
      </c>
      <c r="C2573" s="143" t="s">
        <v>40</v>
      </c>
      <c r="D2573" s="143" t="s">
        <v>112</v>
      </c>
      <c r="E2573" s="143" t="s">
        <v>101</v>
      </c>
      <c r="F2573" s="143" t="s">
        <v>102</v>
      </c>
      <c r="G2573" s="143" t="s">
        <v>103</v>
      </c>
      <c r="H2573" s="143" t="s">
        <v>104</v>
      </c>
      <c r="I2573" s="143" t="s">
        <v>105</v>
      </c>
      <c r="J2573" s="143">
        <v>150</v>
      </c>
      <c r="K2573" s="144">
        <v>214.5</v>
      </c>
    </row>
    <row r="2574" spans="1:11" x14ac:dyDescent="0.25">
      <c r="A2574" s="142" t="s">
        <v>106</v>
      </c>
      <c r="B2574" s="143">
        <v>2023</v>
      </c>
      <c r="C2574" s="143" t="s">
        <v>40</v>
      </c>
      <c r="D2574" s="143" t="s">
        <v>112</v>
      </c>
      <c r="E2574" s="143" t="s">
        <v>101</v>
      </c>
      <c r="F2574" s="143" t="s">
        <v>102</v>
      </c>
      <c r="G2574" s="143" t="s">
        <v>103</v>
      </c>
      <c r="H2574" s="143" t="s">
        <v>104</v>
      </c>
      <c r="I2574" s="143" t="s">
        <v>105</v>
      </c>
      <c r="J2574" s="143">
        <v>177</v>
      </c>
      <c r="K2574" s="144">
        <v>253.11</v>
      </c>
    </row>
    <row r="2575" spans="1:11" x14ac:dyDescent="0.25">
      <c r="A2575" s="142" t="s">
        <v>108</v>
      </c>
      <c r="B2575" s="143">
        <v>2023</v>
      </c>
      <c r="C2575" s="143" t="s">
        <v>40</v>
      </c>
      <c r="D2575" s="143" t="s">
        <v>112</v>
      </c>
      <c r="E2575" s="143" t="s">
        <v>101</v>
      </c>
      <c r="F2575" s="143" t="s">
        <v>102</v>
      </c>
      <c r="G2575" s="143" t="s">
        <v>103</v>
      </c>
      <c r="H2575" s="143" t="s">
        <v>104</v>
      </c>
      <c r="I2575" s="143" t="s">
        <v>105</v>
      </c>
      <c r="J2575" s="143">
        <v>153</v>
      </c>
      <c r="K2575" s="144">
        <v>218.79</v>
      </c>
    </row>
    <row r="2576" spans="1:11" x14ac:dyDescent="0.25">
      <c r="A2576" s="142" t="s">
        <v>99</v>
      </c>
      <c r="B2576" s="143">
        <v>2023</v>
      </c>
      <c r="C2576" s="143" t="s">
        <v>40</v>
      </c>
      <c r="D2576" s="143" t="s">
        <v>112</v>
      </c>
      <c r="E2576" s="143" t="s">
        <v>101</v>
      </c>
      <c r="F2576" s="143" t="s">
        <v>102</v>
      </c>
      <c r="G2576" s="143" t="s">
        <v>103</v>
      </c>
      <c r="H2576" s="143" t="s">
        <v>104</v>
      </c>
      <c r="I2576" s="143" t="s">
        <v>105</v>
      </c>
      <c r="J2576" s="143">
        <v>754</v>
      </c>
      <c r="K2576" s="144">
        <v>1078.22</v>
      </c>
    </row>
    <row r="2577" spans="1:11" x14ac:dyDescent="0.25">
      <c r="A2577" s="142" t="s">
        <v>99</v>
      </c>
      <c r="B2577" s="143">
        <v>2023</v>
      </c>
      <c r="C2577" s="143" t="s">
        <v>40</v>
      </c>
      <c r="D2577" s="143" t="s">
        <v>112</v>
      </c>
      <c r="E2577" s="143" t="s">
        <v>101</v>
      </c>
      <c r="F2577" s="143" t="s">
        <v>102</v>
      </c>
      <c r="G2577" s="143" t="s">
        <v>103</v>
      </c>
      <c r="H2577" s="143" t="s">
        <v>104</v>
      </c>
      <c r="I2577" s="143" t="s">
        <v>105</v>
      </c>
      <c r="J2577" s="143">
        <v>841</v>
      </c>
      <c r="K2577" s="144">
        <v>1202.6300000000001</v>
      </c>
    </row>
    <row r="2578" spans="1:11" x14ac:dyDescent="0.25">
      <c r="A2578" s="142" t="s">
        <v>110</v>
      </c>
      <c r="B2578" s="143">
        <v>2023</v>
      </c>
      <c r="C2578" s="143" t="s">
        <v>40</v>
      </c>
      <c r="D2578" s="143" t="s">
        <v>112</v>
      </c>
      <c r="E2578" s="143" t="s">
        <v>101</v>
      </c>
      <c r="F2578" s="143" t="s">
        <v>102</v>
      </c>
      <c r="G2578" s="143" t="s">
        <v>103</v>
      </c>
      <c r="H2578" s="143" t="s">
        <v>104</v>
      </c>
      <c r="I2578" s="143" t="s">
        <v>105</v>
      </c>
      <c r="J2578" s="143">
        <v>179</v>
      </c>
      <c r="K2578" s="144">
        <v>255.97</v>
      </c>
    </row>
    <row r="2579" spans="1:11" x14ac:dyDescent="0.25">
      <c r="A2579" s="142" t="s">
        <v>99</v>
      </c>
      <c r="B2579" s="143">
        <v>2023</v>
      </c>
      <c r="C2579" s="143" t="s">
        <v>39</v>
      </c>
      <c r="D2579" s="143" t="s">
        <v>112</v>
      </c>
      <c r="E2579" s="143" t="s">
        <v>101</v>
      </c>
      <c r="F2579" s="143" t="s">
        <v>102</v>
      </c>
      <c r="G2579" s="143" t="s">
        <v>103</v>
      </c>
      <c r="H2579" s="143" t="s">
        <v>104</v>
      </c>
      <c r="I2579" s="143" t="s">
        <v>105</v>
      </c>
      <c r="J2579" s="143">
        <v>182</v>
      </c>
      <c r="K2579" s="144">
        <v>260.26</v>
      </c>
    </row>
    <row r="2580" spans="1:11" x14ac:dyDescent="0.25">
      <c r="A2580" s="142" t="s">
        <v>106</v>
      </c>
      <c r="B2580" s="143">
        <v>2023</v>
      </c>
      <c r="C2580" s="143" t="s">
        <v>39</v>
      </c>
      <c r="D2580" s="143" t="s">
        <v>112</v>
      </c>
      <c r="E2580" s="143" t="s">
        <v>101</v>
      </c>
      <c r="F2580" s="143" t="s">
        <v>102</v>
      </c>
      <c r="G2580" s="143" t="s">
        <v>103</v>
      </c>
      <c r="H2580" s="143" t="s">
        <v>104</v>
      </c>
      <c r="I2580" s="143" t="s">
        <v>105</v>
      </c>
      <c r="J2580" s="143">
        <v>158</v>
      </c>
      <c r="K2580" s="144">
        <v>225.94</v>
      </c>
    </row>
    <row r="2581" spans="1:11" x14ac:dyDescent="0.25">
      <c r="A2581" s="142" t="s">
        <v>106</v>
      </c>
      <c r="B2581" s="143">
        <v>2023</v>
      </c>
      <c r="C2581" s="143" t="s">
        <v>39</v>
      </c>
      <c r="D2581" s="143" t="s">
        <v>112</v>
      </c>
      <c r="E2581" s="143" t="s">
        <v>101</v>
      </c>
      <c r="F2581" s="143" t="s">
        <v>102</v>
      </c>
      <c r="G2581" s="143" t="s">
        <v>103</v>
      </c>
      <c r="H2581" s="143" t="s">
        <v>104</v>
      </c>
      <c r="I2581" s="143" t="s">
        <v>105</v>
      </c>
      <c r="J2581" s="143">
        <v>184</v>
      </c>
      <c r="K2581" s="144">
        <v>526.24</v>
      </c>
    </row>
    <row r="2582" spans="1:11" x14ac:dyDescent="0.25">
      <c r="A2582" s="142" t="s">
        <v>108</v>
      </c>
      <c r="B2582" s="143">
        <v>2023</v>
      </c>
      <c r="C2582" s="143" t="s">
        <v>39</v>
      </c>
      <c r="D2582" s="143" t="s">
        <v>112</v>
      </c>
      <c r="E2582" s="143" t="s">
        <v>101</v>
      </c>
      <c r="F2582" s="143" t="s">
        <v>102</v>
      </c>
      <c r="G2582" s="143" t="s">
        <v>103</v>
      </c>
      <c r="H2582" s="143" t="s">
        <v>104</v>
      </c>
      <c r="I2582" s="143" t="s">
        <v>105</v>
      </c>
      <c r="J2582" s="143">
        <v>972</v>
      </c>
      <c r="K2582" s="144">
        <v>1389.96</v>
      </c>
    </row>
    <row r="2583" spans="1:11" x14ac:dyDescent="0.25">
      <c r="A2583" s="142" t="s">
        <v>99</v>
      </c>
      <c r="B2583" s="143">
        <v>2023</v>
      </c>
      <c r="C2583" s="143" t="s">
        <v>39</v>
      </c>
      <c r="D2583" s="143" t="s">
        <v>112</v>
      </c>
      <c r="E2583" s="143" t="s">
        <v>101</v>
      </c>
      <c r="F2583" s="143" t="s">
        <v>102</v>
      </c>
      <c r="G2583" s="143" t="s">
        <v>103</v>
      </c>
      <c r="H2583" s="143" t="s">
        <v>104</v>
      </c>
      <c r="I2583" s="143" t="s">
        <v>105</v>
      </c>
      <c r="J2583" s="143">
        <v>156</v>
      </c>
      <c r="K2583" s="144">
        <v>223.07999999999998</v>
      </c>
    </row>
    <row r="2584" spans="1:11" x14ac:dyDescent="0.25">
      <c r="A2584" s="142" t="s">
        <v>99</v>
      </c>
      <c r="B2584" s="143">
        <v>2023</v>
      </c>
      <c r="C2584" s="143" t="s">
        <v>39</v>
      </c>
      <c r="D2584" s="143" t="s">
        <v>112</v>
      </c>
      <c r="E2584" s="143" t="s">
        <v>101</v>
      </c>
      <c r="F2584" s="143" t="s">
        <v>102</v>
      </c>
      <c r="G2584" s="143" t="s">
        <v>103</v>
      </c>
      <c r="H2584" s="143" t="s">
        <v>104</v>
      </c>
      <c r="I2584" s="143" t="s">
        <v>105</v>
      </c>
      <c r="J2584" s="143">
        <v>183</v>
      </c>
      <c r="K2584" s="144">
        <v>261.69</v>
      </c>
    </row>
    <row r="2585" spans="1:11" x14ac:dyDescent="0.25">
      <c r="A2585" s="142" t="s">
        <v>108</v>
      </c>
      <c r="B2585" s="143">
        <v>2023</v>
      </c>
      <c r="C2585" s="143" t="s">
        <v>39</v>
      </c>
      <c r="D2585" s="143" t="s">
        <v>112</v>
      </c>
      <c r="E2585" s="143" t="s">
        <v>101</v>
      </c>
      <c r="F2585" s="143" t="s">
        <v>102</v>
      </c>
      <c r="G2585" s="143" t="s">
        <v>103</v>
      </c>
      <c r="H2585" s="143" t="s">
        <v>104</v>
      </c>
      <c r="I2585" s="143" t="s">
        <v>105</v>
      </c>
      <c r="J2585" s="143">
        <v>159</v>
      </c>
      <c r="K2585" s="144">
        <v>227.37</v>
      </c>
    </row>
    <row r="2586" spans="1:11" x14ac:dyDescent="0.25">
      <c r="A2586" s="142" t="s">
        <v>106</v>
      </c>
      <c r="B2586" s="143">
        <v>2023</v>
      </c>
      <c r="C2586" s="143" t="s">
        <v>39</v>
      </c>
      <c r="D2586" s="143" t="s">
        <v>112</v>
      </c>
      <c r="E2586" s="143" t="s">
        <v>101</v>
      </c>
      <c r="F2586" s="143" t="s">
        <v>102</v>
      </c>
      <c r="G2586" s="143" t="s">
        <v>103</v>
      </c>
      <c r="H2586" s="143" t="s">
        <v>104</v>
      </c>
      <c r="I2586" s="143" t="s">
        <v>105</v>
      </c>
      <c r="J2586" s="143">
        <v>840</v>
      </c>
      <c r="K2586" s="144">
        <v>1201.2</v>
      </c>
    </row>
    <row r="2587" spans="1:11" x14ac:dyDescent="0.25">
      <c r="A2587" s="142" t="s">
        <v>106</v>
      </c>
      <c r="B2587" s="143">
        <v>2023</v>
      </c>
      <c r="C2587" s="143" t="s">
        <v>39</v>
      </c>
      <c r="D2587" s="143" t="s">
        <v>112</v>
      </c>
      <c r="E2587" s="143" t="s">
        <v>101</v>
      </c>
      <c r="F2587" s="143" t="s">
        <v>102</v>
      </c>
      <c r="G2587" s="143" t="s">
        <v>103</v>
      </c>
      <c r="H2587" s="143" t="s">
        <v>104</v>
      </c>
      <c r="I2587" s="143" t="s">
        <v>105</v>
      </c>
      <c r="J2587" s="143">
        <v>185</v>
      </c>
      <c r="K2587" s="144">
        <v>264.55</v>
      </c>
    </row>
    <row r="2588" spans="1:11" x14ac:dyDescent="0.25">
      <c r="A2588" s="142" t="s">
        <v>99</v>
      </c>
      <c r="B2588" s="143">
        <v>2023</v>
      </c>
      <c r="C2588" s="143" t="s">
        <v>39</v>
      </c>
      <c r="D2588" s="143" t="s">
        <v>112</v>
      </c>
      <c r="E2588" s="143" t="s">
        <v>101</v>
      </c>
      <c r="F2588" s="143" t="s">
        <v>102</v>
      </c>
      <c r="G2588" s="143" t="s">
        <v>103</v>
      </c>
      <c r="H2588" s="143" t="s">
        <v>104</v>
      </c>
      <c r="I2588" s="143" t="s">
        <v>105</v>
      </c>
      <c r="J2588" s="143">
        <v>155</v>
      </c>
      <c r="K2588" s="144">
        <v>221.65</v>
      </c>
    </row>
    <row r="2589" spans="1:11" x14ac:dyDescent="0.25">
      <c r="A2589" s="142" t="s">
        <v>106</v>
      </c>
      <c r="B2589" s="143">
        <v>2023</v>
      </c>
      <c r="C2589" s="143" t="s">
        <v>34</v>
      </c>
      <c r="D2589" s="143" t="s">
        <v>112</v>
      </c>
      <c r="E2589" s="143" t="s">
        <v>114</v>
      </c>
      <c r="F2589" s="143" t="s">
        <v>115</v>
      </c>
      <c r="G2589" s="143" t="s">
        <v>111</v>
      </c>
      <c r="H2589" s="143" t="s">
        <v>113</v>
      </c>
      <c r="I2589" s="143" t="s">
        <v>116</v>
      </c>
      <c r="J2589" s="143">
        <v>290</v>
      </c>
      <c r="K2589" s="144">
        <v>414.7</v>
      </c>
    </row>
    <row r="2590" spans="1:11" x14ac:dyDescent="0.25">
      <c r="A2590" s="142" t="s">
        <v>108</v>
      </c>
      <c r="B2590" s="143">
        <v>2023</v>
      </c>
      <c r="C2590" s="143" t="s">
        <v>34</v>
      </c>
      <c r="D2590" s="143" t="s">
        <v>112</v>
      </c>
      <c r="E2590" s="143" t="s">
        <v>114</v>
      </c>
      <c r="F2590" s="143" t="s">
        <v>115</v>
      </c>
      <c r="G2590" s="143" t="s">
        <v>111</v>
      </c>
      <c r="H2590" s="143" t="s">
        <v>113</v>
      </c>
      <c r="I2590" s="143" t="s">
        <v>116</v>
      </c>
      <c r="J2590" s="143">
        <v>260</v>
      </c>
      <c r="K2590" s="144">
        <v>371.8</v>
      </c>
    </row>
    <row r="2591" spans="1:11" x14ac:dyDescent="0.25">
      <c r="A2591" s="142" t="s">
        <v>106</v>
      </c>
      <c r="B2591" s="143">
        <v>2023</v>
      </c>
      <c r="C2591" s="143" t="s">
        <v>34</v>
      </c>
      <c r="D2591" s="143" t="s">
        <v>112</v>
      </c>
      <c r="E2591" s="143" t="s">
        <v>114</v>
      </c>
      <c r="F2591" s="143" t="s">
        <v>115</v>
      </c>
      <c r="G2591" s="143" t="s">
        <v>111</v>
      </c>
      <c r="H2591" s="143" t="s">
        <v>113</v>
      </c>
      <c r="I2591" s="143" t="s">
        <v>116</v>
      </c>
      <c r="J2591" s="143">
        <v>286</v>
      </c>
      <c r="K2591" s="144">
        <v>408.98</v>
      </c>
    </row>
    <row r="2592" spans="1:11" x14ac:dyDescent="0.25">
      <c r="A2592" s="142" t="s">
        <v>106</v>
      </c>
      <c r="B2592" s="143">
        <v>2023</v>
      </c>
      <c r="C2592" s="143" t="s">
        <v>34</v>
      </c>
      <c r="D2592" s="143" t="s">
        <v>112</v>
      </c>
      <c r="E2592" s="143" t="s">
        <v>114</v>
      </c>
      <c r="F2592" s="143" t="s">
        <v>115</v>
      </c>
      <c r="G2592" s="143" t="s">
        <v>111</v>
      </c>
      <c r="H2592" s="143" t="s">
        <v>113</v>
      </c>
      <c r="I2592" s="143" t="s">
        <v>116</v>
      </c>
      <c r="J2592" s="143">
        <v>262</v>
      </c>
      <c r="K2592" s="144">
        <v>374.65999999999997</v>
      </c>
    </row>
    <row r="2593" spans="1:11" x14ac:dyDescent="0.25">
      <c r="A2593" s="142" t="s">
        <v>108</v>
      </c>
      <c r="B2593" s="143">
        <v>2023</v>
      </c>
      <c r="C2593" s="143" t="s">
        <v>34</v>
      </c>
      <c r="D2593" s="143" t="s">
        <v>112</v>
      </c>
      <c r="E2593" s="143" t="s">
        <v>114</v>
      </c>
      <c r="F2593" s="143" t="s">
        <v>115</v>
      </c>
      <c r="G2593" s="143" t="s">
        <v>111</v>
      </c>
      <c r="H2593" s="143" t="s">
        <v>113</v>
      </c>
      <c r="I2593" s="143" t="s">
        <v>116</v>
      </c>
      <c r="J2593" s="143">
        <v>791</v>
      </c>
      <c r="K2593" s="144">
        <v>1131.1300000000001</v>
      </c>
    </row>
    <row r="2594" spans="1:11" x14ac:dyDescent="0.25">
      <c r="A2594" s="142" t="s">
        <v>108</v>
      </c>
      <c r="B2594" s="143">
        <v>2023</v>
      </c>
      <c r="C2594" s="143" t="s">
        <v>34</v>
      </c>
      <c r="D2594" s="143" t="s">
        <v>112</v>
      </c>
      <c r="E2594" s="143" t="s">
        <v>114</v>
      </c>
      <c r="F2594" s="143" t="s">
        <v>115</v>
      </c>
      <c r="G2594" s="143" t="s">
        <v>111</v>
      </c>
      <c r="H2594" s="143" t="s">
        <v>113</v>
      </c>
      <c r="I2594" s="143" t="s">
        <v>116</v>
      </c>
      <c r="J2594" s="143">
        <v>261</v>
      </c>
      <c r="K2594" s="144">
        <v>373.23</v>
      </c>
    </row>
    <row r="2595" spans="1:11" x14ac:dyDescent="0.25">
      <c r="A2595" s="142" t="s">
        <v>106</v>
      </c>
      <c r="B2595" s="143">
        <v>2023</v>
      </c>
      <c r="C2595" s="143" t="s">
        <v>34</v>
      </c>
      <c r="D2595" s="143" t="s">
        <v>112</v>
      </c>
      <c r="E2595" s="143" t="s">
        <v>114</v>
      </c>
      <c r="F2595" s="143" t="s">
        <v>115</v>
      </c>
      <c r="G2595" s="143" t="s">
        <v>111</v>
      </c>
      <c r="H2595" s="143" t="s">
        <v>113</v>
      </c>
      <c r="I2595" s="143" t="s">
        <v>116</v>
      </c>
      <c r="J2595" s="143">
        <v>289</v>
      </c>
      <c r="K2595" s="144">
        <v>413.27</v>
      </c>
    </row>
    <row r="2596" spans="1:11" x14ac:dyDescent="0.25">
      <c r="A2596" s="142" t="s">
        <v>106</v>
      </c>
      <c r="B2596" s="143">
        <v>2023</v>
      </c>
      <c r="C2596" s="143" t="s">
        <v>34</v>
      </c>
      <c r="D2596" s="143" t="s">
        <v>112</v>
      </c>
      <c r="E2596" s="143" t="s">
        <v>114</v>
      </c>
      <c r="F2596" s="143" t="s">
        <v>115</v>
      </c>
      <c r="G2596" s="143" t="s">
        <v>111</v>
      </c>
      <c r="H2596" s="143" t="s">
        <v>113</v>
      </c>
      <c r="I2596" s="143" t="s">
        <v>116</v>
      </c>
      <c r="J2596" s="143">
        <v>259</v>
      </c>
      <c r="K2596" s="144">
        <v>370.37</v>
      </c>
    </row>
    <row r="2597" spans="1:11" x14ac:dyDescent="0.25">
      <c r="A2597" s="142" t="s">
        <v>108</v>
      </c>
      <c r="B2597" s="143">
        <v>2023</v>
      </c>
      <c r="C2597" s="143" t="s">
        <v>34</v>
      </c>
      <c r="D2597" s="143" t="s">
        <v>112</v>
      </c>
      <c r="E2597" s="143" t="s">
        <v>114</v>
      </c>
      <c r="F2597" s="143" t="s">
        <v>115</v>
      </c>
      <c r="G2597" s="143" t="s">
        <v>111</v>
      </c>
      <c r="H2597" s="143" t="s">
        <v>113</v>
      </c>
      <c r="I2597" s="143" t="s">
        <v>116</v>
      </c>
      <c r="J2597" s="143">
        <v>800</v>
      </c>
      <c r="K2597" s="144">
        <v>1144</v>
      </c>
    </row>
    <row r="2598" spans="1:11" x14ac:dyDescent="0.25">
      <c r="A2598" s="142" t="s">
        <v>106</v>
      </c>
      <c r="B2598" s="143">
        <v>2023</v>
      </c>
      <c r="C2598" s="143" t="s">
        <v>34</v>
      </c>
      <c r="D2598" s="143" t="s">
        <v>112</v>
      </c>
      <c r="E2598" s="143" t="s">
        <v>114</v>
      </c>
      <c r="F2598" s="143" t="s">
        <v>115</v>
      </c>
      <c r="G2598" s="143" t="s">
        <v>111</v>
      </c>
      <c r="H2598" s="143" t="s">
        <v>113</v>
      </c>
      <c r="I2598" s="143" t="s">
        <v>116</v>
      </c>
      <c r="J2598" s="143">
        <v>886</v>
      </c>
      <c r="K2598" s="144">
        <v>1266.98</v>
      </c>
    </row>
    <row r="2599" spans="1:11" x14ac:dyDescent="0.25">
      <c r="A2599" s="142" t="s">
        <v>106</v>
      </c>
      <c r="B2599" s="143">
        <v>2023</v>
      </c>
      <c r="C2599" s="143" t="s">
        <v>38</v>
      </c>
      <c r="D2599" s="143" t="s">
        <v>112</v>
      </c>
      <c r="E2599" s="143" t="s">
        <v>114</v>
      </c>
      <c r="F2599" s="143" t="s">
        <v>115</v>
      </c>
      <c r="G2599" s="143" t="s">
        <v>111</v>
      </c>
      <c r="H2599" s="143" t="s">
        <v>113</v>
      </c>
      <c r="I2599" s="143" t="s">
        <v>116</v>
      </c>
      <c r="J2599" s="143">
        <v>266</v>
      </c>
      <c r="K2599" s="144">
        <v>380.38</v>
      </c>
    </row>
    <row r="2600" spans="1:11" x14ac:dyDescent="0.25">
      <c r="A2600" s="142" t="s">
        <v>99</v>
      </c>
      <c r="B2600" s="143">
        <v>2023</v>
      </c>
      <c r="C2600" s="143" t="s">
        <v>38</v>
      </c>
      <c r="D2600" s="143" t="s">
        <v>112</v>
      </c>
      <c r="E2600" s="143" t="s">
        <v>114</v>
      </c>
      <c r="F2600" s="143" t="s">
        <v>115</v>
      </c>
      <c r="G2600" s="143" t="s">
        <v>111</v>
      </c>
      <c r="H2600" s="143" t="s">
        <v>113</v>
      </c>
      <c r="I2600" s="143" t="s">
        <v>116</v>
      </c>
      <c r="J2600" s="143">
        <v>242</v>
      </c>
      <c r="K2600" s="144">
        <v>346.06</v>
      </c>
    </row>
    <row r="2601" spans="1:11" x14ac:dyDescent="0.25">
      <c r="A2601" s="142" t="s">
        <v>99</v>
      </c>
      <c r="B2601" s="143">
        <v>2023</v>
      </c>
      <c r="C2601" s="143" t="s">
        <v>38</v>
      </c>
      <c r="D2601" s="143" t="s">
        <v>112</v>
      </c>
      <c r="E2601" s="143" t="s">
        <v>114</v>
      </c>
      <c r="F2601" s="143" t="s">
        <v>115</v>
      </c>
      <c r="G2601" s="143" t="s">
        <v>111</v>
      </c>
      <c r="H2601" s="143" t="s">
        <v>113</v>
      </c>
      <c r="I2601" s="143" t="s">
        <v>116</v>
      </c>
      <c r="J2601" s="143">
        <v>268</v>
      </c>
      <c r="K2601" s="144">
        <v>383.24</v>
      </c>
    </row>
    <row r="2602" spans="1:11" x14ac:dyDescent="0.25">
      <c r="A2602" s="142" t="s">
        <v>99</v>
      </c>
      <c r="B2602" s="143">
        <v>2023</v>
      </c>
      <c r="C2602" s="143" t="s">
        <v>38</v>
      </c>
      <c r="D2602" s="143" t="s">
        <v>112</v>
      </c>
      <c r="E2602" s="143" t="s">
        <v>114</v>
      </c>
      <c r="F2602" s="143" t="s">
        <v>115</v>
      </c>
      <c r="G2602" s="143" t="s">
        <v>111</v>
      </c>
      <c r="H2602" s="143" t="s">
        <v>113</v>
      </c>
      <c r="I2602" s="143" t="s">
        <v>116</v>
      </c>
      <c r="J2602" s="143">
        <v>238</v>
      </c>
      <c r="K2602" s="144">
        <v>340.34000000000003</v>
      </c>
    </row>
    <row r="2603" spans="1:11" x14ac:dyDescent="0.25">
      <c r="A2603" s="142" t="s">
        <v>99</v>
      </c>
      <c r="B2603" s="143">
        <v>2023</v>
      </c>
      <c r="C2603" s="143" t="s">
        <v>38</v>
      </c>
      <c r="D2603" s="143" t="s">
        <v>112</v>
      </c>
      <c r="E2603" s="143" t="s">
        <v>114</v>
      </c>
      <c r="F2603" s="143" t="s">
        <v>115</v>
      </c>
      <c r="G2603" s="143" t="s">
        <v>111</v>
      </c>
      <c r="H2603" s="143" t="s">
        <v>113</v>
      </c>
      <c r="I2603" s="143" t="s">
        <v>116</v>
      </c>
      <c r="J2603" s="143">
        <v>881</v>
      </c>
      <c r="K2603" s="144">
        <v>1259.83</v>
      </c>
    </row>
    <row r="2604" spans="1:11" x14ac:dyDescent="0.25">
      <c r="A2604" s="142" t="s">
        <v>99</v>
      </c>
      <c r="B2604" s="143">
        <v>2023</v>
      </c>
      <c r="C2604" s="143" t="s">
        <v>38</v>
      </c>
      <c r="D2604" s="143" t="s">
        <v>112</v>
      </c>
      <c r="E2604" s="143" t="s">
        <v>114</v>
      </c>
      <c r="F2604" s="143" t="s">
        <v>115</v>
      </c>
      <c r="G2604" s="143" t="s">
        <v>111</v>
      </c>
      <c r="H2604" s="143" t="s">
        <v>113</v>
      </c>
      <c r="I2604" s="143" t="s">
        <v>116</v>
      </c>
      <c r="J2604" s="143">
        <v>834</v>
      </c>
      <c r="K2604" s="144">
        <v>526.24</v>
      </c>
    </row>
    <row r="2605" spans="1:11" x14ac:dyDescent="0.25">
      <c r="A2605" s="142" t="s">
        <v>99</v>
      </c>
      <c r="B2605" s="143">
        <v>2023</v>
      </c>
      <c r="C2605" s="143" t="s">
        <v>38</v>
      </c>
      <c r="D2605" s="143" t="s">
        <v>112</v>
      </c>
      <c r="E2605" s="143" t="s">
        <v>114</v>
      </c>
      <c r="F2605" s="143" t="s">
        <v>115</v>
      </c>
      <c r="G2605" s="143" t="s">
        <v>111</v>
      </c>
      <c r="H2605" s="143" t="s">
        <v>113</v>
      </c>
      <c r="I2605" s="143" t="s">
        <v>116</v>
      </c>
      <c r="J2605" s="143">
        <v>265</v>
      </c>
      <c r="K2605" s="144">
        <v>378.95</v>
      </c>
    </row>
    <row r="2606" spans="1:11" x14ac:dyDescent="0.25">
      <c r="A2606" s="142" t="s">
        <v>99</v>
      </c>
      <c r="B2606" s="143">
        <v>2023</v>
      </c>
      <c r="C2606" s="143" t="s">
        <v>38</v>
      </c>
      <c r="D2606" s="143" t="s">
        <v>112</v>
      </c>
      <c r="E2606" s="143" t="s">
        <v>114</v>
      </c>
      <c r="F2606" s="143" t="s">
        <v>115</v>
      </c>
      <c r="G2606" s="143" t="s">
        <v>111</v>
      </c>
      <c r="H2606" s="143" t="s">
        <v>113</v>
      </c>
      <c r="I2606" s="143" t="s">
        <v>116</v>
      </c>
      <c r="J2606" s="143">
        <v>241</v>
      </c>
      <c r="K2606" s="144">
        <v>344.63</v>
      </c>
    </row>
    <row r="2607" spans="1:11" x14ac:dyDescent="0.25">
      <c r="A2607" s="142" t="s">
        <v>99</v>
      </c>
      <c r="B2607" s="143">
        <v>2023</v>
      </c>
      <c r="C2607" s="143" t="s">
        <v>38</v>
      </c>
      <c r="D2607" s="143" t="s">
        <v>112</v>
      </c>
      <c r="E2607" s="143" t="s">
        <v>114</v>
      </c>
      <c r="F2607" s="143" t="s">
        <v>115</v>
      </c>
      <c r="G2607" s="143" t="s">
        <v>111</v>
      </c>
      <c r="H2607" s="143" t="s">
        <v>113</v>
      </c>
      <c r="I2607" s="143" t="s">
        <v>116</v>
      </c>
      <c r="J2607" s="143">
        <v>803</v>
      </c>
      <c r="K2607" s="144">
        <v>1148.29</v>
      </c>
    </row>
    <row r="2608" spans="1:11" x14ac:dyDescent="0.25">
      <c r="A2608" s="142" t="s">
        <v>106</v>
      </c>
      <c r="B2608" s="143">
        <v>2023</v>
      </c>
      <c r="C2608" s="143" t="s">
        <v>38</v>
      </c>
      <c r="D2608" s="143" t="s">
        <v>112</v>
      </c>
      <c r="E2608" s="143" t="s">
        <v>114</v>
      </c>
      <c r="F2608" s="143" t="s">
        <v>115</v>
      </c>
      <c r="G2608" s="143" t="s">
        <v>111</v>
      </c>
      <c r="H2608" s="143" t="s">
        <v>113</v>
      </c>
      <c r="I2608" s="143" t="s">
        <v>116</v>
      </c>
      <c r="J2608" s="143">
        <v>239</v>
      </c>
      <c r="K2608" s="144">
        <v>341.77</v>
      </c>
    </row>
    <row r="2609" spans="1:11" x14ac:dyDescent="0.25">
      <c r="A2609" s="142" t="s">
        <v>106</v>
      </c>
      <c r="B2609" s="143">
        <v>2023</v>
      </c>
      <c r="C2609" s="143" t="s">
        <v>42</v>
      </c>
      <c r="D2609" s="143" t="s">
        <v>112</v>
      </c>
      <c r="E2609" s="143" t="s">
        <v>114</v>
      </c>
      <c r="F2609" s="143" t="s">
        <v>115</v>
      </c>
      <c r="G2609" s="143" t="s">
        <v>111</v>
      </c>
      <c r="H2609" s="143" t="s">
        <v>113</v>
      </c>
      <c r="I2609" s="143" t="s">
        <v>116</v>
      </c>
      <c r="J2609" s="143">
        <v>248</v>
      </c>
      <c r="K2609" s="144">
        <v>354.64</v>
      </c>
    </row>
    <row r="2610" spans="1:11" x14ac:dyDescent="0.25">
      <c r="A2610" s="142" t="s">
        <v>109</v>
      </c>
      <c r="B2610" s="143">
        <v>2023</v>
      </c>
      <c r="C2610" s="143" t="s">
        <v>42</v>
      </c>
      <c r="D2610" s="143" t="s">
        <v>112</v>
      </c>
      <c r="E2610" s="143" t="s">
        <v>114</v>
      </c>
      <c r="F2610" s="143" t="s">
        <v>115</v>
      </c>
      <c r="G2610" s="143" t="s">
        <v>111</v>
      </c>
      <c r="H2610" s="143" t="s">
        <v>113</v>
      </c>
      <c r="I2610" s="143" t="s">
        <v>116</v>
      </c>
      <c r="J2610" s="143">
        <v>218</v>
      </c>
      <c r="K2610" s="144">
        <v>311.74</v>
      </c>
    </row>
    <row r="2611" spans="1:11" x14ac:dyDescent="0.25">
      <c r="A2611" s="142" t="s">
        <v>106</v>
      </c>
      <c r="B2611" s="143">
        <v>2023</v>
      </c>
      <c r="C2611" s="143" t="s">
        <v>42</v>
      </c>
      <c r="D2611" s="143" t="s">
        <v>112</v>
      </c>
      <c r="E2611" s="143" t="s">
        <v>114</v>
      </c>
      <c r="F2611" s="143" t="s">
        <v>115</v>
      </c>
      <c r="G2611" s="143" t="s">
        <v>111</v>
      </c>
      <c r="H2611" s="143" t="s">
        <v>113</v>
      </c>
      <c r="I2611" s="143" t="s">
        <v>116</v>
      </c>
      <c r="J2611" s="143">
        <v>244</v>
      </c>
      <c r="K2611" s="144">
        <v>348.92</v>
      </c>
    </row>
    <row r="2612" spans="1:11" x14ac:dyDescent="0.25">
      <c r="A2612" s="142" t="s">
        <v>106</v>
      </c>
      <c r="B2612" s="143">
        <v>2023</v>
      </c>
      <c r="C2612" s="143" t="s">
        <v>42</v>
      </c>
      <c r="D2612" s="143" t="s">
        <v>112</v>
      </c>
      <c r="E2612" s="143" t="s">
        <v>114</v>
      </c>
      <c r="F2612" s="143" t="s">
        <v>115</v>
      </c>
      <c r="G2612" s="143" t="s">
        <v>111</v>
      </c>
      <c r="H2612" s="143" t="s">
        <v>113</v>
      </c>
      <c r="I2612" s="143" t="s">
        <v>116</v>
      </c>
      <c r="J2612" s="143">
        <v>220</v>
      </c>
      <c r="K2612" s="144">
        <v>314.60000000000002</v>
      </c>
    </row>
    <row r="2613" spans="1:11" x14ac:dyDescent="0.25">
      <c r="A2613" s="142" t="s">
        <v>108</v>
      </c>
      <c r="B2613" s="143">
        <v>2023</v>
      </c>
      <c r="C2613" s="143" t="s">
        <v>42</v>
      </c>
      <c r="D2613" s="143" t="s">
        <v>112</v>
      </c>
      <c r="E2613" s="143" t="s">
        <v>114</v>
      </c>
      <c r="F2613" s="143" t="s">
        <v>115</v>
      </c>
      <c r="G2613" s="143" t="s">
        <v>111</v>
      </c>
      <c r="H2613" s="143" t="s">
        <v>113</v>
      </c>
      <c r="I2613" s="143" t="s">
        <v>116</v>
      </c>
      <c r="J2613" s="143">
        <v>798</v>
      </c>
      <c r="K2613" s="144">
        <v>1141.1399999999999</v>
      </c>
    </row>
    <row r="2614" spans="1:11" x14ac:dyDescent="0.25">
      <c r="A2614" s="142" t="s">
        <v>106</v>
      </c>
      <c r="B2614" s="143">
        <v>2023</v>
      </c>
      <c r="C2614" s="143" t="s">
        <v>42</v>
      </c>
      <c r="D2614" s="143" t="s">
        <v>112</v>
      </c>
      <c r="E2614" s="143" t="s">
        <v>114</v>
      </c>
      <c r="F2614" s="143" t="s">
        <v>115</v>
      </c>
      <c r="G2614" s="143" t="s">
        <v>111</v>
      </c>
      <c r="H2614" s="143" t="s">
        <v>113</v>
      </c>
      <c r="I2614" s="143" t="s">
        <v>116</v>
      </c>
      <c r="J2614" s="143">
        <v>885</v>
      </c>
      <c r="K2614" s="144">
        <v>1265.55</v>
      </c>
    </row>
    <row r="2615" spans="1:11" x14ac:dyDescent="0.25">
      <c r="A2615" s="142" t="s">
        <v>106</v>
      </c>
      <c r="B2615" s="143">
        <v>2023</v>
      </c>
      <c r="C2615" s="143" t="s">
        <v>42</v>
      </c>
      <c r="D2615" s="143" t="s">
        <v>112</v>
      </c>
      <c r="E2615" s="143" t="s">
        <v>114</v>
      </c>
      <c r="F2615" s="143" t="s">
        <v>115</v>
      </c>
      <c r="G2615" s="143" t="s">
        <v>111</v>
      </c>
      <c r="H2615" s="143" t="s">
        <v>113</v>
      </c>
      <c r="I2615" s="143" t="s">
        <v>116</v>
      </c>
      <c r="J2615" s="143">
        <v>838</v>
      </c>
      <c r="K2615" s="144">
        <v>526.24</v>
      </c>
    </row>
    <row r="2616" spans="1:11" x14ac:dyDescent="0.25">
      <c r="A2616" s="142" t="s">
        <v>108</v>
      </c>
      <c r="B2616" s="143">
        <v>2023</v>
      </c>
      <c r="C2616" s="143" t="s">
        <v>42</v>
      </c>
      <c r="D2616" s="143" t="s">
        <v>112</v>
      </c>
      <c r="E2616" s="143" t="s">
        <v>114</v>
      </c>
      <c r="F2616" s="143" t="s">
        <v>115</v>
      </c>
      <c r="G2616" s="143" t="s">
        <v>111</v>
      </c>
      <c r="H2616" s="143" t="s">
        <v>113</v>
      </c>
      <c r="I2616" s="143" t="s">
        <v>116</v>
      </c>
      <c r="J2616" s="143">
        <v>219</v>
      </c>
      <c r="K2616" s="144">
        <v>313.17</v>
      </c>
    </row>
    <row r="2617" spans="1:11" x14ac:dyDescent="0.25">
      <c r="A2617" s="142" t="s">
        <v>106</v>
      </c>
      <c r="B2617" s="143">
        <v>2023</v>
      </c>
      <c r="C2617" s="143" t="s">
        <v>42</v>
      </c>
      <c r="D2617" s="143" t="s">
        <v>112</v>
      </c>
      <c r="E2617" s="143" t="s">
        <v>114</v>
      </c>
      <c r="F2617" s="143" t="s">
        <v>115</v>
      </c>
      <c r="G2617" s="143" t="s">
        <v>111</v>
      </c>
      <c r="H2617" s="143" t="s">
        <v>113</v>
      </c>
      <c r="I2617" s="143" t="s">
        <v>116</v>
      </c>
      <c r="J2617" s="143">
        <v>247</v>
      </c>
      <c r="K2617" s="144">
        <v>353.21</v>
      </c>
    </row>
    <row r="2618" spans="1:11" x14ac:dyDescent="0.25">
      <c r="A2618" s="142" t="s">
        <v>106</v>
      </c>
      <c r="B2618" s="143">
        <v>2023</v>
      </c>
      <c r="C2618" s="143" t="s">
        <v>42</v>
      </c>
      <c r="D2618" s="143" t="s">
        <v>112</v>
      </c>
      <c r="E2618" s="143" t="s">
        <v>114</v>
      </c>
      <c r="F2618" s="143" t="s">
        <v>115</v>
      </c>
      <c r="G2618" s="143" t="s">
        <v>111</v>
      </c>
      <c r="H2618" s="143" t="s">
        <v>113</v>
      </c>
      <c r="I2618" s="143" t="s">
        <v>116</v>
      </c>
      <c r="J2618" s="143">
        <v>217</v>
      </c>
      <c r="K2618" s="144">
        <v>310.31</v>
      </c>
    </row>
    <row r="2619" spans="1:11" x14ac:dyDescent="0.25">
      <c r="A2619" s="142" t="s">
        <v>109</v>
      </c>
      <c r="B2619" s="143">
        <v>2023</v>
      </c>
      <c r="C2619" s="143" t="s">
        <v>42</v>
      </c>
      <c r="D2619" s="143" t="s">
        <v>112</v>
      </c>
      <c r="E2619" s="143" t="s">
        <v>114</v>
      </c>
      <c r="F2619" s="143" t="s">
        <v>115</v>
      </c>
      <c r="G2619" s="143" t="s">
        <v>111</v>
      </c>
      <c r="H2619" s="143" t="s">
        <v>113</v>
      </c>
      <c r="I2619" s="143" t="s">
        <v>116</v>
      </c>
      <c r="J2619" s="143">
        <v>807</v>
      </c>
      <c r="K2619" s="144">
        <v>1154.01</v>
      </c>
    </row>
    <row r="2620" spans="1:11" x14ac:dyDescent="0.25">
      <c r="A2620" s="142" t="s">
        <v>106</v>
      </c>
      <c r="B2620" s="143">
        <v>2023</v>
      </c>
      <c r="C2620" s="143" t="s">
        <v>42</v>
      </c>
      <c r="D2620" s="143" t="s">
        <v>112</v>
      </c>
      <c r="E2620" s="143" t="s">
        <v>114</v>
      </c>
      <c r="F2620" s="143" t="s">
        <v>115</v>
      </c>
      <c r="G2620" s="143" t="s">
        <v>111</v>
      </c>
      <c r="H2620" s="143" t="s">
        <v>113</v>
      </c>
      <c r="I2620" s="143" t="s">
        <v>116</v>
      </c>
      <c r="J2620" s="143">
        <v>221</v>
      </c>
      <c r="K2620" s="144">
        <v>316.02999999999997</v>
      </c>
    </row>
    <row r="2621" spans="1:11" x14ac:dyDescent="0.25">
      <c r="A2621" s="142" t="s">
        <v>106</v>
      </c>
      <c r="B2621" s="143">
        <v>2023</v>
      </c>
      <c r="C2621" s="143" t="s">
        <v>31</v>
      </c>
      <c r="D2621" s="143" t="s">
        <v>112</v>
      </c>
      <c r="E2621" s="143" t="s">
        <v>114</v>
      </c>
      <c r="F2621" s="143" t="s">
        <v>115</v>
      </c>
      <c r="G2621" s="143" t="s">
        <v>111</v>
      </c>
      <c r="H2621" s="143" t="s">
        <v>113</v>
      </c>
      <c r="I2621" s="143" t="s">
        <v>116</v>
      </c>
      <c r="J2621" s="143">
        <v>272</v>
      </c>
      <c r="K2621" s="144">
        <v>388.96</v>
      </c>
    </row>
    <row r="2622" spans="1:11" x14ac:dyDescent="0.25">
      <c r="A2622" s="142" t="s">
        <v>106</v>
      </c>
      <c r="B2622" s="143">
        <v>2023</v>
      </c>
      <c r="C2622" s="143" t="s">
        <v>31</v>
      </c>
      <c r="D2622" s="143" t="s">
        <v>112</v>
      </c>
      <c r="E2622" s="143" t="s">
        <v>114</v>
      </c>
      <c r="F2622" s="143" t="s">
        <v>115</v>
      </c>
      <c r="G2622" s="143" t="s">
        <v>111</v>
      </c>
      <c r="H2622" s="143" t="s">
        <v>113</v>
      </c>
      <c r="I2622" s="143" t="s">
        <v>116</v>
      </c>
      <c r="J2622" s="143">
        <v>298</v>
      </c>
      <c r="K2622" s="144">
        <v>426.14</v>
      </c>
    </row>
    <row r="2623" spans="1:11" x14ac:dyDescent="0.25">
      <c r="A2623" s="142" t="s">
        <v>99</v>
      </c>
      <c r="B2623" s="143">
        <v>2023</v>
      </c>
      <c r="C2623" s="143" t="s">
        <v>31</v>
      </c>
      <c r="D2623" s="143" t="s">
        <v>112</v>
      </c>
      <c r="E2623" s="143" t="s">
        <v>114</v>
      </c>
      <c r="F2623" s="143" t="s">
        <v>115</v>
      </c>
      <c r="G2623" s="143" t="s">
        <v>111</v>
      </c>
      <c r="H2623" s="143" t="s">
        <v>113</v>
      </c>
      <c r="I2623" s="143" t="s">
        <v>116</v>
      </c>
      <c r="J2623" s="143">
        <v>226</v>
      </c>
      <c r="K2623" s="144">
        <v>323.18</v>
      </c>
    </row>
    <row r="2624" spans="1:11" x14ac:dyDescent="0.25">
      <c r="A2624" s="142" t="s">
        <v>106</v>
      </c>
      <c r="B2624" s="143">
        <v>2023</v>
      </c>
      <c r="C2624" s="143" t="s">
        <v>31</v>
      </c>
      <c r="D2624" s="143" t="s">
        <v>112</v>
      </c>
      <c r="E2624" s="143" t="s">
        <v>114</v>
      </c>
      <c r="F2624" s="143" t="s">
        <v>115</v>
      </c>
      <c r="G2624" s="143" t="s">
        <v>111</v>
      </c>
      <c r="H2624" s="143" t="s">
        <v>113</v>
      </c>
      <c r="I2624" s="143" t="s">
        <v>116</v>
      </c>
      <c r="J2624" s="143">
        <v>274</v>
      </c>
      <c r="K2624" s="144">
        <v>391.82</v>
      </c>
    </row>
    <row r="2625" spans="1:11" x14ac:dyDescent="0.25">
      <c r="A2625" s="142" t="s">
        <v>106</v>
      </c>
      <c r="B2625" s="143">
        <v>2023</v>
      </c>
      <c r="C2625" s="143" t="s">
        <v>31</v>
      </c>
      <c r="D2625" s="143" t="s">
        <v>112</v>
      </c>
      <c r="E2625" s="143" t="s">
        <v>114</v>
      </c>
      <c r="F2625" s="143" t="s">
        <v>115</v>
      </c>
      <c r="G2625" s="143" t="s">
        <v>111</v>
      </c>
      <c r="H2625" s="143" t="s">
        <v>113</v>
      </c>
      <c r="I2625" s="143" t="s">
        <v>116</v>
      </c>
      <c r="J2625" s="143">
        <v>789</v>
      </c>
      <c r="K2625" s="144">
        <v>1128.27</v>
      </c>
    </row>
    <row r="2626" spans="1:11" x14ac:dyDescent="0.25">
      <c r="A2626" s="142" t="s">
        <v>108</v>
      </c>
      <c r="B2626" s="143">
        <v>2023</v>
      </c>
      <c r="C2626" s="143" t="s">
        <v>31</v>
      </c>
      <c r="D2626" s="143" t="s">
        <v>112</v>
      </c>
      <c r="E2626" s="143" t="s">
        <v>114</v>
      </c>
      <c r="F2626" s="143" t="s">
        <v>115</v>
      </c>
      <c r="G2626" s="143" t="s">
        <v>111</v>
      </c>
      <c r="H2626" s="143" t="s">
        <v>113</v>
      </c>
      <c r="I2626" s="143" t="s">
        <v>116</v>
      </c>
      <c r="J2626" s="143">
        <v>876</v>
      </c>
      <c r="K2626" s="144">
        <v>1252.68</v>
      </c>
    </row>
    <row r="2627" spans="1:11" x14ac:dyDescent="0.25">
      <c r="A2627" s="142" t="s">
        <v>99</v>
      </c>
      <c r="B2627" s="143">
        <v>2023</v>
      </c>
      <c r="C2627" s="143" t="s">
        <v>31</v>
      </c>
      <c r="D2627" s="143" t="s">
        <v>112</v>
      </c>
      <c r="E2627" s="143" t="s">
        <v>114</v>
      </c>
      <c r="F2627" s="143" t="s">
        <v>115</v>
      </c>
      <c r="G2627" s="143" t="s">
        <v>111</v>
      </c>
      <c r="H2627" s="143" t="s">
        <v>113</v>
      </c>
      <c r="I2627" s="143" t="s">
        <v>116</v>
      </c>
      <c r="J2627" s="143">
        <v>958</v>
      </c>
      <c r="K2627" s="144">
        <v>1369.94</v>
      </c>
    </row>
    <row r="2628" spans="1:11" x14ac:dyDescent="0.25">
      <c r="A2628" s="142" t="s">
        <v>108</v>
      </c>
      <c r="B2628" s="143">
        <v>2023</v>
      </c>
      <c r="C2628" s="143" t="s">
        <v>31</v>
      </c>
      <c r="D2628" s="143" t="s">
        <v>112</v>
      </c>
      <c r="E2628" s="143" t="s">
        <v>114</v>
      </c>
      <c r="F2628" s="143" t="s">
        <v>115</v>
      </c>
      <c r="G2628" s="143" t="s">
        <v>111</v>
      </c>
      <c r="H2628" s="143" t="s">
        <v>113</v>
      </c>
      <c r="I2628" s="143" t="s">
        <v>116</v>
      </c>
      <c r="J2628" s="143">
        <v>829</v>
      </c>
      <c r="K2628" s="144">
        <v>526.24</v>
      </c>
    </row>
    <row r="2629" spans="1:11" x14ac:dyDescent="0.25">
      <c r="A2629" s="142" t="s">
        <v>106</v>
      </c>
      <c r="B2629" s="143">
        <v>2023</v>
      </c>
      <c r="C2629" s="143" t="s">
        <v>31</v>
      </c>
      <c r="D2629" s="143" t="s">
        <v>112</v>
      </c>
      <c r="E2629" s="143" t="s">
        <v>114</v>
      </c>
      <c r="F2629" s="143" t="s">
        <v>115</v>
      </c>
      <c r="G2629" s="143" t="s">
        <v>111</v>
      </c>
      <c r="H2629" s="143" t="s">
        <v>113</v>
      </c>
      <c r="I2629" s="143" t="s">
        <v>116</v>
      </c>
      <c r="J2629" s="143">
        <v>273</v>
      </c>
      <c r="K2629" s="144">
        <v>390.39</v>
      </c>
    </row>
    <row r="2630" spans="1:11" x14ac:dyDescent="0.25">
      <c r="A2630" s="142" t="s">
        <v>99</v>
      </c>
      <c r="B2630" s="143">
        <v>2023</v>
      </c>
      <c r="C2630" s="143" t="s">
        <v>31</v>
      </c>
      <c r="D2630" s="143" t="s">
        <v>112</v>
      </c>
      <c r="E2630" s="143" t="s">
        <v>114</v>
      </c>
      <c r="F2630" s="143" t="s">
        <v>115</v>
      </c>
      <c r="G2630" s="143" t="s">
        <v>111</v>
      </c>
      <c r="H2630" s="143" t="s">
        <v>113</v>
      </c>
      <c r="I2630" s="143" t="s">
        <v>116</v>
      </c>
      <c r="J2630" s="143">
        <v>267</v>
      </c>
      <c r="K2630" s="144">
        <v>381.81</v>
      </c>
    </row>
    <row r="2631" spans="1:11" x14ac:dyDescent="0.25">
      <c r="A2631" s="142" t="s">
        <v>106</v>
      </c>
      <c r="B2631" s="143">
        <v>2023</v>
      </c>
      <c r="C2631" s="143" t="s">
        <v>31</v>
      </c>
      <c r="D2631" s="143" t="s">
        <v>112</v>
      </c>
      <c r="E2631" s="143" t="s">
        <v>114</v>
      </c>
      <c r="F2631" s="143" t="s">
        <v>115</v>
      </c>
      <c r="G2631" s="143" t="s">
        <v>111</v>
      </c>
      <c r="H2631" s="143" t="s">
        <v>113</v>
      </c>
      <c r="I2631" s="143" t="s">
        <v>116</v>
      </c>
      <c r="J2631" s="143">
        <v>301</v>
      </c>
      <c r="K2631" s="144">
        <v>430.43</v>
      </c>
    </row>
    <row r="2632" spans="1:11" x14ac:dyDescent="0.25">
      <c r="A2632" s="142" t="s">
        <v>106</v>
      </c>
      <c r="B2632" s="143">
        <v>2023</v>
      </c>
      <c r="C2632" s="143" t="s">
        <v>31</v>
      </c>
      <c r="D2632" s="143" t="s">
        <v>112</v>
      </c>
      <c r="E2632" s="143" t="s">
        <v>114</v>
      </c>
      <c r="F2632" s="143" t="s">
        <v>115</v>
      </c>
      <c r="G2632" s="143" t="s">
        <v>111</v>
      </c>
      <c r="H2632" s="143" t="s">
        <v>113</v>
      </c>
      <c r="I2632" s="143" t="s">
        <v>116</v>
      </c>
      <c r="J2632" s="143">
        <v>271</v>
      </c>
      <c r="K2632" s="144">
        <v>387.53</v>
      </c>
    </row>
    <row r="2633" spans="1:11" x14ac:dyDescent="0.25">
      <c r="A2633" s="142" t="s">
        <v>106</v>
      </c>
      <c r="B2633" s="143">
        <v>2023</v>
      </c>
      <c r="C2633" s="143" t="s">
        <v>31</v>
      </c>
      <c r="D2633" s="143" t="s">
        <v>112</v>
      </c>
      <c r="E2633" s="143" t="s">
        <v>114</v>
      </c>
      <c r="F2633" s="143" t="s">
        <v>115</v>
      </c>
      <c r="G2633" s="143" t="s">
        <v>111</v>
      </c>
      <c r="H2633" s="143" t="s">
        <v>113</v>
      </c>
      <c r="I2633" s="143" t="s">
        <v>116</v>
      </c>
      <c r="J2633" s="143">
        <v>798</v>
      </c>
      <c r="K2633" s="144">
        <v>1141.1399999999999</v>
      </c>
    </row>
    <row r="2634" spans="1:11" x14ac:dyDescent="0.25">
      <c r="A2634" s="142" t="s">
        <v>99</v>
      </c>
      <c r="B2634" s="143">
        <v>2023</v>
      </c>
      <c r="C2634" s="143" t="s">
        <v>31</v>
      </c>
      <c r="D2634" s="143" t="s">
        <v>112</v>
      </c>
      <c r="E2634" s="143" t="s">
        <v>114</v>
      </c>
      <c r="F2634" s="143" t="s">
        <v>115</v>
      </c>
      <c r="G2634" s="143" t="s">
        <v>111</v>
      </c>
      <c r="H2634" s="143" t="s">
        <v>113</v>
      </c>
      <c r="I2634" s="143" t="s">
        <v>116</v>
      </c>
      <c r="J2634" s="143">
        <v>851</v>
      </c>
      <c r="K2634" s="144">
        <v>1216.93</v>
      </c>
    </row>
    <row r="2635" spans="1:11" x14ac:dyDescent="0.25">
      <c r="A2635" s="142" t="s">
        <v>99</v>
      </c>
      <c r="B2635" s="143">
        <v>2023</v>
      </c>
      <c r="C2635" s="143" t="s">
        <v>9</v>
      </c>
      <c r="D2635" s="143" t="s">
        <v>112</v>
      </c>
      <c r="E2635" s="143" t="s">
        <v>114</v>
      </c>
      <c r="F2635" s="143" t="s">
        <v>115</v>
      </c>
      <c r="G2635" s="143" t="s">
        <v>111</v>
      </c>
      <c r="H2635" s="143" t="s">
        <v>113</v>
      </c>
      <c r="I2635" s="143" t="s">
        <v>116</v>
      </c>
      <c r="J2635" s="143">
        <v>302</v>
      </c>
      <c r="K2635" s="144">
        <v>431.86</v>
      </c>
    </row>
    <row r="2636" spans="1:11" x14ac:dyDescent="0.25">
      <c r="A2636" s="142" t="s">
        <v>106</v>
      </c>
      <c r="B2636" s="143">
        <v>2023</v>
      </c>
      <c r="C2636" s="143" t="s">
        <v>9</v>
      </c>
      <c r="D2636" s="143" t="s">
        <v>112</v>
      </c>
      <c r="E2636" s="143" t="s">
        <v>114</v>
      </c>
      <c r="F2636" s="143" t="s">
        <v>115</v>
      </c>
      <c r="G2636" s="143" t="s">
        <v>111</v>
      </c>
      <c r="H2636" s="143" t="s">
        <v>113</v>
      </c>
      <c r="I2636" s="143" t="s">
        <v>116</v>
      </c>
      <c r="J2636" s="143">
        <v>230</v>
      </c>
      <c r="K2636" s="144">
        <v>328.9</v>
      </c>
    </row>
    <row r="2637" spans="1:11" x14ac:dyDescent="0.25">
      <c r="A2637" s="142" t="s">
        <v>108</v>
      </c>
      <c r="B2637" s="143">
        <v>2023</v>
      </c>
      <c r="C2637" s="143" t="s">
        <v>9</v>
      </c>
      <c r="D2637" s="143" t="s">
        <v>112</v>
      </c>
      <c r="E2637" s="143" t="s">
        <v>114</v>
      </c>
      <c r="F2637" s="143" t="s">
        <v>115</v>
      </c>
      <c r="G2637" s="143" t="s">
        <v>111</v>
      </c>
      <c r="H2637" s="143" t="s">
        <v>113</v>
      </c>
      <c r="I2637" s="143" t="s">
        <v>116</v>
      </c>
      <c r="J2637" s="143">
        <v>278</v>
      </c>
      <c r="K2637" s="144">
        <v>397.53999999999996</v>
      </c>
    </row>
    <row r="2638" spans="1:11" x14ac:dyDescent="0.25">
      <c r="A2638" s="142" t="s">
        <v>99</v>
      </c>
      <c r="B2638" s="143">
        <v>2023</v>
      </c>
      <c r="C2638" s="143" t="s">
        <v>9</v>
      </c>
      <c r="D2638" s="143" t="s">
        <v>112</v>
      </c>
      <c r="E2638" s="143" t="s">
        <v>114</v>
      </c>
      <c r="F2638" s="143" t="s">
        <v>115</v>
      </c>
      <c r="G2638" s="143" t="s">
        <v>111</v>
      </c>
      <c r="H2638" s="143" t="s">
        <v>113</v>
      </c>
      <c r="I2638" s="143" t="s">
        <v>116</v>
      </c>
      <c r="J2638" s="143">
        <v>304</v>
      </c>
      <c r="K2638" s="144">
        <v>434.72</v>
      </c>
    </row>
    <row r="2639" spans="1:11" x14ac:dyDescent="0.25">
      <c r="A2639" s="142" t="s">
        <v>99</v>
      </c>
      <c r="B2639" s="143">
        <v>2023</v>
      </c>
      <c r="C2639" s="143" t="s">
        <v>9</v>
      </c>
      <c r="D2639" s="143" t="s">
        <v>112</v>
      </c>
      <c r="E2639" s="143" t="s">
        <v>114</v>
      </c>
      <c r="F2639" s="143" t="s">
        <v>115</v>
      </c>
      <c r="G2639" s="143" t="s">
        <v>111</v>
      </c>
      <c r="H2639" s="143" t="s">
        <v>113</v>
      </c>
      <c r="I2639" s="143" t="s">
        <v>116</v>
      </c>
      <c r="J2639" s="143">
        <v>232</v>
      </c>
      <c r="K2639" s="144">
        <v>331.76</v>
      </c>
    </row>
    <row r="2640" spans="1:11" x14ac:dyDescent="0.25">
      <c r="A2640" s="142" t="s">
        <v>106</v>
      </c>
      <c r="B2640" s="143">
        <v>2023</v>
      </c>
      <c r="C2640" s="143" t="s">
        <v>9</v>
      </c>
      <c r="D2640" s="143" t="s">
        <v>112</v>
      </c>
      <c r="E2640" s="143" t="s">
        <v>114</v>
      </c>
      <c r="F2640" s="143" t="s">
        <v>115</v>
      </c>
      <c r="G2640" s="143" t="s">
        <v>111</v>
      </c>
      <c r="H2640" s="143" t="s">
        <v>113</v>
      </c>
      <c r="I2640" s="143" t="s">
        <v>116</v>
      </c>
      <c r="J2640" s="143">
        <v>788</v>
      </c>
      <c r="K2640" s="144">
        <v>1126.8399999999999</v>
      </c>
    </row>
    <row r="2641" spans="1:11" x14ac:dyDescent="0.25">
      <c r="A2641" s="142" t="s">
        <v>106</v>
      </c>
      <c r="B2641" s="143">
        <v>2023</v>
      </c>
      <c r="C2641" s="143" t="s">
        <v>9</v>
      </c>
      <c r="D2641" s="143" t="s">
        <v>112</v>
      </c>
      <c r="E2641" s="143" t="s">
        <v>114</v>
      </c>
      <c r="F2641" s="143" t="s">
        <v>115</v>
      </c>
      <c r="G2641" s="143" t="s">
        <v>111</v>
      </c>
      <c r="H2641" s="143" t="s">
        <v>113</v>
      </c>
      <c r="I2641" s="143" t="s">
        <v>116</v>
      </c>
      <c r="J2641" s="143">
        <v>842</v>
      </c>
      <c r="K2641" s="144">
        <v>1204.06</v>
      </c>
    </row>
    <row r="2642" spans="1:11" x14ac:dyDescent="0.25">
      <c r="A2642" s="142" t="s">
        <v>99</v>
      </c>
      <c r="B2642" s="143">
        <v>2023</v>
      </c>
      <c r="C2642" s="143" t="s">
        <v>9</v>
      </c>
      <c r="D2642" s="143" t="s">
        <v>112</v>
      </c>
      <c r="E2642" s="143" t="s">
        <v>114</v>
      </c>
      <c r="F2642" s="143" t="s">
        <v>115</v>
      </c>
      <c r="G2642" s="143" t="s">
        <v>111</v>
      </c>
      <c r="H2642" s="143" t="s">
        <v>113</v>
      </c>
      <c r="I2642" s="143" t="s">
        <v>116</v>
      </c>
      <c r="J2642" s="143">
        <v>875</v>
      </c>
      <c r="K2642" s="144">
        <v>1251.25</v>
      </c>
    </row>
    <row r="2643" spans="1:11" x14ac:dyDescent="0.25">
      <c r="A2643" s="142" t="s">
        <v>109</v>
      </c>
      <c r="B2643" s="143">
        <v>2023</v>
      </c>
      <c r="C2643" s="143" t="s">
        <v>9</v>
      </c>
      <c r="D2643" s="143" t="s">
        <v>112</v>
      </c>
      <c r="E2643" s="143" t="s">
        <v>114</v>
      </c>
      <c r="F2643" s="143" t="s">
        <v>115</v>
      </c>
      <c r="G2643" s="143" t="s">
        <v>111</v>
      </c>
      <c r="H2643" s="143" t="s">
        <v>113</v>
      </c>
      <c r="I2643" s="143" t="s">
        <v>116</v>
      </c>
      <c r="J2643" s="143">
        <v>955</v>
      </c>
      <c r="K2643" s="144">
        <v>1365.65</v>
      </c>
    </row>
    <row r="2644" spans="1:11" x14ac:dyDescent="0.25">
      <c r="A2644" s="142" t="s">
        <v>106</v>
      </c>
      <c r="B2644" s="143">
        <v>2023</v>
      </c>
      <c r="C2644" s="143" t="s">
        <v>9</v>
      </c>
      <c r="D2644" s="143" t="s">
        <v>112</v>
      </c>
      <c r="E2644" s="143" t="s">
        <v>114</v>
      </c>
      <c r="F2644" s="143" t="s">
        <v>115</v>
      </c>
      <c r="G2644" s="143" t="s">
        <v>111</v>
      </c>
      <c r="H2644" s="143" t="s">
        <v>113</v>
      </c>
      <c r="I2644" s="143" t="s">
        <v>116</v>
      </c>
      <c r="J2644" s="143">
        <v>956</v>
      </c>
      <c r="K2644" s="144">
        <v>1367.08</v>
      </c>
    </row>
    <row r="2645" spans="1:11" x14ac:dyDescent="0.25">
      <c r="A2645" s="142" t="s">
        <v>106</v>
      </c>
      <c r="B2645" s="143">
        <v>2023</v>
      </c>
      <c r="C2645" s="143" t="s">
        <v>9</v>
      </c>
      <c r="D2645" s="143" t="s">
        <v>112</v>
      </c>
      <c r="E2645" s="143" t="s">
        <v>114</v>
      </c>
      <c r="F2645" s="143" t="s">
        <v>115</v>
      </c>
      <c r="G2645" s="143" t="s">
        <v>111</v>
      </c>
      <c r="H2645" s="143" t="s">
        <v>113</v>
      </c>
      <c r="I2645" s="143" t="s">
        <v>116</v>
      </c>
      <c r="J2645" s="143">
        <v>957</v>
      </c>
      <c r="K2645" s="144">
        <v>1368.51</v>
      </c>
    </row>
    <row r="2646" spans="1:11" x14ac:dyDescent="0.25">
      <c r="A2646" s="142" t="s">
        <v>99</v>
      </c>
      <c r="B2646" s="143">
        <v>2023</v>
      </c>
      <c r="C2646" s="143" t="s">
        <v>9</v>
      </c>
      <c r="D2646" s="143" t="s">
        <v>112</v>
      </c>
      <c r="E2646" s="143" t="s">
        <v>114</v>
      </c>
      <c r="F2646" s="143" t="s">
        <v>115</v>
      </c>
      <c r="G2646" s="143" t="s">
        <v>111</v>
      </c>
      <c r="H2646" s="143" t="s">
        <v>113</v>
      </c>
      <c r="I2646" s="143" t="s">
        <v>116</v>
      </c>
      <c r="J2646" s="143">
        <v>828</v>
      </c>
      <c r="K2646" s="144">
        <v>526.24</v>
      </c>
    </row>
    <row r="2647" spans="1:11" x14ac:dyDescent="0.25">
      <c r="A2647" s="142" t="s">
        <v>106</v>
      </c>
      <c r="B2647" s="143">
        <v>2023</v>
      </c>
      <c r="C2647" s="143" t="s">
        <v>9</v>
      </c>
      <c r="D2647" s="143" t="s">
        <v>112</v>
      </c>
      <c r="E2647" s="143" t="s">
        <v>114</v>
      </c>
      <c r="F2647" s="143" t="s">
        <v>115</v>
      </c>
      <c r="G2647" s="143" t="s">
        <v>111</v>
      </c>
      <c r="H2647" s="143" t="s">
        <v>113</v>
      </c>
      <c r="I2647" s="143" t="s">
        <v>116</v>
      </c>
      <c r="J2647" s="143">
        <v>881</v>
      </c>
      <c r="K2647" s="144">
        <v>526.24</v>
      </c>
    </row>
    <row r="2648" spans="1:11" x14ac:dyDescent="0.25">
      <c r="A2648" s="142" t="s">
        <v>106</v>
      </c>
      <c r="B2648" s="143">
        <v>2023</v>
      </c>
      <c r="C2648" s="143" t="s">
        <v>9</v>
      </c>
      <c r="D2648" s="143" t="s">
        <v>112</v>
      </c>
      <c r="E2648" s="143" t="s">
        <v>114</v>
      </c>
      <c r="F2648" s="143" t="s">
        <v>115</v>
      </c>
      <c r="G2648" s="143" t="s">
        <v>111</v>
      </c>
      <c r="H2648" s="143" t="s">
        <v>113</v>
      </c>
      <c r="I2648" s="143" t="s">
        <v>116</v>
      </c>
      <c r="J2648" s="143">
        <v>279</v>
      </c>
      <c r="K2648" s="144">
        <v>398.97</v>
      </c>
    </row>
    <row r="2649" spans="1:11" x14ac:dyDescent="0.25">
      <c r="A2649" s="142" t="s">
        <v>99</v>
      </c>
      <c r="B2649" s="143">
        <v>2023</v>
      </c>
      <c r="C2649" s="143" t="s">
        <v>9</v>
      </c>
      <c r="D2649" s="143" t="s">
        <v>112</v>
      </c>
      <c r="E2649" s="143" t="s">
        <v>114</v>
      </c>
      <c r="F2649" s="143" t="s">
        <v>115</v>
      </c>
      <c r="G2649" s="143" t="s">
        <v>111</v>
      </c>
      <c r="H2649" s="143" t="s">
        <v>113</v>
      </c>
      <c r="I2649" s="143" t="s">
        <v>116</v>
      </c>
      <c r="J2649" s="143">
        <v>285</v>
      </c>
      <c r="K2649" s="144">
        <v>407.55</v>
      </c>
    </row>
    <row r="2650" spans="1:11" x14ac:dyDescent="0.25">
      <c r="A2650" s="142" t="s">
        <v>106</v>
      </c>
      <c r="B2650" s="143">
        <v>2023</v>
      </c>
      <c r="C2650" s="143" t="s">
        <v>9</v>
      </c>
      <c r="D2650" s="143" t="s">
        <v>112</v>
      </c>
      <c r="E2650" s="143" t="s">
        <v>114</v>
      </c>
      <c r="F2650" s="143" t="s">
        <v>115</v>
      </c>
      <c r="G2650" s="143" t="s">
        <v>111</v>
      </c>
      <c r="H2650" s="143" t="s">
        <v>113</v>
      </c>
      <c r="I2650" s="143" t="s">
        <v>116</v>
      </c>
      <c r="J2650" s="143">
        <v>279</v>
      </c>
      <c r="K2650" s="144">
        <v>398.97</v>
      </c>
    </row>
    <row r="2651" spans="1:11" x14ac:dyDescent="0.25">
      <c r="A2651" s="142" t="s">
        <v>106</v>
      </c>
      <c r="B2651" s="143">
        <v>2023</v>
      </c>
      <c r="C2651" s="143" t="s">
        <v>9</v>
      </c>
      <c r="D2651" s="143" t="s">
        <v>112</v>
      </c>
      <c r="E2651" s="143" t="s">
        <v>114</v>
      </c>
      <c r="F2651" s="143" t="s">
        <v>115</v>
      </c>
      <c r="G2651" s="143" t="s">
        <v>111</v>
      </c>
      <c r="H2651" s="143" t="s">
        <v>113</v>
      </c>
      <c r="I2651" s="143" t="s">
        <v>116</v>
      </c>
      <c r="J2651" s="143">
        <v>273</v>
      </c>
      <c r="K2651" s="144">
        <v>390.39</v>
      </c>
    </row>
    <row r="2652" spans="1:11" x14ac:dyDescent="0.25">
      <c r="A2652" s="142" t="s">
        <v>106</v>
      </c>
      <c r="B2652" s="143">
        <v>2023</v>
      </c>
      <c r="C2652" s="143" t="s">
        <v>9</v>
      </c>
      <c r="D2652" s="143" t="s">
        <v>112</v>
      </c>
      <c r="E2652" s="143" t="s">
        <v>114</v>
      </c>
      <c r="F2652" s="143" t="s">
        <v>115</v>
      </c>
      <c r="G2652" s="143" t="s">
        <v>111</v>
      </c>
      <c r="H2652" s="143" t="s">
        <v>113</v>
      </c>
      <c r="I2652" s="143" t="s">
        <v>116</v>
      </c>
      <c r="J2652" s="143">
        <v>229</v>
      </c>
      <c r="K2652" s="144">
        <v>327.47000000000003</v>
      </c>
    </row>
    <row r="2653" spans="1:11" x14ac:dyDescent="0.25">
      <c r="A2653" s="142" t="s">
        <v>99</v>
      </c>
      <c r="B2653" s="143">
        <v>2023</v>
      </c>
      <c r="C2653" s="143" t="s">
        <v>9</v>
      </c>
      <c r="D2653" s="143" t="s">
        <v>112</v>
      </c>
      <c r="E2653" s="143" t="s">
        <v>114</v>
      </c>
      <c r="F2653" s="143" t="s">
        <v>115</v>
      </c>
      <c r="G2653" s="143" t="s">
        <v>111</v>
      </c>
      <c r="H2653" s="143" t="s">
        <v>113</v>
      </c>
      <c r="I2653" s="143" t="s">
        <v>116</v>
      </c>
      <c r="J2653" s="143">
        <v>277</v>
      </c>
      <c r="K2653" s="144">
        <v>396.11</v>
      </c>
    </row>
    <row r="2654" spans="1:11" x14ac:dyDescent="0.25">
      <c r="A2654" s="142" t="s">
        <v>108</v>
      </c>
      <c r="B2654" s="143">
        <v>2023</v>
      </c>
      <c r="C2654" s="143" t="s">
        <v>9</v>
      </c>
      <c r="D2654" s="143" t="s">
        <v>112</v>
      </c>
      <c r="E2654" s="143" t="s">
        <v>114</v>
      </c>
      <c r="F2654" s="143" t="s">
        <v>115</v>
      </c>
      <c r="G2654" s="143" t="s">
        <v>111</v>
      </c>
      <c r="H2654" s="143" t="s">
        <v>113</v>
      </c>
      <c r="I2654" s="143" t="s">
        <v>116</v>
      </c>
      <c r="J2654" s="143">
        <v>797</v>
      </c>
      <c r="K2654" s="144">
        <v>1139.71</v>
      </c>
    </row>
    <row r="2655" spans="1:11" x14ac:dyDescent="0.25">
      <c r="A2655" s="142" t="s">
        <v>109</v>
      </c>
      <c r="B2655" s="143">
        <v>2023</v>
      </c>
      <c r="C2655" s="143" t="s">
        <v>9</v>
      </c>
      <c r="D2655" s="143" t="s">
        <v>112</v>
      </c>
      <c r="E2655" s="143" t="s">
        <v>114</v>
      </c>
      <c r="F2655" s="143" t="s">
        <v>115</v>
      </c>
      <c r="G2655" s="143" t="s">
        <v>111</v>
      </c>
      <c r="H2655" s="143" t="s">
        <v>113</v>
      </c>
      <c r="I2655" s="143" t="s">
        <v>116</v>
      </c>
      <c r="J2655" s="143">
        <v>850</v>
      </c>
      <c r="K2655" s="144">
        <v>1215.5</v>
      </c>
    </row>
    <row r="2656" spans="1:11" x14ac:dyDescent="0.25">
      <c r="A2656" s="142" t="s">
        <v>99</v>
      </c>
      <c r="B2656" s="143">
        <v>2023</v>
      </c>
      <c r="C2656" s="143" t="s">
        <v>9</v>
      </c>
      <c r="D2656" s="143" t="s">
        <v>112</v>
      </c>
      <c r="E2656" s="143" t="s">
        <v>114</v>
      </c>
      <c r="F2656" s="143" t="s">
        <v>115</v>
      </c>
      <c r="G2656" s="143" t="s">
        <v>111</v>
      </c>
      <c r="H2656" s="143" t="s">
        <v>113</v>
      </c>
      <c r="I2656" s="143" t="s">
        <v>116</v>
      </c>
      <c r="J2656" s="143">
        <v>884</v>
      </c>
      <c r="K2656" s="144">
        <v>1264.1199999999999</v>
      </c>
    </row>
    <row r="2657" spans="1:11" x14ac:dyDescent="0.25">
      <c r="A2657" s="142" t="s">
        <v>108</v>
      </c>
      <c r="B2657" s="143">
        <v>2023</v>
      </c>
      <c r="C2657" s="143" t="s">
        <v>37</v>
      </c>
      <c r="D2657" s="143" t="s">
        <v>112</v>
      </c>
      <c r="E2657" s="143" t="s">
        <v>114</v>
      </c>
      <c r="F2657" s="143" t="s">
        <v>115</v>
      </c>
      <c r="G2657" s="143" t="s">
        <v>111</v>
      </c>
      <c r="H2657" s="143" t="s">
        <v>113</v>
      </c>
      <c r="I2657" s="143" t="s">
        <v>116</v>
      </c>
      <c r="J2657" s="143">
        <v>272</v>
      </c>
      <c r="K2657" s="144">
        <v>388.96</v>
      </c>
    </row>
    <row r="2658" spans="1:11" x14ac:dyDescent="0.25">
      <c r="A2658" s="142" t="s">
        <v>108</v>
      </c>
      <c r="B2658" s="143">
        <v>2023</v>
      </c>
      <c r="C2658" s="143" t="s">
        <v>37</v>
      </c>
      <c r="D2658" s="143" t="s">
        <v>112</v>
      </c>
      <c r="E2658" s="143" t="s">
        <v>114</v>
      </c>
      <c r="F2658" s="143" t="s">
        <v>115</v>
      </c>
      <c r="G2658" s="143" t="s">
        <v>111</v>
      </c>
      <c r="H2658" s="143" t="s">
        <v>113</v>
      </c>
      <c r="I2658" s="143" t="s">
        <v>116</v>
      </c>
      <c r="J2658" s="143">
        <v>274</v>
      </c>
      <c r="K2658" s="144">
        <v>391.82</v>
      </c>
    </row>
    <row r="2659" spans="1:11" x14ac:dyDescent="0.25">
      <c r="A2659" s="142" t="s">
        <v>108</v>
      </c>
      <c r="B2659" s="143">
        <v>2023</v>
      </c>
      <c r="C2659" s="143" t="s">
        <v>37</v>
      </c>
      <c r="D2659" s="143" t="s">
        <v>112</v>
      </c>
      <c r="E2659" s="143" t="s">
        <v>114</v>
      </c>
      <c r="F2659" s="143" t="s">
        <v>115</v>
      </c>
      <c r="G2659" s="143" t="s">
        <v>111</v>
      </c>
      <c r="H2659" s="143" t="s">
        <v>113</v>
      </c>
      <c r="I2659" s="143" t="s">
        <v>116</v>
      </c>
      <c r="J2659" s="143">
        <v>244</v>
      </c>
      <c r="K2659" s="144">
        <v>348.92</v>
      </c>
    </row>
    <row r="2660" spans="1:11" x14ac:dyDescent="0.25">
      <c r="A2660" s="142" t="s">
        <v>106</v>
      </c>
      <c r="B2660" s="143">
        <v>2023</v>
      </c>
      <c r="C2660" s="143" t="s">
        <v>37</v>
      </c>
      <c r="D2660" s="143" t="s">
        <v>112</v>
      </c>
      <c r="E2660" s="143" t="s">
        <v>114</v>
      </c>
      <c r="F2660" s="143" t="s">
        <v>115</v>
      </c>
      <c r="G2660" s="143" t="s">
        <v>111</v>
      </c>
      <c r="H2660" s="143" t="s">
        <v>113</v>
      </c>
      <c r="I2660" s="143" t="s">
        <v>116</v>
      </c>
      <c r="J2660" s="143">
        <v>794</v>
      </c>
      <c r="K2660" s="144">
        <v>1135.42</v>
      </c>
    </row>
    <row r="2661" spans="1:11" x14ac:dyDescent="0.25">
      <c r="A2661" s="142" t="s">
        <v>106</v>
      </c>
      <c r="B2661" s="143">
        <v>2023</v>
      </c>
      <c r="C2661" s="143" t="s">
        <v>37</v>
      </c>
      <c r="D2661" s="143" t="s">
        <v>112</v>
      </c>
      <c r="E2661" s="143" t="s">
        <v>114</v>
      </c>
      <c r="F2661" s="143" t="s">
        <v>115</v>
      </c>
      <c r="G2661" s="143" t="s">
        <v>111</v>
      </c>
      <c r="H2661" s="143" t="s">
        <v>113</v>
      </c>
      <c r="I2661" s="143" t="s">
        <v>116</v>
      </c>
      <c r="J2661" s="143">
        <v>880</v>
      </c>
      <c r="K2661" s="144">
        <v>1258.4000000000001</v>
      </c>
    </row>
    <row r="2662" spans="1:11" x14ac:dyDescent="0.25">
      <c r="A2662" s="142" t="s">
        <v>106</v>
      </c>
      <c r="B2662" s="143">
        <v>2023</v>
      </c>
      <c r="C2662" s="143" t="s">
        <v>37</v>
      </c>
      <c r="D2662" s="143" t="s">
        <v>112</v>
      </c>
      <c r="E2662" s="143" t="s">
        <v>114</v>
      </c>
      <c r="F2662" s="143" t="s">
        <v>115</v>
      </c>
      <c r="G2662" s="143" t="s">
        <v>111</v>
      </c>
      <c r="H2662" s="143" t="s">
        <v>113</v>
      </c>
      <c r="I2662" s="143" t="s">
        <v>116</v>
      </c>
      <c r="J2662" s="143">
        <v>833</v>
      </c>
      <c r="K2662" s="144">
        <v>526.24</v>
      </c>
    </row>
    <row r="2663" spans="1:11" x14ac:dyDescent="0.25">
      <c r="A2663" s="142" t="s">
        <v>106</v>
      </c>
      <c r="B2663" s="143">
        <v>2023</v>
      </c>
      <c r="C2663" s="143" t="s">
        <v>37</v>
      </c>
      <c r="D2663" s="143" t="s">
        <v>112</v>
      </c>
      <c r="E2663" s="143" t="s">
        <v>114</v>
      </c>
      <c r="F2663" s="143" t="s">
        <v>115</v>
      </c>
      <c r="G2663" s="143" t="s">
        <v>111</v>
      </c>
      <c r="H2663" s="143" t="s">
        <v>113</v>
      </c>
      <c r="I2663" s="143" t="s">
        <v>116</v>
      </c>
      <c r="J2663" s="143">
        <v>243</v>
      </c>
      <c r="K2663" s="144">
        <v>347.49</v>
      </c>
    </row>
    <row r="2664" spans="1:11" x14ac:dyDescent="0.25">
      <c r="A2664" s="142" t="s">
        <v>108</v>
      </c>
      <c r="B2664" s="143">
        <v>2023</v>
      </c>
      <c r="C2664" s="143" t="s">
        <v>37</v>
      </c>
      <c r="D2664" s="143" t="s">
        <v>112</v>
      </c>
      <c r="E2664" s="143" t="s">
        <v>114</v>
      </c>
      <c r="F2664" s="143" t="s">
        <v>115</v>
      </c>
      <c r="G2664" s="143" t="s">
        <v>111</v>
      </c>
      <c r="H2664" s="143" t="s">
        <v>113</v>
      </c>
      <c r="I2664" s="143" t="s">
        <v>116</v>
      </c>
      <c r="J2664" s="143">
        <v>271</v>
      </c>
      <c r="K2664" s="144">
        <v>387.53</v>
      </c>
    </row>
    <row r="2665" spans="1:11" x14ac:dyDescent="0.25">
      <c r="A2665" s="142" t="s">
        <v>108</v>
      </c>
      <c r="B2665" s="143">
        <v>2023</v>
      </c>
      <c r="C2665" s="143" t="s">
        <v>37</v>
      </c>
      <c r="D2665" s="143" t="s">
        <v>112</v>
      </c>
      <c r="E2665" s="143" t="s">
        <v>114</v>
      </c>
      <c r="F2665" s="143" t="s">
        <v>115</v>
      </c>
      <c r="G2665" s="143" t="s">
        <v>111</v>
      </c>
      <c r="H2665" s="143" t="s">
        <v>113</v>
      </c>
      <c r="I2665" s="143" t="s">
        <v>116</v>
      </c>
      <c r="J2665" s="143">
        <v>247</v>
      </c>
      <c r="K2665" s="144">
        <v>353.21</v>
      </c>
    </row>
    <row r="2666" spans="1:11" x14ac:dyDescent="0.25">
      <c r="A2666" s="142" t="s">
        <v>108</v>
      </c>
      <c r="B2666" s="143">
        <v>2023</v>
      </c>
      <c r="C2666" s="143" t="s">
        <v>37</v>
      </c>
      <c r="D2666" s="143" t="s">
        <v>112</v>
      </c>
      <c r="E2666" s="143" t="s">
        <v>114</v>
      </c>
      <c r="F2666" s="143" t="s">
        <v>115</v>
      </c>
      <c r="G2666" s="143" t="s">
        <v>111</v>
      </c>
      <c r="H2666" s="143" t="s">
        <v>113</v>
      </c>
      <c r="I2666" s="143" t="s">
        <v>116</v>
      </c>
      <c r="J2666" s="143">
        <v>245</v>
      </c>
      <c r="K2666" s="144">
        <v>350.35</v>
      </c>
    </row>
    <row r="2667" spans="1:11" x14ac:dyDescent="0.25">
      <c r="A2667" s="142" t="s">
        <v>110</v>
      </c>
      <c r="B2667" s="143">
        <v>2023</v>
      </c>
      <c r="C2667" s="143" t="s">
        <v>36</v>
      </c>
      <c r="D2667" s="143" t="s">
        <v>112</v>
      </c>
      <c r="E2667" s="143" t="s">
        <v>114</v>
      </c>
      <c r="F2667" s="143" t="s">
        <v>115</v>
      </c>
      <c r="G2667" s="143" t="s">
        <v>111</v>
      </c>
      <c r="H2667" s="143" t="s">
        <v>113</v>
      </c>
      <c r="I2667" s="143" t="s">
        <v>116</v>
      </c>
      <c r="J2667" s="143">
        <v>278</v>
      </c>
      <c r="K2667" s="144">
        <v>397.53999999999996</v>
      </c>
    </row>
    <row r="2668" spans="1:11" x14ac:dyDescent="0.25">
      <c r="A2668" s="142" t="s">
        <v>99</v>
      </c>
      <c r="B2668" s="143">
        <v>2023</v>
      </c>
      <c r="C2668" s="143" t="s">
        <v>36</v>
      </c>
      <c r="D2668" s="143" t="s">
        <v>112</v>
      </c>
      <c r="E2668" s="143" t="s">
        <v>114</v>
      </c>
      <c r="F2668" s="143" t="s">
        <v>115</v>
      </c>
      <c r="G2668" s="143" t="s">
        <v>111</v>
      </c>
      <c r="H2668" s="143" t="s">
        <v>113</v>
      </c>
      <c r="I2668" s="143" t="s">
        <v>116</v>
      </c>
      <c r="J2668" s="143">
        <v>248</v>
      </c>
      <c r="K2668" s="144">
        <v>354.64</v>
      </c>
    </row>
    <row r="2669" spans="1:11" x14ac:dyDescent="0.25">
      <c r="A2669" s="142" t="s">
        <v>108</v>
      </c>
      <c r="B2669" s="143">
        <v>2023</v>
      </c>
      <c r="C2669" s="143" t="s">
        <v>36</v>
      </c>
      <c r="D2669" s="143" t="s">
        <v>112</v>
      </c>
      <c r="E2669" s="143" t="s">
        <v>114</v>
      </c>
      <c r="F2669" s="143" t="s">
        <v>115</v>
      </c>
      <c r="G2669" s="143" t="s">
        <v>111</v>
      </c>
      <c r="H2669" s="143" t="s">
        <v>113</v>
      </c>
      <c r="I2669" s="143" t="s">
        <v>116</v>
      </c>
      <c r="J2669" s="143">
        <v>280</v>
      </c>
      <c r="K2669" s="144">
        <v>400.4</v>
      </c>
    </row>
    <row r="2670" spans="1:11" x14ac:dyDescent="0.25">
      <c r="A2670" s="142" t="s">
        <v>99</v>
      </c>
      <c r="B2670" s="143">
        <v>2023</v>
      </c>
      <c r="C2670" s="143" t="s">
        <v>36</v>
      </c>
      <c r="D2670" s="143" t="s">
        <v>112</v>
      </c>
      <c r="E2670" s="143" t="s">
        <v>114</v>
      </c>
      <c r="F2670" s="143" t="s">
        <v>115</v>
      </c>
      <c r="G2670" s="143" t="s">
        <v>111</v>
      </c>
      <c r="H2670" s="143" t="s">
        <v>113</v>
      </c>
      <c r="I2670" s="143" t="s">
        <v>116</v>
      </c>
      <c r="J2670" s="143">
        <v>250</v>
      </c>
      <c r="K2670" s="144">
        <v>357.5</v>
      </c>
    </row>
    <row r="2671" spans="1:11" x14ac:dyDescent="0.25">
      <c r="A2671" s="142" t="s">
        <v>106</v>
      </c>
      <c r="B2671" s="143">
        <v>2023</v>
      </c>
      <c r="C2671" s="143" t="s">
        <v>36</v>
      </c>
      <c r="D2671" s="143" t="s">
        <v>112</v>
      </c>
      <c r="E2671" s="143" t="s">
        <v>114</v>
      </c>
      <c r="F2671" s="143" t="s">
        <v>115</v>
      </c>
      <c r="G2671" s="143" t="s">
        <v>111</v>
      </c>
      <c r="H2671" s="143" t="s">
        <v>113</v>
      </c>
      <c r="I2671" s="143" t="s">
        <v>116</v>
      </c>
      <c r="J2671" s="143">
        <v>793</v>
      </c>
      <c r="K2671" s="144">
        <v>1133.99</v>
      </c>
    </row>
    <row r="2672" spans="1:11" x14ac:dyDescent="0.25">
      <c r="A2672" s="142" t="s">
        <v>99</v>
      </c>
      <c r="B2672" s="143">
        <v>2023</v>
      </c>
      <c r="C2672" s="143" t="s">
        <v>36</v>
      </c>
      <c r="D2672" s="143" t="s">
        <v>112</v>
      </c>
      <c r="E2672" s="143" t="s">
        <v>114</v>
      </c>
      <c r="F2672" s="143" t="s">
        <v>115</v>
      </c>
      <c r="G2672" s="143" t="s">
        <v>111</v>
      </c>
      <c r="H2672" s="143" t="s">
        <v>113</v>
      </c>
      <c r="I2672" s="143" t="s">
        <v>116</v>
      </c>
      <c r="J2672" s="143">
        <v>879</v>
      </c>
      <c r="K2672" s="144">
        <v>1256.97</v>
      </c>
    </row>
    <row r="2673" spans="1:11" x14ac:dyDescent="0.25">
      <c r="A2673" s="142" t="s">
        <v>99</v>
      </c>
      <c r="B2673" s="143">
        <v>2023</v>
      </c>
      <c r="C2673" s="143" t="s">
        <v>36</v>
      </c>
      <c r="D2673" s="143" t="s">
        <v>112</v>
      </c>
      <c r="E2673" s="143" t="s">
        <v>114</v>
      </c>
      <c r="F2673" s="143" t="s">
        <v>115</v>
      </c>
      <c r="G2673" s="143" t="s">
        <v>111</v>
      </c>
      <c r="H2673" s="143" t="s">
        <v>113</v>
      </c>
      <c r="I2673" s="143" t="s">
        <v>116</v>
      </c>
      <c r="J2673" s="143">
        <v>832</v>
      </c>
      <c r="K2673" s="144">
        <v>526.24</v>
      </c>
    </row>
    <row r="2674" spans="1:11" x14ac:dyDescent="0.25">
      <c r="A2674" s="142" t="s">
        <v>106</v>
      </c>
      <c r="B2674" s="143">
        <v>2023</v>
      </c>
      <c r="C2674" s="143" t="s">
        <v>36</v>
      </c>
      <c r="D2674" s="143" t="s">
        <v>112</v>
      </c>
      <c r="E2674" s="143" t="s">
        <v>114</v>
      </c>
      <c r="F2674" s="143" t="s">
        <v>115</v>
      </c>
      <c r="G2674" s="143" t="s">
        <v>111</v>
      </c>
      <c r="H2674" s="143" t="s">
        <v>113</v>
      </c>
      <c r="I2674" s="143" t="s">
        <v>116</v>
      </c>
      <c r="J2674" s="143">
        <v>249</v>
      </c>
      <c r="K2674" s="144">
        <v>356.07</v>
      </c>
    </row>
    <row r="2675" spans="1:11" x14ac:dyDescent="0.25">
      <c r="A2675" s="142" t="s">
        <v>99</v>
      </c>
      <c r="B2675" s="143">
        <v>2023</v>
      </c>
      <c r="C2675" s="143" t="s">
        <v>36</v>
      </c>
      <c r="D2675" s="143" t="s">
        <v>112</v>
      </c>
      <c r="E2675" s="143" t="s">
        <v>114</v>
      </c>
      <c r="F2675" s="143" t="s">
        <v>115</v>
      </c>
      <c r="G2675" s="143" t="s">
        <v>111</v>
      </c>
      <c r="H2675" s="143" t="s">
        <v>113</v>
      </c>
      <c r="I2675" s="143" t="s">
        <v>116</v>
      </c>
      <c r="J2675" s="143">
        <v>277</v>
      </c>
      <c r="K2675" s="144">
        <v>396.11</v>
      </c>
    </row>
    <row r="2676" spans="1:11" x14ac:dyDescent="0.25">
      <c r="A2676" s="142" t="s">
        <v>108</v>
      </c>
      <c r="B2676" s="143">
        <v>2023</v>
      </c>
      <c r="C2676" s="143" t="s">
        <v>36</v>
      </c>
      <c r="D2676" s="143" t="s">
        <v>112</v>
      </c>
      <c r="E2676" s="143" t="s">
        <v>114</v>
      </c>
      <c r="F2676" s="143" t="s">
        <v>115</v>
      </c>
      <c r="G2676" s="143" t="s">
        <v>111</v>
      </c>
      <c r="H2676" s="143" t="s">
        <v>113</v>
      </c>
      <c r="I2676" s="143" t="s">
        <v>116</v>
      </c>
      <c r="J2676" s="143">
        <v>253</v>
      </c>
      <c r="K2676" s="144">
        <v>361.78999999999996</v>
      </c>
    </row>
    <row r="2677" spans="1:11" x14ac:dyDescent="0.25">
      <c r="A2677" s="142" t="s">
        <v>99</v>
      </c>
      <c r="B2677" s="143">
        <v>2023</v>
      </c>
      <c r="C2677" s="143" t="s">
        <v>36</v>
      </c>
      <c r="D2677" s="143" t="s">
        <v>112</v>
      </c>
      <c r="E2677" s="143" t="s">
        <v>114</v>
      </c>
      <c r="F2677" s="143" t="s">
        <v>115</v>
      </c>
      <c r="G2677" s="143" t="s">
        <v>111</v>
      </c>
      <c r="H2677" s="143" t="s">
        <v>113</v>
      </c>
      <c r="I2677" s="143" t="s">
        <v>116</v>
      </c>
      <c r="J2677" s="143">
        <v>802</v>
      </c>
      <c r="K2677" s="144">
        <v>1146.8600000000001</v>
      </c>
    </row>
    <row r="2678" spans="1:11" x14ac:dyDescent="0.25">
      <c r="A2678" s="142" t="s">
        <v>110</v>
      </c>
      <c r="B2678" s="143">
        <v>2023</v>
      </c>
      <c r="C2678" s="143" t="s">
        <v>36</v>
      </c>
      <c r="D2678" s="143" t="s">
        <v>112</v>
      </c>
      <c r="E2678" s="143" t="s">
        <v>114</v>
      </c>
      <c r="F2678" s="143" t="s">
        <v>115</v>
      </c>
      <c r="G2678" s="143" t="s">
        <v>111</v>
      </c>
      <c r="H2678" s="143" t="s">
        <v>113</v>
      </c>
      <c r="I2678" s="143" t="s">
        <v>116</v>
      </c>
      <c r="J2678" s="143">
        <v>251</v>
      </c>
      <c r="K2678" s="144">
        <v>358.93</v>
      </c>
    </row>
    <row r="2679" spans="1:11" x14ac:dyDescent="0.25">
      <c r="A2679" s="142" t="s">
        <v>108</v>
      </c>
      <c r="B2679" s="143">
        <v>2023</v>
      </c>
      <c r="C2679" s="143" t="s">
        <v>32</v>
      </c>
      <c r="D2679" s="143" t="s">
        <v>112</v>
      </c>
      <c r="E2679" s="143" t="s">
        <v>114</v>
      </c>
      <c r="F2679" s="143" t="s">
        <v>115</v>
      </c>
      <c r="G2679" s="143" t="s">
        <v>111</v>
      </c>
      <c r="H2679" s="143" t="s">
        <v>113</v>
      </c>
      <c r="I2679" s="143" t="s">
        <v>116</v>
      </c>
      <c r="J2679" s="143">
        <v>296</v>
      </c>
      <c r="K2679" s="144">
        <v>423.28</v>
      </c>
    </row>
    <row r="2680" spans="1:11" x14ac:dyDescent="0.25">
      <c r="A2680" s="142" t="s">
        <v>108</v>
      </c>
      <c r="B2680" s="143">
        <v>2023</v>
      </c>
      <c r="C2680" s="143" t="s">
        <v>32</v>
      </c>
      <c r="D2680" s="143" t="s">
        <v>112</v>
      </c>
      <c r="E2680" s="143" t="s">
        <v>114</v>
      </c>
      <c r="F2680" s="143" t="s">
        <v>115</v>
      </c>
      <c r="G2680" s="143" t="s">
        <v>111</v>
      </c>
      <c r="H2680" s="143" t="s">
        <v>113</v>
      </c>
      <c r="I2680" s="143" t="s">
        <v>116</v>
      </c>
      <c r="J2680" s="143">
        <v>266</v>
      </c>
      <c r="K2680" s="144">
        <v>380.38</v>
      </c>
    </row>
    <row r="2681" spans="1:11" x14ac:dyDescent="0.25">
      <c r="A2681" s="142" t="s">
        <v>106</v>
      </c>
      <c r="B2681" s="143">
        <v>2023</v>
      </c>
      <c r="C2681" s="143" t="s">
        <v>32</v>
      </c>
      <c r="D2681" s="143" t="s">
        <v>112</v>
      </c>
      <c r="E2681" s="143" t="s">
        <v>114</v>
      </c>
      <c r="F2681" s="143" t="s">
        <v>115</v>
      </c>
      <c r="G2681" s="143" t="s">
        <v>111</v>
      </c>
      <c r="H2681" s="143" t="s">
        <v>113</v>
      </c>
      <c r="I2681" s="143" t="s">
        <v>116</v>
      </c>
      <c r="J2681" s="143">
        <v>292</v>
      </c>
      <c r="K2681" s="144">
        <v>417.56</v>
      </c>
    </row>
    <row r="2682" spans="1:11" x14ac:dyDescent="0.25">
      <c r="A2682" s="142" t="s">
        <v>108</v>
      </c>
      <c r="B2682" s="143">
        <v>2023</v>
      </c>
      <c r="C2682" s="143" t="s">
        <v>32</v>
      </c>
      <c r="D2682" s="143" t="s">
        <v>112</v>
      </c>
      <c r="E2682" s="143" t="s">
        <v>114</v>
      </c>
      <c r="F2682" s="143" t="s">
        <v>115</v>
      </c>
      <c r="G2682" s="143" t="s">
        <v>111</v>
      </c>
      <c r="H2682" s="143" t="s">
        <v>113</v>
      </c>
      <c r="I2682" s="143" t="s">
        <v>116</v>
      </c>
      <c r="J2682" s="143">
        <v>268</v>
      </c>
      <c r="K2682" s="144">
        <v>383.24</v>
      </c>
    </row>
    <row r="2683" spans="1:11" x14ac:dyDescent="0.25">
      <c r="A2683" s="142" t="s">
        <v>108</v>
      </c>
      <c r="B2683" s="143">
        <v>2023</v>
      </c>
      <c r="C2683" s="143" t="s">
        <v>32</v>
      </c>
      <c r="D2683" s="143" t="s">
        <v>112</v>
      </c>
      <c r="E2683" s="143" t="s">
        <v>114</v>
      </c>
      <c r="F2683" s="143" t="s">
        <v>115</v>
      </c>
      <c r="G2683" s="143" t="s">
        <v>111</v>
      </c>
      <c r="H2683" s="143" t="s">
        <v>113</v>
      </c>
      <c r="I2683" s="143" t="s">
        <v>116</v>
      </c>
      <c r="J2683" s="143">
        <v>790</v>
      </c>
      <c r="K2683" s="144">
        <v>1129.7</v>
      </c>
    </row>
    <row r="2684" spans="1:11" x14ac:dyDescent="0.25">
      <c r="A2684" s="142" t="s">
        <v>106</v>
      </c>
      <c r="B2684" s="143">
        <v>2023</v>
      </c>
      <c r="C2684" s="143" t="s">
        <v>32</v>
      </c>
      <c r="D2684" s="143" t="s">
        <v>112</v>
      </c>
      <c r="E2684" s="143" t="s">
        <v>114</v>
      </c>
      <c r="F2684" s="143" t="s">
        <v>115</v>
      </c>
      <c r="G2684" s="143" t="s">
        <v>111</v>
      </c>
      <c r="H2684" s="143" t="s">
        <v>113</v>
      </c>
      <c r="I2684" s="143" t="s">
        <v>116</v>
      </c>
      <c r="J2684" s="143">
        <v>877</v>
      </c>
      <c r="K2684" s="144">
        <v>1254.1100000000001</v>
      </c>
    </row>
    <row r="2685" spans="1:11" x14ac:dyDescent="0.25">
      <c r="A2685" s="142" t="s">
        <v>106</v>
      </c>
      <c r="B2685" s="143">
        <v>2023</v>
      </c>
      <c r="C2685" s="143" t="s">
        <v>32</v>
      </c>
      <c r="D2685" s="143" t="s">
        <v>112</v>
      </c>
      <c r="E2685" s="143" t="s">
        <v>114</v>
      </c>
      <c r="F2685" s="143" t="s">
        <v>115</v>
      </c>
      <c r="G2685" s="143" t="s">
        <v>111</v>
      </c>
      <c r="H2685" s="143" t="s">
        <v>113</v>
      </c>
      <c r="I2685" s="143" t="s">
        <v>116</v>
      </c>
      <c r="J2685" s="143">
        <v>830</v>
      </c>
      <c r="K2685" s="144">
        <v>526.24</v>
      </c>
    </row>
    <row r="2686" spans="1:11" x14ac:dyDescent="0.25">
      <c r="A2686" s="142" t="s">
        <v>108</v>
      </c>
      <c r="B2686" s="143">
        <v>2023</v>
      </c>
      <c r="C2686" s="143" t="s">
        <v>32</v>
      </c>
      <c r="D2686" s="143" t="s">
        <v>112</v>
      </c>
      <c r="E2686" s="143" t="s">
        <v>114</v>
      </c>
      <c r="F2686" s="143" t="s">
        <v>115</v>
      </c>
      <c r="G2686" s="143" t="s">
        <v>111</v>
      </c>
      <c r="H2686" s="143" t="s">
        <v>113</v>
      </c>
      <c r="I2686" s="143" t="s">
        <v>116</v>
      </c>
      <c r="J2686" s="143">
        <v>267</v>
      </c>
      <c r="K2686" s="144">
        <v>381.81</v>
      </c>
    </row>
    <row r="2687" spans="1:11" x14ac:dyDescent="0.25">
      <c r="A2687" s="142" t="s">
        <v>108</v>
      </c>
      <c r="B2687" s="143">
        <v>2023</v>
      </c>
      <c r="C2687" s="143" t="s">
        <v>32</v>
      </c>
      <c r="D2687" s="143" t="s">
        <v>112</v>
      </c>
      <c r="E2687" s="143" t="s">
        <v>114</v>
      </c>
      <c r="F2687" s="143" t="s">
        <v>115</v>
      </c>
      <c r="G2687" s="143" t="s">
        <v>111</v>
      </c>
      <c r="H2687" s="143" t="s">
        <v>113</v>
      </c>
      <c r="I2687" s="143" t="s">
        <v>116</v>
      </c>
      <c r="J2687" s="143">
        <v>295</v>
      </c>
      <c r="K2687" s="144">
        <v>421.85</v>
      </c>
    </row>
    <row r="2688" spans="1:11" x14ac:dyDescent="0.25">
      <c r="A2688" s="142" t="s">
        <v>106</v>
      </c>
      <c r="B2688" s="143">
        <v>2023</v>
      </c>
      <c r="C2688" s="143" t="s">
        <v>32</v>
      </c>
      <c r="D2688" s="143" t="s">
        <v>112</v>
      </c>
      <c r="E2688" s="143" t="s">
        <v>114</v>
      </c>
      <c r="F2688" s="143" t="s">
        <v>115</v>
      </c>
      <c r="G2688" s="143" t="s">
        <v>111</v>
      </c>
      <c r="H2688" s="143" t="s">
        <v>113</v>
      </c>
      <c r="I2688" s="143" t="s">
        <v>116</v>
      </c>
      <c r="J2688" s="143">
        <v>265</v>
      </c>
      <c r="K2688" s="144">
        <v>378.95</v>
      </c>
    </row>
    <row r="2689" spans="1:11" x14ac:dyDescent="0.25">
      <c r="A2689" s="142" t="s">
        <v>108</v>
      </c>
      <c r="B2689" s="143">
        <v>2023</v>
      </c>
      <c r="C2689" s="143" t="s">
        <v>32</v>
      </c>
      <c r="D2689" s="143" t="s">
        <v>112</v>
      </c>
      <c r="E2689" s="143" t="s">
        <v>114</v>
      </c>
      <c r="F2689" s="143" t="s">
        <v>115</v>
      </c>
      <c r="G2689" s="143" t="s">
        <v>111</v>
      </c>
      <c r="H2689" s="143" t="s">
        <v>113</v>
      </c>
      <c r="I2689" s="143" t="s">
        <v>116</v>
      </c>
      <c r="J2689" s="143">
        <v>799</v>
      </c>
      <c r="K2689" s="144">
        <v>1142.57</v>
      </c>
    </row>
    <row r="2690" spans="1:11" x14ac:dyDescent="0.25">
      <c r="A2690" s="142" t="s">
        <v>108</v>
      </c>
      <c r="B2690" s="143">
        <v>2023</v>
      </c>
      <c r="C2690" s="143" t="s">
        <v>32</v>
      </c>
      <c r="D2690" s="143" t="s">
        <v>112</v>
      </c>
      <c r="E2690" s="143" t="s">
        <v>114</v>
      </c>
      <c r="F2690" s="143" t="s">
        <v>115</v>
      </c>
      <c r="G2690" s="143" t="s">
        <v>111</v>
      </c>
      <c r="H2690" s="143" t="s">
        <v>113</v>
      </c>
      <c r="I2690" s="143" t="s">
        <v>116</v>
      </c>
      <c r="J2690" s="143">
        <v>885</v>
      </c>
      <c r="K2690" s="144">
        <v>1265.55</v>
      </c>
    </row>
    <row r="2691" spans="1:11" x14ac:dyDescent="0.25">
      <c r="A2691" s="142" t="s">
        <v>106</v>
      </c>
      <c r="B2691" s="143">
        <v>2023</v>
      </c>
      <c r="C2691" s="143" t="s">
        <v>35</v>
      </c>
      <c r="D2691" s="143" t="s">
        <v>112</v>
      </c>
      <c r="E2691" s="143" t="s">
        <v>114</v>
      </c>
      <c r="F2691" s="143" t="s">
        <v>115</v>
      </c>
      <c r="G2691" s="143" t="s">
        <v>111</v>
      </c>
      <c r="H2691" s="143" t="s">
        <v>113</v>
      </c>
      <c r="I2691" s="143" t="s">
        <v>116</v>
      </c>
      <c r="J2691" s="143">
        <v>284</v>
      </c>
      <c r="K2691" s="144">
        <v>406.12</v>
      </c>
    </row>
    <row r="2692" spans="1:11" x14ac:dyDescent="0.25">
      <c r="A2692" s="142" t="s">
        <v>108</v>
      </c>
      <c r="B2692" s="143">
        <v>2023</v>
      </c>
      <c r="C2692" s="143" t="s">
        <v>35</v>
      </c>
      <c r="D2692" s="143" t="s">
        <v>112</v>
      </c>
      <c r="E2692" s="143" t="s">
        <v>114</v>
      </c>
      <c r="F2692" s="143" t="s">
        <v>115</v>
      </c>
      <c r="G2692" s="143" t="s">
        <v>111</v>
      </c>
      <c r="H2692" s="143" t="s">
        <v>113</v>
      </c>
      <c r="I2692" s="143" t="s">
        <v>116</v>
      </c>
      <c r="J2692" s="143">
        <v>254</v>
      </c>
      <c r="K2692" s="144">
        <v>363.22</v>
      </c>
    </row>
    <row r="2693" spans="1:11" x14ac:dyDescent="0.25">
      <c r="A2693" s="142" t="s">
        <v>106</v>
      </c>
      <c r="B2693" s="143">
        <v>2023</v>
      </c>
      <c r="C2693" s="143" t="s">
        <v>35</v>
      </c>
      <c r="D2693" s="143" t="s">
        <v>112</v>
      </c>
      <c r="E2693" s="143" t="s">
        <v>114</v>
      </c>
      <c r="F2693" s="143" t="s">
        <v>115</v>
      </c>
      <c r="G2693" s="143" t="s">
        <v>111</v>
      </c>
      <c r="H2693" s="143" t="s">
        <v>113</v>
      </c>
      <c r="I2693" s="143" t="s">
        <v>116</v>
      </c>
      <c r="J2693" s="143">
        <v>256</v>
      </c>
      <c r="K2693" s="144">
        <v>366.08</v>
      </c>
    </row>
    <row r="2694" spans="1:11" x14ac:dyDescent="0.25">
      <c r="A2694" s="142" t="s">
        <v>106</v>
      </c>
      <c r="B2694" s="143">
        <v>2023</v>
      </c>
      <c r="C2694" s="143" t="s">
        <v>35</v>
      </c>
      <c r="D2694" s="143" t="s">
        <v>112</v>
      </c>
      <c r="E2694" s="143" t="s">
        <v>114</v>
      </c>
      <c r="F2694" s="143" t="s">
        <v>115</v>
      </c>
      <c r="G2694" s="143" t="s">
        <v>111</v>
      </c>
      <c r="H2694" s="143" t="s">
        <v>113</v>
      </c>
      <c r="I2694" s="143" t="s">
        <v>116</v>
      </c>
      <c r="J2694" s="143">
        <v>792</v>
      </c>
      <c r="K2694" s="144">
        <v>1132.56</v>
      </c>
    </row>
    <row r="2695" spans="1:11" x14ac:dyDescent="0.25">
      <c r="A2695" s="142" t="s">
        <v>106</v>
      </c>
      <c r="B2695" s="143">
        <v>2023</v>
      </c>
      <c r="C2695" s="143" t="s">
        <v>35</v>
      </c>
      <c r="D2695" s="143" t="s">
        <v>112</v>
      </c>
      <c r="E2695" s="143" t="s">
        <v>114</v>
      </c>
      <c r="F2695" s="143" t="s">
        <v>115</v>
      </c>
      <c r="G2695" s="143" t="s">
        <v>111</v>
      </c>
      <c r="H2695" s="143" t="s">
        <v>113</v>
      </c>
      <c r="I2695" s="143" t="s">
        <v>116</v>
      </c>
      <c r="J2695" s="143">
        <v>878</v>
      </c>
      <c r="K2695" s="144">
        <v>1255.54</v>
      </c>
    </row>
    <row r="2696" spans="1:11" x14ac:dyDescent="0.25">
      <c r="A2696" s="142" t="s">
        <v>106</v>
      </c>
      <c r="B2696" s="143">
        <v>2023</v>
      </c>
      <c r="C2696" s="143" t="s">
        <v>35</v>
      </c>
      <c r="D2696" s="143" t="s">
        <v>112</v>
      </c>
      <c r="E2696" s="143" t="s">
        <v>114</v>
      </c>
      <c r="F2696" s="143" t="s">
        <v>115</v>
      </c>
      <c r="G2696" s="143" t="s">
        <v>111</v>
      </c>
      <c r="H2696" s="143" t="s">
        <v>113</v>
      </c>
      <c r="I2696" s="143" t="s">
        <v>116</v>
      </c>
      <c r="J2696" s="143">
        <v>831</v>
      </c>
      <c r="K2696" s="144">
        <v>526.24</v>
      </c>
    </row>
    <row r="2697" spans="1:11" x14ac:dyDescent="0.25">
      <c r="A2697" s="142" t="s">
        <v>106</v>
      </c>
      <c r="B2697" s="143">
        <v>2023</v>
      </c>
      <c r="C2697" s="143" t="s">
        <v>35</v>
      </c>
      <c r="D2697" s="143" t="s">
        <v>112</v>
      </c>
      <c r="E2697" s="143" t="s">
        <v>114</v>
      </c>
      <c r="F2697" s="143" t="s">
        <v>115</v>
      </c>
      <c r="G2697" s="143" t="s">
        <v>111</v>
      </c>
      <c r="H2697" s="143" t="s">
        <v>113</v>
      </c>
      <c r="I2697" s="143" t="s">
        <v>116</v>
      </c>
      <c r="J2697" s="143">
        <v>255</v>
      </c>
      <c r="K2697" s="144">
        <v>364.65</v>
      </c>
    </row>
    <row r="2698" spans="1:11" x14ac:dyDescent="0.25">
      <c r="A2698" s="142" t="s">
        <v>106</v>
      </c>
      <c r="B2698" s="143">
        <v>2023</v>
      </c>
      <c r="C2698" s="143" t="s">
        <v>35</v>
      </c>
      <c r="D2698" s="143" t="s">
        <v>112</v>
      </c>
      <c r="E2698" s="143" t="s">
        <v>114</v>
      </c>
      <c r="F2698" s="143" t="s">
        <v>115</v>
      </c>
      <c r="G2698" s="143" t="s">
        <v>111</v>
      </c>
      <c r="H2698" s="143" t="s">
        <v>113</v>
      </c>
      <c r="I2698" s="143" t="s">
        <v>116</v>
      </c>
      <c r="J2698" s="143">
        <v>283</v>
      </c>
      <c r="K2698" s="144">
        <v>404.69</v>
      </c>
    </row>
    <row r="2699" spans="1:11" x14ac:dyDescent="0.25">
      <c r="A2699" s="142" t="s">
        <v>108</v>
      </c>
      <c r="B2699" s="143">
        <v>2023</v>
      </c>
      <c r="C2699" s="143" t="s">
        <v>35</v>
      </c>
      <c r="D2699" s="143" t="s">
        <v>112</v>
      </c>
      <c r="E2699" s="143" t="s">
        <v>114</v>
      </c>
      <c r="F2699" s="143" t="s">
        <v>115</v>
      </c>
      <c r="G2699" s="143" t="s">
        <v>111</v>
      </c>
      <c r="H2699" s="143" t="s">
        <v>113</v>
      </c>
      <c r="I2699" s="143" t="s">
        <v>116</v>
      </c>
      <c r="J2699" s="143">
        <v>801</v>
      </c>
      <c r="K2699" s="144">
        <v>1145.43</v>
      </c>
    </row>
    <row r="2700" spans="1:11" x14ac:dyDescent="0.25">
      <c r="A2700" s="142" t="s">
        <v>106</v>
      </c>
      <c r="B2700" s="143">
        <v>2023</v>
      </c>
      <c r="C2700" s="143" t="s">
        <v>35</v>
      </c>
      <c r="D2700" s="143" t="s">
        <v>112</v>
      </c>
      <c r="E2700" s="143" t="s">
        <v>114</v>
      </c>
      <c r="F2700" s="143" t="s">
        <v>115</v>
      </c>
      <c r="G2700" s="143" t="s">
        <v>111</v>
      </c>
      <c r="H2700" s="143" t="s">
        <v>113</v>
      </c>
      <c r="I2700" s="143" t="s">
        <v>116</v>
      </c>
      <c r="J2700" s="143">
        <v>257</v>
      </c>
      <c r="K2700" s="144">
        <v>367.51</v>
      </c>
    </row>
    <row r="2701" spans="1:11" x14ac:dyDescent="0.25">
      <c r="A2701" s="142" t="s">
        <v>99</v>
      </c>
      <c r="B2701" s="143">
        <v>2023</v>
      </c>
      <c r="C2701" s="143" t="s">
        <v>41</v>
      </c>
      <c r="D2701" s="143" t="s">
        <v>112</v>
      </c>
      <c r="E2701" s="143" t="s">
        <v>114</v>
      </c>
      <c r="F2701" s="143" t="s">
        <v>115</v>
      </c>
      <c r="G2701" s="143" t="s">
        <v>111</v>
      </c>
      <c r="H2701" s="143" t="s">
        <v>113</v>
      </c>
      <c r="I2701" s="143" t="s">
        <v>116</v>
      </c>
      <c r="J2701" s="143">
        <v>224</v>
      </c>
      <c r="K2701" s="144">
        <v>320.32</v>
      </c>
    </row>
    <row r="2702" spans="1:11" x14ac:dyDescent="0.25">
      <c r="A2702" s="142" t="s">
        <v>99</v>
      </c>
      <c r="B2702" s="143">
        <v>2023</v>
      </c>
      <c r="C2702" s="143" t="s">
        <v>41</v>
      </c>
      <c r="D2702" s="143" t="s">
        <v>112</v>
      </c>
      <c r="E2702" s="143" t="s">
        <v>114</v>
      </c>
      <c r="F2702" s="143" t="s">
        <v>115</v>
      </c>
      <c r="G2702" s="143" t="s">
        <v>111</v>
      </c>
      <c r="H2702" s="143" t="s">
        <v>113</v>
      </c>
      <c r="I2702" s="143" t="s">
        <v>116</v>
      </c>
      <c r="J2702" s="143">
        <v>250</v>
      </c>
      <c r="K2702" s="144">
        <v>357.5</v>
      </c>
    </row>
    <row r="2703" spans="1:11" x14ac:dyDescent="0.25">
      <c r="A2703" s="142" t="s">
        <v>99</v>
      </c>
      <c r="B2703" s="143">
        <v>2023</v>
      </c>
      <c r="C2703" s="143" t="s">
        <v>41</v>
      </c>
      <c r="D2703" s="143" t="s">
        <v>112</v>
      </c>
      <c r="E2703" s="143" t="s">
        <v>114</v>
      </c>
      <c r="F2703" s="143" t="s">
        <v>115</v>
      </c>
      <c r="G2703" s="143" t="s">
        <v>111</v>
      </c>
      <c r="H2703" s="143" t="s">
        <v>113</v>
      </c>
      <c r="I2703" s="143" t="s">
        <v>116</v>
      </c>
      <c r="J2703" s="143">
        <v>226</v>
      </c>
      <c r="K2703" s="144">
        <v>323.18</v>
      </c>
    </row>
    <row r="2704" spans="1:11" x14ac:dyDescent="0.25">
      <c r="A2704" s="142" t="s">
        <v>99</v>
      </c>
      <c r="B2704" s="143">
        <v>2023</v>
      </c>
      <c r="C2704" s="143" t="s">
        <v>41</v>
      </c>
      <c r="D2704" s="143" t="s">
        <v>112</v>
      </c>
      <c r="E2704" s="143" t="s">
        <v>114</v>
      </c>
      <c r="F2704" s="143" t="s">
        <v>115</v>
      </c>
      <c r="G2704" s="143" t="s">
        <v>111</v>
      </c>
      <c r="H2704" s="143" t="s">
        <v>113</v>
      </c>
      <c r="I2704" s="143" t="s">
        <v>116</v>
      </c>
      <c r="J2704" s="143">
        <v>797</v>
      </c>
      <c r="K2704" s="144">
        <v>1139.71</v>
      </c>
    </row>
    <row r="2705" spans="1:11" x14ac:dyDescent="0.25">
      <c r="A2705" s="142" t="s">
        <v>99</v>
      </c>
      <c r="B2705" s="143">
        <v>2023</v>
      </c>
      <c r="C2705" s="143" t="s">
        <v>41</v>
      </c>
      <c r="D2705" s="143" t="s">
        <v>112</v>
      </c>
      <c r="E2705" s="143" t="s">
        <v>114</v>
      </c>
      <c r="F2705" s="143" t="s">
        <v>115</v>
      </c>
      <c r="G2705" s="143" t="s">
        <v>111</v>
      </c>
      <c r="H2705" s="143" t="s">
        <v>113</v>
      </c>
      <c r="I2705" s="143" t="s">
        <v>116</v>
      </c>
      <c r="J2705" s="143">
        <v>884</v>
      </c>
      <c r="K2705" s="144">
        <v>1264.1199999999999</v>
      </c>
    </row>
    <row r="2706" spans="1:11" x14ac:dyDescent="0.25">
      <c r="A2706" s="142" t="s">
        <v>99</v>
      </c>
      <c r="B2706" s="143">
        <v>2023</v>
      </c>
      <c r="C2706" s="143" t="s">
        <v>41</v>
      </c>
      <c r="D2706" s="143" t="s">
        <v>112</v>
      </c>
      <c r="E2706" s="143" t="s">
        <v>114</v>
      </c>
      <c r="F2706" s="143" t="s">
        <v>115</v>
      </c>
      <c r="G2706" s="143" t="s">
        <v>111</v>
      </c>
      <c r="H2706" s="143" t="s">
        <v>113</v>
      </c>
      <c r="I2706" s="143" t="s">
        <v>116</v>
      </c>
      <c r="J2706" s="143">
        <v>837</v>
      </c>
      <c r="K2706" s="144">
        <v>526.24</v>
      </c>
    </row>
    <row r="2707" spans="1:11" x14ac:dyDescent="0.25">
      <c r="A2707" s="142" t="s">
        <v>99</v>
      </c>
      <c r="B2707" s="143">
        <v>2023</v>
      </c>
      <c r="C2707" s="143" t="s">
        <v>41</v>
      </c>
      <c r="D2707" s="143" t="s">
        <v>112</v>
      </c>
      <c r="E2707" s="143" t="s">
        <v>114</v>
      </c>
      <c r="F2707" s="143" t="s">
        <v>115</v>
      </c>
      <c r="G2707" s="143" t="s">
        <v>111</v>
      </c>
      <c r="H2707" s="143" t="s">
        <v>113</v>
      </c>
      <c r="I2707" s="143" t="s">
        <v>116</v>
      </c>
      <c r="J2707" s="143">
        <v>225</v>
      </c>
      <c r="K2707" s="144">
        <v>321.75</v>
      </c>
    </row>
    <row r="2708" spans="1:11" x14ac:dyDescent="0.25">
      <c r="A2708" s="142" t="s">
        <v>99</v>
      </c>
      <c r="B2708" s="143">
        <v>2023</v>
      </c>
      <c r="C2708" s="143" t="s">
        <v>41</v>
      </c>
      <c r="D2708" s="143" t="s">
        <v>112</v>
      </c>
      <c r="E2708" s="143" t="s">
        <v>114</v>
      </c>
      <c r="F2708" s="143" t="s">
        <v>115</v>
      </c>
      <c r="G2708" s="143" t="s">
        <v>111</v>
      </c>
      <c r="H2708" s="143" t="s">
        <v>113</v>
      </c>
      <c r="I2708" s="143" t="s">
        <v>116</v>
      </c>
      <c r="J2708" s="143">
        <v>253</v>
      </c>
      <c r="K2708" s="144">
        <v>361.78999999999996</v>
      </c>
    </row>
    <row r="2709" spans="1:11" x14ac:dyDescent="0.25">
      <c r="A2709" s="142" t="s">
        <v>99</v>
      </c>
      <c r="B2709" s="143">
        <v>2023</v>
      </c>
      <c r="C2709" s="143" t="s">
        <v>41</v>
      </c>
      <c r="D2709" s="143" t="s">
        <v>112</v>
      </c>
      <c r="E2709" s="143" t="s">
        <v>114</v>
      </c>
      <c r="F2709" s="143" t="s">
        <v>115</v>
      </c>
      <c r="G2709" s="143" t="s">
        <v>111</v>
      </c>
      <c r="H2709" s="143" t="s">
        <v>113</v>
      </c>
      <c r="I2709" s="143" t="s">
        <v>116</v>
      </c>
      <c r="J2709" s="143">
        <v>223</v>
      </c>
      <c r="K2709" s="144">
        <v>318.89</v>
      </c>
    </row>
    <row r="2710" spans="1:11" x14ac:dyDescent="0.25">
      <c r="A2710" s="142" t="s">
        <v>99</v>
      </c>
      <c r="B2710" s="143">
        <v>2023</v>
      </c>
      <c r="C2710" s="143" t="s">
        <v>41</v>
      </c>
      <c r="D2710" s="143" t="s">
        <v>112</v>
      </c>
      <c r="E2710" s="143" t="s">
        <v>114</v>
      </c>
      <c r="F2710" s="143" t="s">
        <v>115</v>
      </c>
      <c r="G2710" s="143" t="s">
        <v>111</v>
      </c>
      <c r="H2710" s="143" t="s">
        <v>113</v>
      </c>
      <c r="I2710" s="143" t="s">
        <v>116</v>
      </c>
      <c r="J2710" s="143">
        <v>806</v>
      </c>
      <c r="K2710" s="144">
        <v>1152.58</v>
      </c>
    </row>
    <row r="2711" spans="1:11" x14ac:dyDescent="0.25">
      <c r="A2711" s="142" t="s">
        <v>106</v>
      </c>
      <c r="B2711" s="143">
        <v>2023</v>
      </c>
      <c r="C2711" s="143" t="s">
        <v>40</v>
      </c>
      <c r="D2711" s="143" t="s">
        <v>112</v>
      </c>
      <c r="E2711" s="143" t="s">
        <v>114</v>
      </c>
      <c r="F2711" s="143" t="s">
        <v>115</v>
      </c>
      <c r="G2711" s="143" t="s">
        <v>111</v>
      </c>
      <c r="H2711" s="143" t="s">
        <v>113</v>
      </c>
      <c r="I2711" s="143" t="s">
        <v>116</v>
      </c>
      <c r="J2711" s="143">
        <v>254</v>
      </c>
      <c r="K2711" s="144">
        <v>363.22</v>
      </c>
    </row>
    <row r="2712" spans="1:11" x14ac:dyDescent="0.25">
      <c r="A2712" s="142" t="s">
        <v>106</v>
      </c>
      <c r="B2712" s="143">
        <v>2023</v>
      </c>
      <c r="C2712" s="143" t="s">
        <v>40</v>
      </c>
      <c r="D2712" s="143" t="s">
        <v>112</v>
      </c>
      <c r="E2712" s="143" t="s">
        <v>114</v>
      </c>
      <c r="F2712" s="143" t="s">
        <v>115</v>
      </c>
      <c r="G2712" s="143" t="s">
        <v>111</v>
      </c>
      <c r="H2712" s="143" t="s">
        <v>113</v>
      </c>
      <c r="I2712" s="143" t="s">
        <v>116</v>
      </c>
      <c r="J2712" s="143">
        <v>230</v>
      </c>
      <c r="K2712" s="144">
        <v>328.9</v>
      </c>
    </row>
    <row r="2713" spans="1:11" x14ac:dyDescent="0.25">
      <c r="A2713" s="142" t="s">
        <v>106</v>
      </c>
      <c r="B2713" s="143">
        <v>2023</v>
      </c>
      <c r="C2713" s="143" t="s">
        <v>40</v>
      </c>
      <c r="D2713" s="143" t="s">
        <v>112</v>
      </c>
      <c r="E2713" s="143" t="s">
        <v>114</v>
      </c>
      <c r="F2713" s="143" t="s">
        <v>115</v>
      </c>
      <c r="G2713" s="143" t="s">
        <v>111</v>
      </c>
      <c r="H2713" s="143" t="s">
        <v>113</v>
      </c>
      <c r="I2713" s="143" t="s">
        <v>116</v>
      </c>
      <c r="J2713" s="143">
        <v>256</v>
      </c>
      <c r="K2713" s="144">
        <v>366.08</v>
      </c>
    </row>
    <row r="2714" spans="1:11" x14ac:dyDescent="0.25">
      <c r="A2714" s="142" t="s">
        <v>106</v>
      </c>
      <c r="B2714" s="143">
        <v>2023</v>
      </c>
      <c r="C2714" s="143" t="s">
        <v>40</v>
      </c>
      <c r="D2714" s="143" t="s">
        <v>112</v>
      </c>
      <c r="E2714" s="143" t="s">
        <v>114</v>
      </c>
      <c r="F2714" s="143" t="s">
        <v>115</v>
      </c>
      <c r="G2714" s="143" t="s">
        <v>111</v>
      </c>
      <c r="H2714" s="143" t="s">
        <v>113</v>
      </c>
      <c r="I2714" s="143" t="s">
        <v>116</v>
      </c>
      <c r="J2714" s="143">
        <v>796</v>
      </c>
      <c r="K2714" s="144">
        <v>1138.28</v>
      </c>
    </row>
    <row r="2715" spans="1:11" x14ac:dyDescent="0.25">
      <c r="A2715" s="142" t="s">
        <v>99</v>
      </c>
      <c r="B2715" s="143">
        <v>2023</v>
      </c>
      <c r="C2715" s="143" t="s">
        <v>40</v>
      </c>
      <c r="D2715" s="143" t="s">
        <v>112</v>
      </c>
      <c r="E2715" s="143" t="s">
        <v>114</v>
      </c>
      <c r="F2715" s="143" t="s">
        <v>115</v>
      </c>
      <c r="G2715" s="143" t="s">
        <v>111</v>
      </c>
      <c r="H2715" s="143" t="s">
        <v>113</v>
      </c>
      <c r="I2715" s="143" t="s">
        <v>116</v>
      </c>
      <c r="J2715" s="143">
        <v>883</v>
      </c>
      <c r="K2715" s="144">
        <v>1262.69</v>
      </c>
    </row>
    <row r="2716" spans="1:11" x14ac:dyDescent="0.25">
      <c r="A2716" s="142" t="s">
        <v>99</v>
      </c>
      <c r="B2716" s="143">
        <v>2023</v>
      </c>
      <c r="C2716" s="143" t="s">
        <v>40</v>
      </c>
      <c r="D2716" s="143" t="s">
        <v>112</v>
      </c>
      <c r="E2716" s="143" t="s">
        <v>114</v>
      </c>
      <c r="F2716" s="143" t="s">
        <v>115</v>
      </c>
      <c r="G2716" s="143" t="s">
        <v>111</v>
      </c>
      <c r="H2716" s="143" t="s">
        <v>113</v>
      </c>
      <c r="I2716" s="143" t="s">
        <v>116</v>
      </c>
      <c r="J2716" s="143">
        <v>836</v>
      </c>
      <c r="K2716" s="144">
        <v>526.24</v>
      </c>
    </row>
    <row r="2717" spans="1:11" x14ac:dyDescent="0.25">
      <c r="A2717" s="142" t="s">
        <v>106</v>
      </c>
      <c r="B2717" s="143">
        <v>2023</v>
      </c>
      <c r="C2717" s="143" t="s">
        <v>40</v>
      </c>
      <c r="D2717" s="143" t="s">
        <v>112</v>
      </c>
      <c r="E2717" s="143" t="s">
        <v>114</v>
      </c>
      <c r="F2717" s="143" t="s">
        <v>115</v>
      </c>
      <c r="G2717" s="143" t="s">
        <v>111</v>
      </c>
      <c r="H2717" s="143" t="s">
        <v>113</v>
      </c>
      <c r="I2717" s="143" t="s">
        <v>116</v>
      </c>
      <c r="J2717" s="143">
        <v>231</v>
      </c>
      <c r="K2717" s="144">
        <v>330.33</v>
      </c>
    </row>
    <row r="2718" spans="1:11" x14ac:dyDescent="0.25">
      <c r="A2718" s="142" t="s">
        <v>106</v>
      </c>
      <c r="B2718" s="143">
        <v>2023</v>
      </c>
      <c r="C2718" s="143" t="s">
        <v>40</v>
      </c>
      <c r="D2718" s="143" t="s">
        <v>112</v>
      </c>
      <c r="E2718" s="143" t="s">
        <v>114</v>
      </c>
      <c r="F2718" s="143" t="s">
        <v>115</v>
      </c>
      <c r="G2718" s="143" t="s">
        <v>111</v>
      </c>
      <c r="H2718" s="143" t="s">
        <v>113</v>
      </c>
      <c r="I2718" s="143" t="s">
        <v>116</v>
      </c>
      <c r="J2718" s="143">
        <v>229</v>
      </c>
      <c r="K2718" s="144">
        <v>327.47000000000003</v>
      </c>
    </row>
    <row r="2719" spans="1:11" x14ac:dyDescent="0.25">
      <c r="A2719" s="142" t="s">
        <v>106</v>
      </c>
      <c r="B2719" s="143">
        <v>2023</v>
      </c>
      <c r="C2719" s="143" t="s">
        <v>40</v>
      </c>
      <c r="D2719" s="143" t="s">
        <v>112</v>
      </c>
      <c r="E2719" s="143" t="s">
        <v>114</v>
      </c>
      <c r="F2719" s="143" t="s">
        <v>115</v>
      </c>
      <c r="G2719" s="143" t="s">
        <v>111</v>
      </c>
      <c r="H2719" s="143" t="s">
        <v>113</v>
      </c>
      <c r="I2719" s="143" t="s">
        <v>116</v>
      </c>
      <c r="J2719" s="143">
        <v>805</v>
      </c>
      <c r="K2719" s="144">
        <v>1151.1500000000001</v>
      </c>
    </row>
    <row r="2720" spans="1:11" x14ac:dyDescent="0.25">
      <c r="A2720" s="142" t="s">
        <v>106</v>
      </c>
      <c r="B2720" s="143">
        <v>2023</v>
      </c>
      <c r="C2720" s="143" t="s">
        <v>40</v>
      </c>
      <c r="D2720" s="143" t="s">
        <v>112</v>
      </c>
      <c r="E2720" s="143" t="s">
        <v>114</v>
      </c>
      <c r="F2720" s="143" t="s">
        <v>115</v>
      </c>
      <c r="G2720" s="143" t="s">
        <v>111</v>
      </c>
      <c r="H2720" s="143" t="s">
        <v>113</v>
      </c>
      <c r="I2720" s="143" t="s">
        <v>116</v>
      </c>
      <c r="J2720" s="143">
        <v>227</v>
      </c>
      <c r="K2720" s="144">
        <v>324.61</v>
      </c>
    </row>
    <row r="2721" spans="1:11" x14ac:dyDescent="0.25">
      <c r="A2721" s="142" t="s">
        <v>108</v>
      </c>
      <c r="B2721" s="143">
        <v>2023</v>
      </c>
      <c r="C2721" s="143" t="s">
        <v>39</v>
      </c>
      <c r="D2721" s="143" t="s">
        <v>112</v>
      </c>
      <c r="E2721" s="143" t="s">
        <v>114</v>
      </c>
      <c r="F2721" s="143" t="s">
        <v>115</v>
      </c>
      <c r="G2721" s="143" t="s">
        <v>111</v>
      </c>
      <c r="H2721" s="143" t="s">
        <v>113</v>
      </c>
      <c r="I2721" s="143" t="s">
        <v>116</v>
      </c>
      <c r="J2721" s="143">
        <v>260</v>
      </c>
      <c r="K2721" s="144">
        <v>371.8</v>
      </c>
    </row>
    <row r="2722" spans="1:11" x14ac:dyDescent="0.25">
      <c r="A2722" s="142" t="s">
        <v>99</v>
      </c>
      <c r="B2722" s="143">
        <v>2023</v>
      </c>
      <c r="C2722" s="143" t="s">
        <v>39</v>
      </c>
      <c r="D2722" s="143" t="s">
        <v>112</v>
      </c>
      <c r="E2722" s="143" t="s">
        <v>114</v>
      </c>
      <c r="F2722" s="143" t="s">
        <v>115</v>
      </c>
      <c r="G2722" s="143" t="s">
        <v>111</v>
      </c>
      <c r="H2722" s="143" t="s">
        <v>113</v>
      </c>
      <c r="I2722" s="143" t="s">
        <v>116</v>
      </c>
      <c r="J2722" s="143">
        <v>236</v>
      </c>
      <c r="K2722" s="144">
        <v>337.48</v>
      </c>
    </row>
    <row r="2723" spans="1:11" x14ac:dyDescent="0.25">
      <c r="A2723" s="142" t="s">
        <v>106</v>
      </c>
      <c r="B2723" s="143">
        <v>2023</v>
      </c>
      <c r="C2723" s="143" t="s">
        <v>39</v>
      </c>
      <c r="D2723" s="143" t="s">
        <v>112</v>
      </c>
      <c r="E2723" s="143" t="s">
        <v>114</v>
      </c>
      <c r="F2723" s="143" t="s">
        <v>115</v>
      </c>
      <c r="G2723" s="143" t="s">
        <v>111</v>
      </c>
      <c r="H2723" s="143" t="s">
        <v>113</v>
      </c>
      <c r="I2723" s="143" t="s">
        <v>116</v>
      </c>
      <c r="J2723" s="143">
        <v>262</v>
      </c>
      <c r="K2723" s="144">
        <v>374.65999999999997</v>
      </c>
    </row>
    <row r="2724" spans="1:11" x14ac:dyDescent="0.25">
      <c r="A2724" s="142" t="s">
        <v>110</v>
      </c>
      <c r="B2724" s="143">
        <v>2023</v>
      </c>
      <c r="C2724" s="143" t="s">
        <v>39</v>
      </c>
      <c r="D2724" s="143" t="s">
        <v>112</v>
      </c>
      <c r="E2724" s="143" t="s">
        <v>114</v>
      </c>
      <c r="F2724" s="143" t="s">
        <v>115</v>
      </c>
      <c r="G2724" s="143" t="s">
        <v>111</v>
      </c>
      <c r="H2724" s="143" t="s">
        <v>113</v>
      </c>
      <c r="I2724" s="143" t="s">
        <v>116</v>
      </c>
      <c r="J2724" s="143">
        <v>232</v>
      </c>
      <c r="K2724" s="144">
        <v>331.76</v>
      </c>
    </row>
    <row r="2725" spans="1:11" x14ac:dyDescent="0.25">
      <c r="A2725" s="142" t="s">
        <v>99</v>
      </c>
      <c r="B2725" s="143">
        <v>2023</v>
      </c>
      <c r="C2725" s="143" t="s">
        <v>39</v>
      </c>
      <c r="D2725" s="143" t="s">
        <v>112</v>
      </c>
      <c r="E2725" s="143" t="s">
        <v>114</v>
      </c>
      <c r="F2725" s="143" t="s">
        <v>115</v>
      </c>
      <c r="G2725" s="143" t="s">
        <v>111</v>
      </c>
      <c r="H2725" s="143" t="s">
        <v>113</v>
      </c>
      <c r="I2725" s="143" t="s">
        <v>116</v>
      </c>
      <c r="J2725" s="143">
        <v>795</v>
      </c>
      <c r="K2725" s="144">
        <v>1136.8499999999999</v>
      </c>
    </row>
    <row r="2726" spans="1:11" x14ac:dyDescent="0.25">
      <c r="A2726" s="142" t="s">
        <v>106</v>
      </c>
      <c r="B2726" s="143">
        <v>2023</v>
      </c>
      <c r="C2726" s="143" t="s">
        <v>39</v>
      </c>
      <c r="D2726" s="143" t="s">
        <v>112</v>
      </c>
      <c r="E2726" s="143" t="s">
        <v>114</v>
      </c>
      <c r="F2726" s="143" t="s">
        <v>115</v>
      </c>
      <c r="G2726" s="143" t="s">
        <v>111</v>
      </c>
      <c r="H2726" s="143" t="s">
        <v>113</v>
      </c>
      <c r="I2726" s="143" t="s">
        <v>116</v>
      </c>
      <c r="J2726" s="143">
        <v>882</v>
      </c>
      <c r="K2726" s="144">
        <v>1261.26</v>
      </c>
    </row>
    <row r="2727" spans="1:11" x14ac:dyDescent="0.25">
      <c r="A2727" s="142" t="s">
        <v>106</v>
      </c>
      <c r="B2727" s="143">
        <v>2023</v>
      </c>
      <c r="C2727" s="143" t="s">
        <v>39</v>
      </c>
      <c r="D2727" s="143" t="s">
        <v>112</v>
      </c>
      <c r="E2727" s="143" t="s">
        <v>114</v>
      </c>
      <c r="F2727" s="143" t="s">
        <v>115</v>
      </c>
      <c r="G2727" s="143" t="s">
        <v>111</v>
      </c>
      <c r="H2727" s="143" t="s">
        <v>113</v>
      </c>
      <c r="I2727" s="143" t="s">
        <v>116</v>
      </c>
      <c r="J2727" s="143">
        <v>835</v>
      </c>
      <c r="K2727" s="144">
        <v>526.24</v>
      </c>
    </row>
    <row r="2728" spans="1:11" x14ac:dyDescent="0.25">
      <c r="A2728" s="142" t="s">
        <v>99</v>
      </c>
      <c r="B2728" s="143">
        <v>2023</v>
      </c>
      <c r="C2728" s="143" t="s">
        <v>39</v>
      </c>
      <c r="D2728" s="143" t="s">
        <v>112</v>
      </c>
      <c r="E2728" s="143" t="s">
        <v>114</v>
      </c>
      <c r="F2728" s="143" t="s">
        <v>115</v>
      </c>
      <c r="G2728" s="143" t="s">
        <v>111</v>
      </c>
      <c r="H2728" s="143" t="s">
        <v>113</v>
      </c>
      <c r="I2728" s="143" t="s">
        <v>116</v>
      </c>
      <c r="J2728" s="143">
        <v>237</v>
      </c>
      <c r="K2728" s="144">
        <v>338.90999999999997</v>
      </c>
    </row>
    <row r="2729" spans="1:11" x14ac:dyDescent="0.25">
      <c r="A2729" s="142" t="s">
        <v>110</v>
      </c>
      <c r="B2729" s="143">
        <v>2023</v>
      </c>
      <c r="C2729" s="143" t="s">
        <v>39</v>
      </c>
      <c r="D2729" s="143" t="s">
        <v>112</v>
      </c>
      <c r="E2729" s="143" t="s">
        <v>114</v>
      </c>
      <c r="F2729" s="143" t="s">
        <v>115</v>
      </c>
      <c r="G2729" s="143" t="s">
        <v>111</v>
      </c>
      <c r="H2729" s="143" t="s">
        <v>113</v>
      </c>
      <c r="I2729" s="143" t="s">
        <v>116</v>
      </c>
      <c r="J2729" s="143">
        <v>259</v>
      </c>
      <c r="K2729" s="144">
        <v>370.37</v>
      </c>
    </row>
    <row r="2730" spans="1:11" x14ac:dyDescent="0.25">
      <c r="A2730" s="142" t="s">
        <v>106</v>
      </c>
      <c r="B2730" s="143">
        <v>2023</v>
      </c>
      <c r="C2730" s="143" t="s">
        <v>39</v>
      </c>
      <c r="D2730" s="143" t="s">
        <v>112</v>
      </c>
      <c r="E2730" s="143" t="s">
        <v>114</v>
      </c>
      <c r="F2730" s="143" t="s">
        <v>115</v>
      </c>
      <c r="G2730" s="143" t="s">
        <v>111</v>
      </c>
      <c r="H2730" s="143" t="s">
        <v>113</v>
      </c>
      <c r="I2730" s="143" t="s">
        <v>116</v>
      </c>
      <c r="J2730" s="143">
        <v>235</v>
      </c>
      <c r="K2730" s="144">
        <v>336.05</v>
      </c>
    </row>
    <row r="2731" spans="1:11" x14ac:dyDescent="0.25">
      <c r="A2731" s="142" t="s">
        <v>99</v>
      </c>
      <c r="B2731" s="143">
        <v>2023</v>
      </c>
      <c r="C2731" s="143" t="s">
        <v>39</v>
      </c>
      <c r="D2731" s="143" t="s">
        <v>112</v>
      </c>
      <c r="E2731" s="143" t="s">
        <v>114</v>
      </c>
      <c r="F2731" s="143" t="s">
        <v>115</v>
      </c>
      <c r="G2731" s="143" t="s">
        <v>111</v>
      </c>
      <c r="H2731" s="143" t="s">
        <v>113</v>
      </c>
      <c r="I2731" s="143" t="s">
        <v>116</v>
      </c>
      <c r="J2731" s="143">
        <v>804</v>
      </c>
      <c r="K2731" s="144">
        <v>1149.72</v>
      </c>
    </row>
    <row r="2732" spans="1:11" x14ac:dyDescent="0.25">
      <c r="A2732" s="142" t="s">
        <v>108</v>
      </c>
      <c r="B2732" s="143">
        <v>2023</v>
      </c>
      <c r="C2732" s="143" t="s">
        <v>39</v>
      </c>
      <c r="D2732" s="143" t="s">
        <v>112</v>
      </c>
      <c r="E2732" s="143" t="s">
        <v>114</v>
      </c>
      <c r="F2732" s="143" t="s">
        <v>115</v>
      </c>
      <c r="G2732" s="143" t="s">
        <v>111</v>
      </c>
      <c r="H2732" s="143" t="s">
        <v>113</v>
      </c>
      <c r="I2732" s="143" t="s">
        <v>116</v>
      </c>
      <c r="J2732" s="143">
        <v>233</v>
      </c>
      <c r="K2732" s="144">
        <v>333.19</v>
      </c>
    </row>
    <row r="2733" spans="1:11" x14ac:dyDescent="0.25">
      <c r="A2733" s="142" t="s">
        <v>106</v>
      </c>
      <c r="B2733" s="143">
        <v>2024</v>
      </c>
      <c r="C2733" s="143" t="s">
        <v>34</v>
      </c>
      <c r="D2733" s="143" t="s">
        <v>100</v>
      </c>
      <c r="E2733" s="143" t="s">
        <v>101</v>
      </c>
      <c r="F2733" s="143" t="s">
        <v>102</v>
      </c>
      <c r="G2733" s="143" t="s">
        <v>103</v>
      </c>
      <c r="H2733" s="143" t="s">
        <v>104</v>
      </c>
      <c r="I2733" s="143" t="s">
        <v>107</v>
      </c>
      <c r="J2733" s="143">
        <v>302</v>
      </c>
      <c r="K2733" s="144">
        <v>462.06</v>
      </c>
    </row>
    <row r="2734" spans="1:11" x14ac:dyDescent="0.25">
      <c r="A2734" s="142" t="s">
        <v>99</v>
      </c>
      <c r="B2734" s="143">
        <v>2024</v>
      </c>
      <c r="C2734" s="143" t="s">
        <v>34</v>
      </c>
      <c r="D2734" s="143" t="s">
        <v>100</v>
      </c>
      <c r="E2734" s="143" t="s">
        <v>101</v>
      </c>
      <c r="F2734" s="143" t="s">
        <v>102</v>
      </c>
      <c r="G2734" s="143" t="s">
        <v>103</v>
      </c>
      <c r="H2734" s="143" t="s">
        <v>104</v>
      </c>
      <c r="I2734" s="143" t="s">
        <v>107</v>
      </c>
      <c r="J2734" s="143">
        <v>272</v>
      </c>
      <c r="K2734" s="144">
        <v>388.96</v>
      </c>
    </row>
    <row r="2735" spans="1:11" x14ac:dyDescent="0.25">
      <c r="A2735" s="142" t="s">
        <v>106</v>
      </c>
      <c r="B2735" s="143">
        <v>2024</v>
      </c>
      <c r="C2735" s="143" t="s">
        <v>34</v>
      </c>
      <c r="D2735" s="143" t="s">
        <v>100</v>
      </c>
      <c r="E2735" s="143" t="s">
        <v>101</v>
      </c>
      <c r="F2735" s="143" t="s">
        <v>102</v>
      </c>
      <c r="G2735" s="143" t="s">
        <v>103</v>
      </c>
      <c r="H2735" s="143" t="s">
        <v>104</v>
      </c>
      <c r="I2735" s="143" t="s">
        <v>107</v>
      </c>
      <c r="J2735" s="143">
        <v>298</v>
      </c>
      <c r="K2735" s="144">
        <v>426.14</v>
      </c>
    </row>
    <row r="2736" spans="1:11" x14ac:dyDescent="0.25">
      <c r="A2736" s="142" t="s">
        <v>106</v>
      </c>
      <c r="B2736" s="143">
        <v>2024</v>
      </c>
      <c r="C2736" s="143" t="s">
        <v>34</v>
      </c>
      <c r="D2736" s="143" t="s">
        <v>100</v>
      </c>
      <c r="E2736" s="143" t="s">
        <v>101</v>
      </c>
      <c r="F2736" s="143" t="s">
        <v>102</v>
      </c>
      <c r="G2736" s="143" t="s">
        <v>103</v>
      </c>
      <c r="H2736" s="143" t="s">
        <v>104</v>
      </c>
      <c r="I2736" s="143" t="s">
        <v>107</v>
      </c>
      <c r="J2736" s="143">
        <v>274</v>
      </c>
      <c r="K2736" s="144">
        <v>391.82</v>
      </c>
    </row>
    <row r="2737" spans="1:11" x14ac:dyDescent="0.25">
      <c r="A2737" s="142" t="s">
        <v>99</v>
      </c>
      <c r="B2737" s="143">
        <v>2024</v>
      </c>
      <c r="C2737" s="143" t="s">
        <v>34</v>
      </c>
      <c r="D2737" s="143" t="s">
        <v>100</v>
      </c>
      <c r="E2737" s="143" t="s">
        <v>101</v>
      </c>
      <c r="F2737" s="143" t="s">
        <v>102</v>
      </c>
      <c r="G2737" s="143" t="s">
        <v>103</v>
      </c>
      <c r="H2737" s="143" t="s">
        <v>104</v>
      </c>
      <c r="I2737" s="143" t="s">
        <v>107</v>
      </c>
      <c r="J2737" s="143">
        <v>666</v>
      </c>
      <c r="K2737" s="144">
        <v>952.38</v>
      </c>
    </row>
    <row r="2738" spans="1:11" x14ac:dyDescent="0.25">
      <c r="A2738" s="142" t="s">
        <v>108</v>
      </c>
      <c r="B2738" s="143">
        <v>2024</v>
      </c>
      <c r="C2738" s="143" t="s">
        <v>34</v>
      </c>
      <c r="D2738" s="143" t="s">
        <v>100</v>
      </c>
      <c r="E2738" s="143" t="s">
        <v>101</v>
      </c>
      <c r="F2738" s="143" t="s">
        <v>102</v>
      </c>
      <c r="G2738" s="143" t="s">
        <v>103</v>
      </c>
      <c r="H2738" s="143" t="s">
        <v>104</v>
      </c>
      <c r="I2738" s="143" t="s">
        <v>107</v>
      </c>
      <c r="J2738" s="143">
        <v>753</v>
      </c>
      <c r="K2738" s="144">
        <v>1076.79</v>
      </c>
    </row>
    <row r="2739" spans="1:11" x14ac:dyDescent="0.25">
      <c r="A2739" s="142" t="s">
        <v>108</v>
      </c>
      <c r="B2739" s="143">
        <v>2024</v>
      </c>
      <c r="C2739" s="143" t="s">
        <v>34</v>
      </c>
      <c r="D2739" s="143" t="s">
        <v>100</v>
      </c>
      <c r="E2739" s="143" t="s">
        <v>101</v>
      </c>
      <c r="F2739" s="143" t="s">
        <v>102</v>
      </c>
      <c r="G2739" s="143" t="s">
        <v>103</v>
      </c>
      <c r="H2739" s="143" t="s">
        <v>104</v>
      </c>
      <c r="I2739" s="143" t="s">
        <v>107</v>
      </c>
      <c r="J2739" s="143">
        <v>297</v>
      </c>
      <c r="K2739" s="144">
        <v>424.71</v>
      </c>
    </row>
    <row r="2740" spans="1:11" x14ac:dyDescent="0.25">
      <c r="A2740" s="142" t="s">
        <v>99</v>
      </c>
      <c r="B2740" s="143">
        <v>2024</v>
      </c>
      <c r="C2740" s="143" t="s">
        <v>34</v>
      </c>
      <c r="D2740" s="143" t="s">
        <v>100</v>
      </c>
      <c r="E2740" s="143" t="s">
        <v>101</v>
      </c>
      <c r="F2740" s="143" t="s">
        <v>102</v>
      </c>
      <c r="G2740" s="143" t="s">
        <v>103</v>
      </c>
      <c r="H2740" s="143" t="s">
        <v>104</v>
      </c>
      <c r="I2740" s="143" t="s">
        <v>107</v>
      </c>
      <c r="J2740" s="143">
        <v>792</v>
      </c>
      <c r="K2740" s="144">
        <v>526.24</v>
      </c>
    </row>
    <row r="2741" spans="1:11" x14ac:dyDescent="0.25">
      <c r="A2741" s="142" t="s">
        <v>106</v>
      </c>
      <c r="B2741" s="143">
        <v>2024</v>
      </c>
      <c r="C2741" s="143" t="s">
        <v>34</v>
      </c>
      <c r="D2741" s="143" t="s">
        <v>100</v>
      </c>
      <c r="E2741" s="143" t="s">
        <v>101</v>
      </c>
      <c r="F2741" s="143" t="s">
        <v>102</v>
      </c>
      <c r="G2741" s="143" t="s">
        <v>103</v>
      </c>
      <c r="H2741" s="143" t="s">
        <v>104</v>
      </c>
      <c r="I2741" s="143" t="s">
        <v>107</v>
      </c>
      <c r="J2741" s="143">
        <v>301</v>
      </c>
      <c r="K2741" s="144">
        <v>430.43</v>
      </c>
    </row>
    <row r="2742" spans="1:11" x14ac:dyDescent="0.25">
      <c r="A2742" s="142" t="s">
        <v>106</v>
      </c>
      <c r="B2742" s="143">
        <v>2024</v>
      </c>
      <c r="C2742" s="143" t="s">
        <v>34</v>
      </c>
      <c r="D2742" s="143" t="s">
        <v>100</v>
      </c>
      <c r="E2742" s="143" t="s">
        <v>101</v>
      </c>
      <c r="F2742" s="143" t="s">
        <v>102</v>
      </c>
      <c r="G2742" s="143" t="s">
        <v>103</v>
      </c>
      <c r="H2742" s="143" t="s">
        <v>104</v>
      </c>
      <c r="I2742" s="143" t="s">
        <v>107</v>
      </c>
      <c r="J2742" s="143">
        <v>271</v>
      </c>
      <c r="K2742" s="144">
        <v>387.53</v>
      </c>
    </row>
    <row r="2743" spans="1:11" x14ac:dyDescent="0.25">
      <c r="A2743" s="142" t="s">
        <v>99</v>
      </c>
      <c r="B2743" s="143">
        <v>2024</v>
      </c>
      <c r="C2743" s="143" t="s">
        <v>34</v>
      </c>
      <c r="D2743" s="143" t="s">
        <v>100</v>
      </c>
      <c r="E2743" s="143" t="s">
        <v>101</v>
      </c>
      <c r="F2743" s="143" t="s">
        <v>102</v>
      </c>
      <c r="G2743" s="143" t="s">
        <v>103</v>
      </c>
      <c r="H2743" s="143" t="s">
        <v>104</v>
      </c>
      <c r="I2743" s="143" t="s">
        <v>107</v>
      </c>
      <c r="J2743" s="143">
        <v>299</v>
      </c>
      <c r="K2743" s="144">
        <v>427.57</v>
      </c>
    </row>
    <row r="2744" spans="1:11" x14ac:dyDescent="0.25">
      <c r="A2744" s="142" t="s">
        <v>106</v>
      </c>
      <c r="B2744" s="143">
        <v>2024</v>
      </c>
      <c r="C2744" s="143" t="s">
        <v>34</v>
      </c>
      <c r="D2744" s="143" t="s">
        <v>100</v>
      </c>
      <c r="E2744" s="143" t="s">
        <v>101</v>
      </c>
      <c r="F2744" s="143" t="s">
        <v>102</v>
      </c>
      <c r="G2744" s="143" t="s">
        <v>103</v>
      </c>
      <c r="H2744" s="143" t="s">
        <v>104</v>
      </c>
      <c r="I2744" s="143" t="s">
        <v>107</v>
      </c>
      <c r="J2744" s="143">
        <v>761</v>
      </c>
      <c r="K2744" s="144">
        <v>1088.23</v>
      </c>
    </row>
    <row r="2745" spans="1:11" x14ac:dyDescent="0.25">
      <c r="A2745" s="142" t="s">
        <v>99</v>
      </c>
      <c r="B2745" s="143">
        <v>2024</v>
      </c>
      <c r="C2745" s="143" t="s">
        <v>38</v>
      </c>
      <c r="D2745" s="143" t="s">
        <v>100</v>
      </c>
      <c r="E2745" s="143" t="s">
        <v>101</v>
      </c>
      <c r="F2745" s="143" t="s">
        <v>102</v>
      </c>
      <c r="G2745" s="143" t="s">
        <v>103</v>
      </c>
      <c r="H2745" s="143" t="s">
        <v>104</v>
      </c>
      <c r="I2745" s="143" t="s">
        <v>107</v>
      </c>
      <c r="J2745" s="143">
        <v>278</v>
      </c>
      <c r="K2745" s="144">
        <v>425.34000000000003</v>
      </c>
    </row>
    <row r="2746" spans="1:11" x14ac:dyDescent="0.25">
      <c r="A2746" s="142" t="s">
        <v>106</v>
      </c>
      <c r="B2746" s="143">
        <v>2024</v>
      </c>
      <c r="C2746" s="143" t="s">
        <v>38</v>
      </c>
      <c r="D2746" s="143" t="s">
        <v>100</v>
      </c>
      <c r="E2746" s="143" t="s">
        <v>101</v>
      </c>
      <c r="F2746" s="143" t="s">
        <v>102</v>
      </c>
      <c r="G2746" s="143" t="s">
        <v>103</v>
      </c>
      <c r="H2746" s="143" t="s">
        <v>104</v>
      </c>
      <c r="I2746" s="143" t="s">
        <v>107</v>
      </c>
      <c r="J2746" s="143">
        <v>280</v>
      </c>
      <c r="K2746" s="144">
        <v>400.4</v>
      </c>
    </row>
    <row r="2747" spans="1:11" x14ac:dyDescent="0.25">
      <c r="A2747" s="142" t="s">
        <v>99</v>
      </c>
      <c r="B2747" s="143">
        <v>2024</v>
      </c>
      <c r="C2747" s="143" t="s">
        <v>38</v>
      </c>
      <c r="D2747" s="143" t="s">
        <v>100</v>
      </c>
      <c r="E2747" s="143" t="s">
        <v>101</v>
      </c>
      <c r="F2747" s="143" t="s">
        <v>102</v>
      </c>
      <c r="G2747" s="143" t="s">
        <v>103</v>
      </c>
      <c r="H2747" s="143" t="s">
        <v>104</v>
      </c>
      <c r="I2747" s="143" t="s">
        <v>107</v>
      </c>
      <c r="J2747" s="143">
        <v>250</v>
      </c>
      <c r="K2747" s="144">
        <v>357.5</v>
      </c>
    </row>
    <row r="2748" spans="1:11" x14ac:dyDescent="0.25">
      <c r="A2748" s="142" t="s">
        <v>106</v>
      </c>
      <c r="B2748" s="143">
        <v>2024</v>
      </c>
      <c r="C2748" s="143" t="s">
        <v>38</v>
      </c>
      <c r="D2748" s="143" t="s">
        <v>100</v>
      </c>
      <c r="E2748" s="143" t="s">
        <v>101</v>
      </c>
      <c r="F2748" s="143" t="s">
        <v>102</v>
      </c>
      <c r="G2748" s="143" t="s">
        <v>103</v>
      </c>
      <c r="H2748" s="143" t="s">
        <v>104</v>
      </c>
      <c r="I2748" s="143" t="s">
        <v>107</v>
      </c>
      <c r="J2748" s="143">
        <v>670</v>
      </c>
      <c r="K2748" s="144">
        <v>958.1</v>
      </c>
    </row>
    <row r="2749" spans="1:11" x14ac:dyDescent="0.25">
      <c r="A2749" s="142" t="s">
        <v>99</v>
      </c>
      <c r="B2749" s="143">
        <v>2024</v>
      </c>
      <c r="C2749" s="143" t="s">
        <v>38</v>
      </c>
      <c r="D2749" s="143" t="s">
        <v>100</v>
      </c>
      <c r="E2749" s="143" t="s">
        <v>101</v>
      </c>
      <c r="F2749" s="143" t="s">
        <v>102</v>
      </c>
      <c r="G2749" s="143" t="s">
        <v>103</v>
      </c>
      <c r="H2749" s="143" t="s">
        <v>104</v>
      </c>
      <c r="I2749" s="143" t="s">
        <v>107</v>
      </c>
      <c r="J2749" s="143">
        <v>756</v>
      </c>
      <c r="K2749" s="144">
        <v>1081.08</v>
      </c>
    </row>
    <row r="2750" spans="1:11" x14ac:dyDescent="0.25">
      <c r="A2750" s="142" t="s">
        <v>99</v>
      </c>
      <c r="B2750" s="143">
        <v>2024</v>
      </c>
      <c r="C2750" s="143" t="s">
        <v>38</v>
      </c>
      <c r="D2750" s="143" t="s">
        <v>100</v>
      </c>
      <c r="E2750" s="143" t="s">
        <v>101</v>
      </c>
      <c r="F2750" s="143" t="s">
        <v>102</v>
      </c>
      <c r="G2750" s="143" t="s">
        <v>103</v>
      </c>
      <c r="H2750" s="143" t="s">
        <v>104</v>
      </c>
      <c r="I2750" s="143" t="s">
        <v>107</v>
      </c>
      <c r="J2750" s="143">
        <v>279</v>
      </c>
      <c r="K2750" s="144">
        <v>398.97</v>
      </c>
    </row>
    <row r="2751" spans="1:11" x14ac:dyDescent="0.25">
      <c r="A2751" s="142" t="s">
        <v>106</v>
      </c>
      <c r="B2751" s="143">
        <v>2024</v>
      </c>
      <c r="C2751" s="143" t="s">
        <v>38</v>
      </c>
      <c r="D2751" s="143" t="s">
        <v>100</v>
      </c>
      <c r="E2751" s="143" t="s">
        <v>101</v>
      </c>
      <c r="F2751" s="143" t="s">
        <v>102</v>
      </c>
      <c r="G2751" s="143" t="s">
        <v>103</v>
      </c>
      <c r="H2751" s="143" t="s">
        <v>104</v>
      </c>
      <c r="I2751" s="143" t="s">
        <v>107</v>
      </c>
      <c r="J2751" s="143">
        <v>796</v>
      </c>
      <c r="K2751" s="144">
        <v>526.24</v>
      </c>
    </row>
    <row r="2752" spans="1:11" x14ac:dyDescent="0.25">
      <c r="A2752" s="142" t="s">
        <v>99</v>
      </c>
      <c r="B2752" s="143">
        <v>2024</v>
      </c>
      <c r="C2752" s="143" t="s">
        <v>38</v>
      </c>
      <c r="D2752" s="143" t="s">
        <v>100</v>
      </c>
      <c r="E2752" s="143" t="s">
        <v>101</v>
      </c>
      <c r="F2752" s="143" t="s">
        <v>102</v>
      </c>
      <c r="G2752" s="143" t="s">
        <v>103</v>
      </c>
      <c r="H2752" s="143" t="s">
        <v>104</v>
      </c>
      <c r="I2752" s="143" t="s">
        <v>107</v>
      </c>
      <c r="J2752" s="143">
        <v>277</v>
      </c>
      <c r="K2752" s="144">
        <v>396.11</v>
      </c>
    </row>
    <row r="2753" spans="1:11" x14ac:dyDescent="0.25">
      <c r="A2753" s="142" t="s">
        <v>106</v>
      </c>
      <c r="B2753" s="143">
        <v>2024</v>
      </c>
      <c r="C2753" s="143" t="s">
        <v>38</v>
      </c>
      <c r="D2753" s="143" t="s">
        <v>100</v>
      </c>
      <c r="E2753" s="143" t="s">
        <v>101</v>
      </c>
      <c r="F2753" s="143" t="s">
        <v>102</v>
      </c>
      <c r="G2753" s="143" t="s">
        <v>103</v>
      </c>
      <c r="H2753" s="143" t="s">
        <v>104</v>
      </c>
      <c r="I2753" s="143" t="s">
        <v>107</v>
      </c>
      <c r="J2753" s="143">
        <v>253</v>
      </c>
      <c r="K2753" s="144">
        <v>361.78999999999996</v>
      </c>
    </row>
    <row r="2754" spans="1:11" x14ac:dyDescent="0.25">
      <c r="A2754" s="142" t="s">
        <v>99</v>
      </c>
      <c r="B2754" s="143">
        <v>2024</v>
      </c>
      <c r="C2754" s="143" t="s">
        <v>38</v>
      </c>
      <c r="D2754" s="143" t="s">
        <v>100</v>
      </c>
      <c r="E2754" s="143" t="s">
        <v>101</v>
      </c>
      <c r="F2754" s="143" t="s">
        <v>102</v>
      </c>
      <c r="G2754" s="143" t="s">
        <v>103</v>
      </c>
      <c r="H2754" s="143" t="s">
        <v>104</v>
      </c>
      <c r="I2754" s="143" t="s">
        <v>107</v>
      </c>
      <c r="J2754" s="143">
        <v>765</v>
      </c>
      <c r="K2754" s="144">
        <v>1093.95</v>
      </c>
    </row>
    <row r="2755" spans="1:11" x14ac:dyDescent="0.25">
      <c r="A2755" s="142" t="s">
        <v>99</v>
      </c>
      <c r="B2755" s="143">
        <v>2024</v>
      </c>
      <c r="C2755" s="143" t="s">
        <v>42</v>
      </c>
      <c r="D2755" s="143" t="s">
        <v>100</v>
      </c>
      <c r="E2755" s="143" t="s">
        <v>101</v>
      </c>
      <c r="F2755" s="143" t="s">
        <v>102</v>
      </c>
      <c r="G2755" s="143" t="s">
        <v>103</v>
      </c>
      <c r="H2755" s="143" t="s">
        <v>104</v>
      </c>
      <c r="I2755" s="143" t="s">
        <v>107</v>
      </c>
      <c r="J2755" s="143">
        <v>230</v>
      </c>
      <c r="K2755" s="144">
        <v>328.9</v>
      </c>
    </row>
    <row r="2756" spans="1:11" x14ac:dyDescent="0.25">
      <c r="A2756" s="142" t="s">
        <v>106</v>
      </c>
      <c r="B2756" s="143">
        <v>2024</v>
      </c>
      <c r="C2756" s="143" t="s">
        <v>42</v>
      </c>
      <c r="D2756" s="143" t="s">
        <v>100</v>
      </c>
      <c r="E2756" s="143" t="s">
        <v>101</v>
      </c>
      <c r="F2756" s="143" t="s">
        <v>102</v>
      </c>
      <c r="G2756" s="143" t="s">
        <v>103</v>
      </c>
      <c r="H2756" s="143" t="s">
        <v>104</v>
      </c>
      <c r="I2756" s="143" t="s">
        <v>107</v>
      </c>
      <c r="J2756" s="143">
        <v>256</v>
      </c>
      <c r="K2756" s="144">
        <v>366.08</v>
      </c>
    </row>
    <row r="2757" spans="1:11" x14ac:dyDescent="0.25">
      <c r="A2757" s="142" t="s">
        <v>109</v>
      </c>
      <c r="B2757" s="143">
        <v>2024</v>
      </c>
      <c r="C2757" s="143" t="s">
        <v>42</v>
      </c>
      <c r="D2757" s="143" t="s">
        <v>100</v>
      </c>
      <c r="E2757" s="143" t="s">
        <v>101</v>
      </c>
      <c r="F2757" s="143" t="s">
        <v>102</v>
      </c>
      <c r="G2757" s="143" t="s">
        <v>103</v>
      </c>
      <c r="H2757" s="143" t="s">
        <v>104</v>
      </c>
      <c r="I2757" s="143" t="s">
        <v>107</v>
      </c>
      <c r="J2757" s="143">
        <v>232</v>
      </c>
      <c r="K2757" s="144">
        <v>331.76</v>
      </c>
    </row>
    <row r="2758" spans="1:11" x14ac:dyDescent="0.25">
      <c r="A2758" s="142" t="s">
        <v>108</v>
      </c>
      <c r="B2758" s="143">
        <v>2024</v>
      </c>
      <c r="C2758" s="143" t="s">
        <v>42</v>
      </c>
      <c r="D2758" s="143" t="s">
        <v>100</v>
      </c>
      <c r="E2758" s="143" t="s">
        <v>101</v>
      </c>
      <c r="F2758" s="143" t="s">
        <v>102</v>
      </c>
      <c r="G2758" s="143" t="s">
        <v>103</v>
      </c>
      <c r="H2758" s="143" t="s">
        <v>104</v>
      </c>
      <c r="I2758" s="143" t="s">
        <v>107</v>
      </c>
      <c r="J2758" s="143">
        <v>673</v>
      </c>
      <c r="K2758" s="144">
        <v>962.39</v>
      </c>
    </row>
    <row r="2759" spans="1:11" x14ac:dyDescent="0.25">
      <c r="A2759" s="142" t="s">
        <v>106</v>
      </c>
      <c r="B2759" s="143">
        <v>2024</v>
      </c>
      <c r="C2759" s="143" t="s">
        <v>42</v>
      </c>
      <c r="D2759" s="143" t="s">
        <v>100</v>
      </c>
      <c r="E2759" s="143" t="s">
        <v>101</v>
      </c>
      <c r="F2759" s="143" t="s">
        <v>102</v>
      </c>
      <c r="G2759" s="143" t="s">
        <v>103</v>
      </c>
      <c r="H2759" s="143" t="s">
        <v>104</v>
      </c>
      <c r="I2759" s="143" t="s">
        <v>107</v>
      </c>
      <c r="J2759" s="143">
        <v>760</v>
      </c>
      <c r="K2759" s="144">
        <v>1086.8</v>
      </c>
    </row>
    <row r="2760" spans="1:11" x14ac:dyDescent="0.25">
      <c r="A2760" s="142" t="s">
        <v>106</v>
      </c>
      <c r="B2760" s="143">
        <v>2024</v>
      </c>
      <c r="C2760" s="143" t="s">
        <v>42</v>
      </c>
      <c r="D2760" s="143" t="s">
        <v>100</v>
      </c>
      <c r="E2760" s="143" t="s">
        <v>101</v>
      </c>
      <c r="F2760" s="143" t="s">
        <v>102</v>
      </c>
      <c r="G2760" s="143" t="s">
        <v>103</v>
      </c>
      <c r="H2760" s="143" t="s">
        <v>104</v>
      </c>
      <c r="I2760" s="143" t="s">
        <v>107</v>
      </c>
      <c r="J2760" s="143">
        <v>255</v>
      </c>
      <c r="K2760" s="144">
        <v>364.65</v>
      </c>
    </row>
    <row r="2761" spans="1:11" x14ac:dyDescent="0.25">
      <c r="A2761" s="142" t="s">
        <v>108</v>
      </c>
      <c r="B2761" s="143">
        <v>2024</v>
      </c>
      <c r="C2761" s="143" t="s">
        <v>42</v>
      </c>
      <c r="D2761" s="143" t="s">
        <v>100</v>
      </c>
      <c r="E2761" s="143" t="s">
        <v>101</v>
      </c>
      <c r="F2761" s="143" t="s">
        <v>102</v>
      </c>
      <c r="G2761" s="143" t="s">
        <v>103</v>
      </c>
      <c r="H2761" s="143" t="s">
        <v>104</v>
      </c>
      <c r="I2761" s="143" t="s">
        <v>107</v>
      </c>
      <c r="J2761" s="143">
        <v>799</v>
      </c>
      <c r="K2761" s="144">
        <v>526.24</v>
      </c>
    </row>
    <row r="2762" spans="1:11" x14ac:dyDescent="0.25">
      <c r="A2762" s="142" t="s">
        <v>109</v>
      </c>
      <c r="B2762" s="143">
        <v>2024</v>
      </c>
      <c r="C2762" s="143" t="s">
        <v>42</v>
      </c>
      <c r="D2762" s="143" t="s">
        <v>100</v>
      </c>
      <c r="E2762" s="143" t="s">
        <v>101</v>
      </c>
      <c r="F2762" s="143" t="s">
        <v>102</v>
      </c>
      <c r="G2762" s="143" t="s">
        <v>103</v>
      </c>
      <c r="H2762" s="143" t="s">
        <v>104</v>
      </c>
      <c r="I2762" s="143" t="s">
        <v>107</v>
      </c>
      <c r="J2762" s="143">
        <v>259</v>
      </c>
      <c r="K2762" s="144">
        <v>370.37</v>
      </c>
    </row>
    <row r="2763" spans="1:11" x14ac:dyDescent="0.25">
      <c r="A2763" s="142" t="s">
        <v>106</v>
      </c>
      <c r="B2763" s="143">
        <v>2024</v>
      </c>
      <c r="C2763" s="143" t="s">
        <v>42</v>
      </c>
      <c r="D2763" s="143" t="s">
        <v>100</v>
      </c>
      <c r="E2763" s="143" t="s">
        <v>101</v>
      </c>
      <c r="F2763" s="143" t="s">
        <v>102</v>
      </c>
      <c r="G2763" s="143" t="s">
        <v>103</v>
      </c>
      <c r="H2763" s="143" t="s">
        <v>104</v>
      </c>
      <c r="I2763" s="143" t="s">
        <v>107</v>
      </c>
      <c r="J2763" s="143">
        <v>229</v>
      </c>
      <c r="K2763" s="144">
        <v>327.47000000000003</v>
      </c>
    </row>
    <row r="2764" spans="1:11" x14ac:dyDescent="0.25">
      <c r="A2764" s="142" t="s">
        <v>99</v>
      </c>
      <c r="B2764" s="143">
        <v>2024</v>
      </c>
      <c r="C2764" s="143" t="s">
        <v>42</v>
      </c>
      <c r="D2764" s="143" t="s">
        <v>100</v>
      </c>
      <c r="E2764" s="143" t="s">
        <v>101</v>
      </c>
      <c r="F2764" s="143" t="s">
        <v>102</v>
      </c>
      <c r="G2764" s="143" t="s">
        <v>103</v>
      </c>
      <c r="H2764" s="143" t="s">
        <v>104</v>
      </c>
      <c r="I2764" s="143" t="s">
        <v>107</v>
      </c>
      <c r="J2764" s="143">
        <v>257</v>
      </c>
      <c r="K2764" s="144">
        <v>367.51</v>
      </c>
    </row>
    <row r="2765" spans="1:11" x14ac:dyDescent="0.25">
      <c r="A2765" s="142" t="s">
        <v>108</v>
      </c>
      <c r="B2765" s="143">
        <v>2024</v>
      </c>
      <c r="C2765" s="143" t="s">
        <v>31</v>
      </c>
      <c r="D2765" s="143" t="s">
        <v>100</v>
      </c>
      <c r="E2765" s="143" t="s">
        <v>101</v>
      </c>
      <c r="F2765" s="143" t="s">
        <v>102</v>
      </c>
      <c r="G2765" s="143" t="s">
        <v>103</v>
      </c>
      <c r="H2765" s="143" t="s">
        <v>104</v>
      </c>
      <c r="I2765" s="143" t="s">
        <v>107</v>
      </c>
      <c r="J2765" s="143">
        <v>308</v>
      </c>
      <c r="K2765" s="144">
        <v>471.24</v>
      </c>
    </row>
    <row r="2766" spans="1:11" x14ac:dyDescent="0.25">
      <c r="A2766" s="142" t="s">
        <v>99</v>
      </c>
      <c r="B2766" s="143">
        <v>2024</v>
      </c>
      <c r="C2766" s="143" t="s">
        <v>31</v>
      </c>
      <c r="D2766" s="143" t="s">
        <v>100</v>
      </c>
      <c r="E2766" s="143" t="s">
        <v>101</v>
      </c>
      <c r="F2766" s="143" t="s">
        <v>102</v>
      </c>
      <c r="G2766" s="143" t="s">
        <v>103</v>
      </c>
      <c r="H2766" s="143" t="s">
        <v>104</v>
      </c>
      <c r="I2766" s="143" t="s">
        <v>107</v>
      </c>
      <c r="J2766" s="143">
        <v>284</v>
      </c>
      <c r="K2766" s="144">
        <v>406.12</v>
      </c>
    </row>
    <row r="2767" spans="1:11" x14ac:dyDescent="0.25">
      <c r="A2767" s="142" t="s">
        <v>99</v>
      </c>
      <c r="B2767" s="143">
        <v>2024</v>
      </c>
      <c r="C2767" s="143" t="s">
        <v>31</v>
      </c>
      <c r="D2767" s="143" t="s">
        <v>100</v>
      </c>
      <c r="E2767" s="143" t="s">
        <v>101</v>
      </c>
      <c r="F2767" s="143" t="s">
        <v>102</v>
      </c>
      <c r="G2767" s="143" t="s">
        <v>103</v>
      </c>
      <c r="H2767" s="143" t="s">
        <v>104</v>
      </c>
      <c r="I2767" s="143" t="s">
        <v>107</v>
      </c>
      <c r="J2767" s="143">
        <v>310</v>
      </c>
      <c r="K2767" s="144">
        <v>443.3</v>
      </c>
    </row>
    <row r="2768" spans="1:11" x14ac:dyDescent="0.25">
      <c r="A2768" s="142" t="s">
        <v>106</v>
      </c>
      <c r="B2768" s="143">
        <v>2024</v>
      </c>
      <c r="C2768" s="143" t="s">
        <v>31</v>
      </c>
      <c r="D2768" s="143" t="s">
        <v>100</v>
      </c>
      <c r="E2768" s="143" t="s">
        <v>101</v>
      </c>
      <c r="F2768" s="143" t="s">
        <v>102</v>
      </c>
      <c r="G2768" s="143" t="s">
        <v>103</v>
      </c>
      <c r="H2768" s="143" t="s">
        <v>104</v>
      </c>
      <c r="I2768" s="143" t="s">
        <v>107</v>
      </c>
      <c r="J2768" s="143">
        <v>664</v>
      </c>
      <c r="K2768" s="144">
        <v>949.52</v>
      </c>
    </row>
    <row r="2769" spans="1:11" x14ac:dyDescent="0.25">
      <c r="A2769" s="142" t="s">
        <v>99</v>
      </c>
      <c r="B2769" s="143">
        <v>2024</v>
      </c>
      <c r="C2769" s="143" t="s">
        <v>31</v>
      </c>
      <c r="D2769" s="143" t="s">
        <v>100</v>
      </c>
      <c r="E2769" s="143" t="s">
        <v>101</v>
      </c>
      <c r="F2769" s="143" t="s">
        <v>102</v>
      </c>
      <c r="G2769" s="143" t="s">
        <v>103</v>
      </c>
      <c r="H2769" s="143" t="s">
        <v>104</v>
      </c>
      <c r="I2769" s="143" t="s">
        <v>107</v>
      </c>
      <c r="J2769" s="143">
        <v>751</v>
      </c>
      <c r="K2769" s="144">
        <v>1073.93</v>
      </c>
    </row>
    <row r="2770" spans="1:11" x14ac:dyDescent="0.25">
      <c r="A2770" s="142" t="s">
        <v>99</v>
      </c>
      <c r="B2770" s="143">
        <v>2024</v>
      </c>
      <c r="C2770" s="143" t="s">
        <v>31</v>
      </c>
      <c r="D2770" s="143" t="s">
        <v>100</v>
      </c>
      <c r="E2770" s="143" t="s">
        <v>101</v>
      </c>
      <c r="F2770" s="143" t="s">
        <v>102</v>
      </c>
      <c r="G2770" s="143" t="s">
        <v>103</v>
      </c>
      <c r="H2770" s="143" t="s">
        <v>104</v>
      </c>
      <c r="I2770" s="143" t="s">
        <v>107</v>
      </c>
      <c r="J2770" s="143">
        <v>309</v>
      </c>
      <c r="K2770" s="144">
        <v>441.87</v>
      </c>
    </row>
    <row r="2771" spans="1:11" x14ac:dyDescent="0.25">
      <c r="A2771" s="142" t="s">
        <v>106</v>
      </c>
      <c r="B2771" s="143">
        <v>2024</v>
      </c>
      <c r="C2771" s="143" t="s">
        <v>31</v>
      </c>
      <c r="D2771" s="143" t="s">
        <v>100</v>
      </c>
      <c r="E2771" s="143" t="s">
        <v>101</v>
      </c>
      <c r="F2771" s="143" t="s">
        <v>102</v>
      </c>
      <c r="G2771" s="143" t="s">
        <v>103</v>
      </c>
      <c r="H2771" s="143" t="s">
        <v>104</v>
      </c>
      <c r="I2771" s="143" t="s">
        <v>107</v>
      </c>
      <c r="J2771" s="143">
        <v>790</v>
      </c>
      <c r="K2771" s="144">
        <v>526.24</v>
      </c>
    </row>
    <row r="2772" spans="1:11" x14ac:dyDescent="0.25">
      <c r="A2772" s="142" t="s">
        <v>99</v>
      </c>
      <c r="B2772" s="143">
        <v>2024</v>
      </c>
      <c r="C2772" s="143" t="s">
        <v>31</v>
      </c>
      <c r="D2772" s="143" t="s">
        <v>100</v>
      </c>
      <c r="E2772" s="143" t="s">
        <v>101</v>
      </c>
      <c r="F2772" s="143" t="s">
        <v>102</v>
      </c>
      <c r="G2772" s="143" t="s">
        <v>103</v>
      </c>
      <c r="H2772" s="143" t="s">
        <v>104</v>
      </c>
      <c r="I2772" s="143" t="s">
        <v>107</v>
      </c>
      <c r="J2772" s="143">
        <v>283</v>
      </c>
      <c r="K2772" s="144">
        <v>404.69</v>
      </c>
    </row>
    <row r="2773" spans="1:11" x14ac:dyDescent="0.25">
      <c r="A2773" s="142" t="s">
        <v>99</v>
      </c>
      <c r="B2773" s="143">
        <v>2024</v>
      </c>
      <c r="C2773" s="143" t="s">
        <v>31</v>
      </c>
      <c r="D2773" s="143" t="s">
        <v>100</v>
      </c>
      <c r="E2773" s="143" t="s">
        <v>101</v>
      </c>
      <c r="F2773" s="143" t="s">
        <v>102</v>
      </c>
      <c r="G2773" s="143" t="s">
        <v>103</v>
      </c>
      <c r="H2773" s="143" t="s">
        <v>104</v>
      </c>
      <c r="I2773" s="143" t="s">
        <v>107</v>
      </c>
      <c r="J2773" s="143">
        <v>311</v>
      </c>
      <c r="K2773" s="144">
        <v>444.73</v>
      </c>
    </row>
    <row r="2774" spans="1:11" x14ac:dyDescent="0.25">
      <c r="A2774" s="142" t="s">
        <v>108</v>
      </c>
      <c r="B2774" s="143">
        <v>2024</v>
      </c>
      <c r="C2774" s="143" t="s">
        <v>31</v>
      </c>
      <c r="D2774" s="143" t="s">
        <v>100</v>
      </c>
      <c r="E2774" s="143" t="s">
        <v>101</v>
      </c>
      <c r="F2774" s="143" t="s">
        <v>102</v>
      </c>
      <c r="G2774" s="143" t="s">
        <v>103</v>
      </c>
      <c r="H2774" s="143" t="s">
        <v>104</v>
      </c>
      <c r="I2774" s="143" t="s">
        <v>107</v>
      </c>
      <c r="J2774" s="143">
        <v>760</v>
      </c>
      <c r="K2774" s="144">
        <v>1086.8</v>
      </c>
    </row>
    <row r="2775" spans="1:11" x14ac:dyDescent="0.25">
      <c r="A2775" s="142" t="s">
        <v>106</v>
      </c>
      <c r="B2775" s="143">
        <v>2024</v>
      </c>
      <c r="C2775" s="143" t="s">
        <v>9</v>
      </c>
      <c r="D2775" s="143" t="s">
        <v>100</v>
      </c>
      <c r="E2775" s="143" t="s">
        <v>101</v>
      </c>
      <c r="F2775" s="143" t="s">
        <v>102</v>
      </c>
      <c r="G2775" s="143" t="s">
        <v>103</v>
      </c>
      <c r="H2775" s="143" t="s">
        <v>104</v>
      </c>
      <c r="I2775" s="143" t="s">
        <v>107</v>
      </c>
      <c r="J2775" s="143">
        <v>314</v>
      </c>
      <c r="K2775" s="144">
        <v>480.42</v>
      </c>
    </row>
    <row r="2776" spans="1:11" x14ac:dyDescent="0.25">
      <c r="A2776" s="142" t="s">
        <v>106</v>
      </c>
      <c r="B2776" s="143">
        <v>2024</v>
      </c>
      <c r="C2776" s="143" t="s">
        <v>9</v>
      </c>
      <c r="D2776" s="143" t="s">
        <v>100</v>
      </c>
      <c r="E2776" s="143" t="s">
        <v>101</v>
      </c>
      <c r="F2776" s="143" t="s">
        <v>102</v>
      </c>
      <c r="G2776" s="143" t="s">
        <v>103</v>
      </c>
      <c r="H2776" s="143" t="s">
        <v>104</v>
      </c>
      <c r="I2776" s="143" t="s">
        <v>107</v>
      </c>
      <c r="J2776" s="143">
        <v>290</v>
      </c>
      <c r="K2776" s="144">
        <v>414.7</v>
      </c>
    </row>
    <row r="2777" spans="1:11" x14ac:dyDescent="0.25">
      <c r="A2777" s="142" t="s">
        <v>106</v>
      </c>
      <c r="B2777" s="143">
        <v>2024</v>
      </c>
      <c r="C2777" s="143" t="s">
        <v>9</v>
      </c>
      <c r="D2777" s="143" t="s">
        <v>100</v>
      </c>
      <c r="E2777" s="143" t="s">
        <v>101</v>
      </c>
      <c r="F2777" s="143" t="s">
        <v>102</v>
      </c>
      <c r="G2777" s="143" t="s">
        <v>103</v>
      </c>
      <c r="H2777" s="143" t="s">
        <v>104</v>
      </c>
      <c r="I2777" s="143" t="s">
        <v>107</v>
      </c>
      <c r="J2777" s="143">
        <v>316</v>
      </c>
      <c r="K2777" s="144">
        <v>451.88</v>
      </c>
    </row>
    <row r="2778" spans="1:11" x14ac:dyDescent="0.25">
      <c r="A2778" s="142" t="s">
        <v>109</v>
      </c>
      <c r="B2778" s="143">
        <v>2024</v>
      </c>
      <c r="C2778" s="143" t="s">
        <v>9</v>
      </c>
      <c r="D2778" s="143" t="s">
        <v>100</v>
      </c>
      <c r="E2778" s="143" t="s">
        <v>101</v>
      </c>
      <c r="F2778" s="143" t="s">
        <v>102</v>
      </c>
      <c r="G2778" s="143" t="s">
        <v>103</v>
      </c>
      <c r="H2778" s="143" t="s">
        <v>104</v>
      </c>
      <c r="I2778" s="143" t="s">
        <v>107</v>
      </c>
      <c r="J2778" s="143">
        <v>286</v>
      </c>
      <c r="K2778" s="144">
        <v>408.98</v>
      </c>
    </row>
    <row r="2779" spans="1:11" x14ac:dyDescent="0.25">
      <c r="A2779" s="142" t="s">
        <v>106</v>
      </c>
      <c r="B2779" s="143">
        <v>2024</v>
      </c>
      <c r="C2779" s="143" t="s">
        <v>9</v>
      </c>
      <c r="D2779" s="143" t="s">
        <v>100</v>
      </c>
      <c r="E2779" s="143" t="s">
        <v>101</v>
      </c>
      <c r="F2779" s="143" t="s">
        <v>102</v>
      </c>
      <c r="G2779" s="143" t="s">
        <v>103</v>
      </c>
      <c r="H2779" s="143" t="s">
        <v>104</v>
      </c>
      <c r="I2779" s="143" t="s">
        <v>107</v>
      </c>
      <c r="J2779" s="143">
        <v>663</v>
      </c>
      <c r="K2779" s="144">
        <v>948.08999999999992</v>
      </c>
    </row>
    <row r="2780" spans="1:11" x14ac:dyDescent="0.25">
      <c r="A2780" s="142" t="s">
        <v>106</v>
      </c>
      <c r="B2780" s="143">
        <v>2024</v>
      </c>
      <c r="C2780" s="143" t="s">
        <v>9</v>
      </c>
      <c r="D2780" s="143" t="s">
        <v>100</v>
      </c>
      <c r="E2780" s="143" t="s">
        <v>101</v>
      </c>
      <c r="F2780" s="143" t="s">
        <v>102</v>
      </c>
      <c r="G2780" s="143" t="s">
        <v>103</v>
      </c>
      <c r="H2780" s="143" t="s">
        <v>104</v>
      </c>
      <c r="I2780" s="143" t="s">
        <v>107</v>
      </c>
      <c r="J2780" s="143">
        <v>750</v>
      </c>
      <c r="K2780" s="144">
        <v>1072.5</v>
      </c>
    </row>
    <row r="2781" spans="1:11" x14ac:dyDescent="0.25">
      <c r="A2781" s="142" t="s">
        <v>106</v>
      </c>
      <c r="B2781" s="143">
        <v>2024</v>
      </c>
      <c r="C2781" s="143" t="s">
        <v>9</v>
      </c>
      <c r="D2781" s="143" t="s">
        <v>100</v>
      </c>
      <c r="E2781" s="143" t="s">
        <v>101</v>
      </c>
      <c r="F2781" s="143" t="s">
        <v>102</v>
      </c>
      <c r="G2781" s="143" t="s">
        <v>103</v>
      </c>
      <c r="H2781" s="143" t="s">
        <v>104</v>
      </c>
      <c r="I2781" s="143" t="s">
        <v>107</v>
      </c>
      <c r="J2781" s="143">
        <v>315</v>
      </c>
      <c r="K2781" s="144">
        <v>450.45</v>
      </c>
    </row>
    <row r="2782" spans="1:11" x14ac:dyDescent="0.25">
      <c r="A2782" s="142" t="s">
        <v>106</v>
      </c>
      <c r="B2782" s="143">
        <v>2024</v>
      </c>
      <c r="C2782" s="143" t="s">
        <v>9</v>
      </c>
      <c r="D2782" s="143" t="s">
        <v>100</v>
      </c>
      <c r="E2782" s="143" t="s">
        <v>101</v>
      </c>
      <c r="F2782" s="143" t="s">
        <v>102</v>
      </c>
      <c r="G2782" s="143" t="s">
        <v>103</v>
      </c>
      <c r="H2782" s="143" t="s">
        <v>104</v>
      </c>
      <c r="I2782" s="143" t="s">
        <v>107</v>
      </c>
      <c r="J2782" s="143">
        <v>789</v>
      </c>
      <c r="K2782" s="144">
        <v>526.24</v>
      </c>
    </row>
    <row r="2783" spans="1:11" x14ac:dyDescent="0.25">
      <c r="A2783" s="142" t="s">
        <v>109</v>
      </c>
      <c r="B2783" s="143">
        <v>2024</v>
      </c>
      <c r="C2783" s="143" t="s">
        <v>9</v>
      </c>
      <c r="D2783" s="143" t="s">
        <v>100</v>
      </c>
      <c r="E2783" s="143" t="s">
        <v>101</v>
      </c>
      <c r="F2783" s="143" t="s">
        <v>102</v>
      </c>
      <c r="G2783" s="143" t="s">
        <v>103</v>
      </c>
      <c r="H2783" s="143" t="s">
        <v>104</v>
      </c>
      <c r="I2783" s="143" t="s">
        <v>107</v>
      </c>
      <c r="J2783" s="143">
        <v>313</v>
      </c>
      <c r="K2783" s="144">
        <v>447.59000000000003</v>
      </c>
    </row>
    <row r="2784" spans="1:11" x14ac:dyDescent="0.25">
      <c r="A2784" s="142" t="s">
        <v>106</v>
      </c>
      <c r="B2784" s="143">
        <v>2024</v>
      </c>
      <c r="C2784" s="143" t="s">
        <v>9</v>
      </c>
      <c r="D2784" s="143" t="s">
        <v>100</v>
      </c>
      <c r="E2784" s="143" t="s">
        <v>101</v>
      </c>
      <c r="F2784" s="143" t="s">
        <v>102</v>
      </c>
      <c r="G2784" s="143" t="s">
        <v>103</v>
      </c>
      <c r="H2784" s="143" t="s">
        <v>104</v>
      </c>
      <c r="I2784" s="143" t="s">
        <v>107</v>
      </c>
      <c r="J2784" s="143">
        <v>289</v>
      </c>
      <c r="K2784" s="144">
        <v>413.27</v>
      </c>
    </row>
    <row r="2785" spans="1:11" x14ac:dyDescent="0.25">
      <c r="A2785" s="142" t="s">
        <v>106</v>
      </c>
      <c r="B2785" s="143">
        <v>2024</v>
      </c>
      <c r="C2785" s="143" t="s">
        <v>9</v>
      </c>
      <c r="D2785" s="143" t="s">
        <v>100</v>
      </c>
      <c r="E2785" s="143" t="s">
        <v>101</v>
      </c>
      <c r="F2785" s="143" t="s">
        <v>102</v>
      </c>
      <c r="G2785" s="143" t="s">
        <v>103</v>
      </c>
      <c r="H2785" s="143" t="s">
        <v>104</v>
      </c>
      <c r="I2785" s="143" t="s">
        <v>107</v>
      </c>
      <c r="J2785" s="143">
        <v>317</v>
      </c>
      <c r="K2785" s="144">
        <v>453.31</v>
      </c>
    </row>
    <row r="2786" spans="1:11" x14ac:dyDescent="0.25">
      <c r="A2786" s="142" t="s">
        <v>106</v>
      </c>
      <c r="B2786" s="143">
        <v>2024</v>
      </c>
      <c r="C2786" s="143" t="s">
        <v>9</v>
      </c>
      <c r="D2786" s="143" t="s">
        <v>100</v>
      </c>
      <c r="E2786" s="143" t="s">
        <v>101</v>
      </c>
      <c r="F2786" s="143" t="s">
        <v>102</v>
      </c>
      <c r="G2786" s="143" t="s">
        <v>103</v>
      </c>
      <c r="H2786" s="143" t="s">
        <v>104</v>
      </c>
      <c r="I2786" s="143" t="s">
        <v>107</v>
      </c>
      <c r="J2786" s="143">
        <v>759</v>
      </c>
      <c r="K2786" s="144">
        <v>1085.3699999999999</v>
      </c>
    </row>
    <row r="2787" spans="1:11" x14ac:dyDescent="0.25">
      <c r="A2787" s="142" t="s">
        <v>106</v>
      </c>
      <c r="B2787" s="143">
        <v>2024</v>
      </c>
      <c r="C2787" s="143" t="s">
        <v>37</v>
      </c>
      <c r="D2787" s="143" t="s">
        <v>100</v>
      </c>
      <c r="E2787" s="143" t="s">
        <v>101</v>
      </c>
      <c r="F2787" s="143" t="s">
        <v>102</v>
      </c>
      <c r="G2787" s="143" t="s">
        <v>103</v>
      </c>
      <c r="H2787" s="143" t="s">
        <v>104</v>
      </c>
      <c r="I2787" s="143" t="s">
        <v>107</v>
      </c>
      <c r="J2787" s="143">
        <v>284</v>
      </c>
      <c r="K2787" s="144">
        <v>434.52</v>
      </c>
    </row>
    <row r="2788" spans="1:11" x14ac:dyDescent="0.25">
      <c r="A2788" s="142" t="s">
        <v>106</v>
      </c>
      <c r="B2788" s="143">
        <v>2024</v>
      </c>
      <c r="C2788" s="143" t="s">
        <v>37</v>
      </c>
      <c r="D2788" s="143" t="s">
        <v>100</v>
      </c>
      <c r="E2788" s="143" t="s">
        <v>101</v>
      </c>
      <c r="F2788" s="143" t="s">
        <v>102</v>
      </c>
      <c r="G2788" s="143" t="s">
        <v>103</v>
      </c>
      <c r="H2788" s="143" t="s">
        <v>104</v>
      </c>
      <c r="I2788" s="143" t="s">
        <v>107</v>
      </c>
      <c r="J2788" s="143">
        <v>254</v>
      </c>
      <c r="K2788" s="144">
        <v>363.22</v>
      </c>
    </row>
    <row r="2789" spans="1:11" x14ac:dyDescent="0.25">
      <c r="A2789" s="142" t="s">
        <v>106</v>
      </c>
      <c r="B2789" s="143">
        <v>2024</v>
      </c>
      <c r="C2789" s="143" t="s">
        <v>37</v>
      </c>
      <c r="D2789" s="143" t="s">
        <v>100</v>
      </c>
      <c r="E2789" s="143" t="s">
        <v>101</v>
      </c>
      <c r="F2789" s="143" t="s">
        <v>102</v>
      </c>
      <c r="G2789" s="143" t="s">
        <v>103</v>
      </c>
      <c r="H2789" s="143" t="s">
        <v>104</v>
      </c>
      <c r="I2789" s="143" t="s">
        <v>107</v>
      </c>
      <c r="J2789" s="143">
        <v>286</v>
      </c>
      <c r="K2789" s="144">
        <v>408.98</v>
      </c>
    </row>
    <row r="2790" spans="1:11" x14ac:dyDescent="0.25">
      <c r="A2790" s="142" t="s">
        <v>99</v>
      </c>
      <c r="B2790" s="143">
        <v>2024</v>
      </c>
      <c r="C2790" s="143" t="s">
        <v>37</v>
      </c>
      <c r="D2790" s="143" t="s">
        <v>100</v>
      </c>
      <c r="E2790" s="143" t="s">
        <v>101</v>
      </c>
      <c r="F2790" s="143" t="s">
        <v>102</v>
      </c>
      <c r="G2790" s="143" t="s">
        <v>103</v>
      </c>
      <c r="H2790" s="143" t="s">
        <v>104</v>
      </c>
      <c r="I2790" s="143" t="s">
        <v>107</v>
      </c>
      <c r="J2790" s="143">
        <v>256</v>
      </c>
      <c r="K2790" s="144">
        <v>366.08</v>
      </c>
    </row>
    <row r="2791" spans="1:11" x14ac:dyDescent="0.25">
      <c r="A2791" s="142" t="s">
        <v>106</v>
      </c>
      <c r="B2791" s="143">
        <v>2024</v>
      </c>
      <c r="C2791" s="143" t="s">
        <v>37</v>
      </c>
      <c r="D2791" s="143" t="s">
        <v>100</v>
      </c>
      <c r="E2791" s="143" t="s">
        <v>101</v>
      </c>
      <c r="F2791" s="143" t="s">
        <v>102</v>
      </c>
      <c r="G2791" s="143" t="s">
        <v>103</v>
      </c>
      <c r="H2791" s="143" t="s">
        <v>104</v>
      </c>
      <c r="I2791" s="143" t="s">
        <v>107</v>
      </c>
      <c r="J2791" s="143">
        <v>669</v>
      </c>
      <c r="K2791" s="144">
        <v>956.67000000000007</v>
      </c>
    </row>
    <row r="2792" spans="1:11" x14ac:dyDescent="0.25">
      <c r="A2792" s="142" t="s">
        <v>99</v>
      </c>
      <c r="B2792" s="143">
        <v>2024</v>
      </c>
      <c r="C2792" s="143" t="s">
        <v>37</v>
      </c>
      <c r="D2792" s="143" t="s">
        <v>100</v>
      </c>
      <c r="E2792" s="143" t="s">
        <v>101</v>
      </c>
      <c r="F2792" s="143" t="s">
        <v>102</v>
      </c>
      <c r="G2792" s="143" t="s">
        <v>103</v>
      </c>
      <c r="H2792" s="143" t="s">
        <v>104</v>
      </c>
      <c r="I2792" s="143" t="s">
        <v>107</v>
      </c>
      <c r="J2792" s="143">
        <v>755</v>
      </c>
      <c r="K2792" s="144">
        <v>1079.6500000000001</v>
      </c>
    </row>
    <row r="2793" spans="1:11" x14ac:dyDescent="0.25">
      <c r="A2793" s="142" t="s">
        <v>99</v>
      </c>
      <c r="B2793" s="143">
        <v>2024</v>
      </c>
      <c r="C2793" s="143" t="s">
        <v>37</v>
      </c>
      <c r="D2793" s="143" t="s">
        <v>100</v>
      </c>
      <c r="E2793" s="143" t="s">
        <v>101</v>
      </c>
      <c r="F2793" s="143" t="s">
        <v>102</v>
      </c>
      <c r="G2793" s="143" t="s">
        <v>103</v>
      </c>
      <c r="H2793" s="143" t="s">
        <v>104</v>
      </c>
      <c r="I2793" s="143" t="s">
        <v>107</v>
      </c>
      <c r="J2793" s="143">
        <v>285</v>
      </c>
      <c r="K2793" s="144">
        <v>407.55</v>
      </c>
    </row>
    <row r="2794" spans="1:11" x14ac:dyDescent="0.25">
      <c r="A2794" s="142" t="s">
        <v>106</v>
      </c>
      <c r="B2794" s="143">
        <v>2024</v>
      </c>
      <c r="C2794" s="143" t="s">
        <v>37</v>
      </c>
      <c r="D2794" s="143" t="s">
        <v>100</v>
      </c>
      <c r="E2794" s="143" t="s">
        <v>101</v>
      </c>
      <c r="F2794" s="143" t="s">
        <v>102</v>
      </c>
      <c r="G2794" s="143" t="s">
        <v>103</v>
      </c>
      <c r="H2794" s="143" t="s">
        <v>104</v>
      </c>
      <c r="I2794" s="143" t="s">
        <v>107</v>
      </c>
      <c r="J2794" s="143">
        <v>795</v>
      </c>
      <c r="K2794" s="144">
        <v>526.24</v>
      </c>
    </row>
    <row r="2795" spans="1:11" x14ac:dyDescent="0.25">
      <c r="A2795" s="142" t="s">
        <v>99</v>
      </c>
      <c r="B2795" s="143">
        <v>2024</v>
      </c>
      <c r="C2795" s="143" t="s">
        <v>37</v>
      </c>
      <c r="D2795" s="143" t="s">
        <v>100</v>
      </c>
      <c r="E2795" s="143" t="s">
        <v>101</v>
      </c>
      <c r="F2795" s="143" t="s">
        <v>102</v>
      </c>
      <c r="G2795" s="143" t="s">
        <v>103</v>
      </c>
      <c r="H2795" s="143" t="s">
        <v>104</v>
      </c>
      <c r="I2795" s="143" t="s">
        <v>107</v>
      </c>
      <c r="J2795" s="143">
        <v>283</v>
      </c>
      <c r="K2795" s="144">
        <v>404.69</v>
      </c>
    </row>
    <row r="2796" spans="1:11" x14ac:dyDescent="0.25">
      <c r="A2796" s="142" t="s">
        <v>106</v>
      </c>
      <c r="B2796" s="143">
        <v>2024</v>
      </c>
      <c r="C2796" s="143" t="s">
        <v>37</v>
      </c>
      <c r="D2796" s="143" t="s">
        <v>100</v>
      </c>
      <c r="E2796" s="143" t="s">
        <v>101</v>
      </c>
      <c r="F2796" s="143" t="s">
        <v>102</v>
      </c>
      <c r="G2796" s="143" t="s">
        <v>103</v>
      </c>
      <c r="H2796" s="143" t="s">
        <v>104</v>
      </c>
      <c r="I2796" s="143" t="s">
        <v>107</v>
      </c>
      <c r="J2796" s="143">
        <v>259</v>
      </c>
      <c r="K2796" s="144">
        <v>370.37</v>
      </c>
    </row>
    <row r="2797" spans="1:11" x14ac:dyDescent="0.25">
      <c r="A2797" s="142" t="s">
        <v>106</v>
      </c>
      <c r="B2797" s="143">
        <v>2024</v>
      </c>
      <c r="C2797" s="143" t="s">
        <v>37</v>
      </c>
      <c r="D2797" s="143" t="s">
        <v>100</v>
      </c>
      <c r="E2797" s="143" t="s">
        <v>101</v>
      </c>
      <c r="F2797" s="143" t="s">
        <v>102</v>
      </c>
      <c r="G2797" s="143" t="s">
        <v>103</v>
      </c>
      <c r="H2797" s="143" t="s">
        <v>104</v>
      </c>
      <c r="I2797" s="143" t="s">
        <v>107</v>
      </c>
      <c r="J2797" s="143">
        <v>281</v>
      </c>
      <c r="K2797" s="144">
        <v>401.83</v>
      </c>
    </row>
    <row r="2798" spans="1:11" x14ac:dyDescent="0.25">
      <c r="A2798" s="142" t="s">
        <v>106</v>
      </c>
      <c r="B2798" s="143">
        <v>2024</v>
      </c>
      <c r="C2798" s="143" t="s">
        <v>37</v>
      </c>
      <c r="D2798" s="143" t="s">
        <v>100</v>
      </c>
      <c r="E2798" s="143" t="s">
        <v>101</v>
      </c>
      <c r="F2798" s="143" t="s">
        <v>102</v>
      </c>
      <c r="G2798" s="143" t="s">
        <v>103</v>
      </c>
      <c r="H2798" s="143" t="s">
        <v>104</v>
      </c>
      <c r="I2798" s="143" t="s">
        <v>107</v>
      </c>
      <c r="J2798" s="143">
        <v>764</v>
      </c>
      <c r="K2798" s="144">
        <v>1092.52</v>
      </c>
    </row>
    <row r="2799" spans="1:11" x14ac:dyDescent="0.25">
      <c r="A2799" s="142" t="s">
        <v>108</v>
      </c>
      <c r="B2799" s="143">
        <v>2024</v>
      </c>
      <c r="C2799" s="143" t="s">
        <v>36</v>
      </c>
      <c r="D2799" s="143" t="s">
        <v>100</v>
      </c>
      <c r="E2799" s="143" t="s">
        <v>101</v>
      </c>
      <c r="F2799" s="143" t="s">
        <v>102</v>
      </c>
      <c r="G2799" s="143" t="s">
        <v>103</v>
      </c>
      <c r="H2799" s="143" t="s">
        <v>104</v>
      </c>
      <c r="I2799" s="143" t="s">
        <v>107</v>
      </c>
      <c r="J2799" s="143">
        <v>290</v>
      </c>
      <c r="K2799" s="144">
        <v>443.70000000000005</v>
      </c>
    </row>
    <row r="2800" spans="1:11" x14ac:dyDescent="0.25">
      <c r="A2800" s="142" t="s">
        <v>108</v>
      </c>
      <c r="B2800" s="143">
        <v>2024</v>
      </c>
      <c r="C2800" s="143" t="s">
        <v>36</v>
      </c>
      <c r="D2800" s="143" t="s">
        <v>100</v>
      </c>
      <c r="E2800" s="143" t="s">
        <v>101</v>
      </c>
      <c r="F2800" s="143" t="s">
        <v>102</v>
      </c>
      <c r="G2800" s="143" t="s">
        <v>103</v>
      </c>
      <c r="H2800" s="143" t="s">
        <v>104</v>
      </c>
      <c r="I2800" s="143" t="s">
        <v>107</v>
      </c>
      <c r="J2800" s="143">
        <v>260</v>
      </c>
      <c r="K2800" s="144">
        <v>371.8</v>
      </c>
    </row>
    <row r="2801" spans="1:11" x14ac:dyDescent="0.25">
      <c r="A2801" s="142" t="s">
        <v>106</v>
      </c>
      <c r="B2801" s="143">
        <v>2024</v>
      </c>
      <c r="C2801" s="143" t="s">
        <v>36</v>
      </c>
      <c r="D2801" s="143" t="s">
        <v>100</v>
      </c>
      <c r="E2801" s="143" t="s">
        <v>101</v>
      </c>
      <c r="F2801" s="143" t="s">
        <v>102</v>
      </c>
      <c r="G2801" s="143" t="s">
        <v>103</v>
      </c>
      <c r="H2801" s="143" t="s">
        <v>104</v>
      </c>
      <c r="I2801" s="143" t="s">
        <v>107</v>
      </c>
      <c r="J2801" s="143">
        <v>262</v>
      </c>
      <c r="K2801" s="144">
        <v>374.65999999999997</v>
      </c>
    </row>
    <row r="2802" spans="1:11" x14ac:dyDescent="0.25">
      <c r="A2802" s="142" t="s">
        <v>108</v>
      </c>
      <c r="B2802" s="143">
        <v>2024</v>
      </c>
      <c r="C2802" s="143" t="s">
        <v>36</v>
      </c>
      <c r="D2802" s="143" t="s">
        <v>100</v>
      </c>
      <c r="E2802" s="143" t="s">
        <v>101</v>
      </c>
      <c r="F2802" s="143" t="s">
        <v>102</v>
      </c>
      <c r="G2802" s="143" t="s">
        <v>103</v>
      </c>
      <c r="H2802" s="143" t="s">
        <v>104</v>
      </c>
      <c r="I2802" s="143" t="s">
        <v>107</v>
      </c>
      <c r="J2802" s="143">
        <v>668</v>
      </c>
      <c r="K2802" s="144">
        <v>955.24</v>
      </c>
    </row>
    <row r="2803" spans="1:11" x14ac:dyDescent="0.25">
      <c r="A2803" s="142" t="s">
        <v>108</v>
      </c>
      <c r="B2803" s="143">
        <v>2024</v>
      </c>
      <c r="C2803" s="143" t="s">
        <v>36</v>
      </c>
      <c r="D2803" s="143" t="s">
        <v>100</v>
      </c>
      <c r="E2803" s="143" t="s">
        <v>101</v>
      </c>
      <c r="F2803" s="143" t="s">
        <v>102</v>
      </c>
      <c r="G2803" s="143" t="s">
        <v>103</v>
      </c>
      <c r="H2803" s="143" t="s">
        <v>104</v>
      </c>
      <c r="I2803" s="143" t="s">
        <v>107</v>
      </c>
      <c r="J2803" s="143">
        <v>754</v>
      </c>
      <c r="K2803" s="144">
        <v>1078.22</v>
      </c>
    </row>
    <row r="2804" spans="1:11" x14ac:dyDescent="0.25">
      <c r="A2804" s="142" t="s">
        <v>108</v>
      </c>
      <c r="B2804" s="143">
        <v>2024</v>
      </c>
      <c r="C2804" s="143" t="s">
        <v>36</v>
      </c>
      <c r="D2804" s="143" t="s">
        <v>100</v>
      </c>
      <c r="E2804" s="143" t="s">
        <v>101</v>
      </c>
      <c r="F2804" s="143" t="s">
        <v>102</v>
      </c>
      <c r="G2804" s="143" t="s">
        <v>103</v>
      </c>
      <c r="H2804" s="143" t="s">
        <v>104</v>
      </c>
      <c r="I2804" s="143" t="s">
        <v>107</v>
      </c>
      <c r="J2804" s="143">
        <v>291</v>
      </c>
      <c r="K2804" s="144">
        <v>416.13</v>
      </c>
    </row>
    <row r="2805" spans="1:11" x14ac:dyDescent="0.25">
      <c r="A2805" s="142" t="s">
        <v>108</v>
      </c>
      <c r="B2805" s="143">
        <v>2024</v>
      </c>
      <c r="C2805" s="143" t="s">
        <v>36</v>
      </c>
      <c r="D2805" s="143" t="s">
        <v>100</v>
      </c>
      <c r="E2805" s="143" t="s">
        <v>101</v>
      </c>
      <c r="F2805" s="143" t="s">
        <v>102</v>
      </c>
      <c r="G2805" s="143" t="s">
        <v>103</v>
      </c>
      <c r="H2805" s="143" t="s">
        <v>104</v>
      </c>
      <c r="I2805" s="143" t="s">
        <v>107</v>
      </c>
      <c r="J2805" s="143">
        <v>794</v>
      </c>
      <c r="K2805" s="144">
        <v>526.24</v>
      </c>
    </row>
    <row r="2806" spans="1:11" x14ac:dyDescent="0.25">
      <c r="A2806" s="142" t="s">
        <v>106</v>
      </c>
      <c r="B2806" s="143">
        <v>2024</v>
      </c>
      <c r="C2806" s="143" t="s">
        <v>36</v>
      </c>
      <c r="D2806" s="143" t="s">
        <v>100</v>
      </c>
      <c r="E2806" s="143" t="s">
        <v>101</v>
      </c>
      <c r="F2806" s="143" t="s">
        <v>102</v>
      </c>
      <c r="G2806" s="143" t="s">
        <v>103</v>
      </c>
      <c r="H2806" s="143" t="s">
        <v>104</v>
      </c>
      <c r="I2806" s="143" t="s">
        <v>107</v>
      </c>
      <c r="J2806" s="143">
        <v>289</v>
      </c>
      <c r="K2806" s="144">
        <v>413.27</v>
      </c>
    </row>
    <row r="2807" spans="1:11" x14ac:dyDescent="0.25">
      <c r="A2807" s="142" t="s">
        <v>108</v>
      </c>
      <c r="B2807" s="143">
        <v>2024</v>
      </c>
      <c r="C2807" s="143" t="s">
        <v>36</v>
      </c>
      <c r="D2807" s="143" t="s">
        <v>100</v>
      </c>
      <c r="E2807" s="143" t="s">
        <v>101</v>
      </c>
      <c r="F2807" s="143" t="s">
        <v>102</v>
      </c>
      <c r="G2807" s="143" t="s">
        <v>103</v>
      </c>
      <c r="H2807" s="143" t="s">
        <v>104</v>
      </c>
      <c r="I2807" s="143" t="s">
        <v>107</v>
      </c>
      <c r="J2807" s="143">
        <v>287</v>
      </c>
      <c r="K2807" s="144">
        <v>410.40999999999997</v>
      </c>
    </row>
    <row r="2808" spans="1:11" x14ac:dyDescent="0.25">
      <c r="A2808" s="142" t="s">
        <v>108</v>
      </c>
      <c r="B2808" s="143">
        <v>2024</v>
      </c>
      <c r="C2808" s="143" t="s">
        <v>36</v>
      </c>
      <c r="D2808" s="143" t="s">
        <v>100</v>
      </c>
      <c r="E2808" s="143" t="s">
        <v>101</v>
      </c>
      <c r="F2808" s="143" t="s">
        <v>102</v>
      </c>
      <c r="G2808" s="143" t="s">
        <v>103</v>
      </c>
      <c r="H2808" s="143" t="s">
        <v>104</v>
      </c>
      <c r="I2808" s="143" t="s">
        <v>107</v>
      </c>
      <c r="J2808" s="143">
        <v>763</v>
      </c>
      <c r="K2808" s="144">
        <v>1091.0899999999999</v>
      </c>
    </row>
    <row r="2809" spans="1:11" x14ac:dyDescent="0.25">
      <c r="A2809" s="142" t="s">
        <v>99</v>
      </c>
      <c r="B2809" s="143">
        <v>2024</v>
      </c>
      <c r="C2809" s="143" t="s">
        <v>32</v>
      </c>
      <c r="D2809" s="143" t="s">
        <v>100</v>
      </c>
      <c r="E2809" s="143" t="s">
        <v>101</v>
      </c>
      <c r="F2809" s="143" t="s">
        <v>102</v>
      </c>
      <c r="G2809" s="143" t="s">
        <v>103</v>
      </c>
      <c r="H2809" s="143" t="s">
        <v>104</v>
      </c>
      <c r="I2809" s="143" t="s">
        <v>107</v>
      </c>
      <c r="J2809" s="143">
        <v>278</v>
      </c>
      <c r="K2809" s="144">
        <v>397.53999999999996</v>
      </c>
    </row>
    <row r="2810" spans="1:11" x14ac:dyDescent="0.25">
      <c r="A2810" s="142" t="s">
        <v>106</v>
      </c>
      <c r="B2810" s="143">
        <v>2024</v>
      </c>
      <c r="C2810" s="143" t="s">
        <v>32</v>
      </c>
      <c r="D2810" s="143" t="s">
        <v>100</v>
      </c>
      <c r="E2810" s="143" t="s">
        <v>101</v>
      </c>
      <c r="F2810" s="143" t="s">
        <v>102</v>
      </c>
      <c r="G2810" s="143" t="s">
        <v>103</v>
      </c>
      <c r="H2810" s="143" t="s">
        <v>104</v>
      </c>
      <c r="I2810" s="143" t="s">
        <v>107</v>
      </c>
      <c r="J2810" s="143">
        <v>304</v>
      </c>
      <c r="K2810" s="144">
        <v>434.72</v>
      </c>
    </row>
    <row r="2811" spans="1:11" x14ac:dyDescent="0.25">
      <c r="A2811" s="142" t="s">
        <v>106</v>
      </c>
      <c r="B2811" s="143">
        <v>2024</v>
      </c>
      <c r="C2811" s="143" t="s">
        <v>32</v>
      </c>
      <c r="D2811" s="143" t="s">
        <v>100</v>
      </c>
      <c r="E2811" s="143" t="s">
        <v>101</v>
      </c>
      <c r="F2811" s="143" t="s">
        <v>102</v>
      </c>
      <c r="G2811" s="143" t="s">
        <v>103</v>
      </c>
      <c r="H2811" s="143" t="s">
        <v>104</v>
      </c>
      <c r="I2811" s="143" t="s">
        <v>107</v>
      </c>
      <c r="J2811" s="143">
        <v>280</v>
      </c>
      <c r="K2811" s="144">
        <v>400.4</v>
      </c>
    </row>
    <row r="2812" spans="1:11" x14ac:dyDescent="0.25">
      <c r="A2812" s="142" t="s">
        <v>106</v>
      </c>
      <c r="B2812" s="143">
        <v>2024</v>
      </c>
      <c r="C2812" s="143" t="s">
        <v>32</v>
      </c>
      <c r="D2812" s="143" t="s">
        <v>100</v>
      </c>
      <c r="E2812" s="143" t="s">
        <v>101</v>
      </c>
      <c r="F2812" s="143" t="s">
        <v>102</v>
      </c>
      <c r="G2812" s="143" t="s">
        <v>103</v>
      </c>
      <c r="H2812" s="143" t="s">
        <v>104</v>
      </c>
      <c r="I2812" s="143" t="s">
        <v>107</v>
      </c>
      <c r="J2812" s="143">
        <v>665</v>
      </c>
      <c r="K2812" s="144">
        <v>950.95</v>
      </c>
    </row>
    <row r="2813" spans="1:11" x14ac:dyDescent="0.25">
      <c r="A2813" s="142" t="s">
        <v>108</v>
      </c>
      <c r="B2813" s="143">
        <v>2024</v>
      </c>
      <c r="C2813" s="143" t="s">
        <v>32</v>
      </c>
      <c r="D2813" s="143" t="s">
        <v>100</v>
      </c>
      <c r="E2813" s="143" t="s">
        <v>101</v>
      </c>
      <c r="F2813" s="143" t="s">
        <v>102</v>
      </c>
      <c r="G2813" s="143" t="s">
        <v>103</v>
      </c>
      <c r="H2813" s="143" t="s">
        <v>104</v>
      </c>
      <c r="I2813" s="143" t="s">
        <v>107</v>
      </c>
      <c r="J2813" s="143">
        <v>752</v>
      </c>
      <c r="K2813" s="144">
        <v>1075.3600000000001</v>
      </c>
    </row>
    <row r="2814" spans="1:11" x14ac:dyDescent="0.25">
      <c r="A2814" s="142" t="s">
        <v>108</v>
      </c>
      <c r="B2814" s="143">
        <v>2024</v>
      </c>
      <c r="C2814" s="143" t="s">
        <v>32</v>
      </c>
      <c r="D2814" s="143" t="s">
        <v>100</v>
      </c>
      <c r="E2814" s="143" t="s">
        <v>101</v>
      </c>
      <c r="F2814" s="143" t="s">
        <v>102</v>
      </c>
      <c r="G2814" s="143" t="s">
        <v>103</v>
      </c>
      <c r="H2814" s="143" t="s">
        <v>104</v>
      </c>
      <c r="I2814" s="143" t="s">
        <v>107</v>
      </c>
      <c r="J2814" s="143">
        <v>303</v>
      </c>
      <c r="K2814" s="144">
        <v>433.28999999999996</v>
      </c>
    </row>
    <row r="2815" spans="1:11" x14ac:dyDescent="0.25">
      <c r="A2815" s="142" t="s">
        <v>106</v>
      </c>
      <c r="B2815" s="143">
        <v>2024</v>
      </c>
      <c r="C2815" s="143" t="s">
        <v>32</v>
      </c>
      <c r="D2815" s="143" t="s">
        <v>100</v>
      </c>
      <c r="E2815" s="143" t="s">
        <v>101</v>
      </c>
      <c r="F2815" s="143" t="s">
        <v>102</v>
      </c>
      <c r="G2815" s="143" t="s">
        <v>103</v>
      </c>
      <c r="H2815" s="143" t="s">
        <v>104</v>
      </c>
      <c r="I2815" s="143" t="s">
        <v>107</v>
      </c>
      <c r="J2815" s="143">
        <v>791</v>
      </c>
      <c r="K2815" s="144">
        <v>526.24</v>
      </c>
    </row>
    <row r="2816" spans="1:11" x14ac:dyDescent="0.25">
      <c r="A2816" s="142" t="s">
        <v>106</v>
      </c>
      <c r="B2816" s="143">
        <v>2024</v>
      </c>
      <c r="C2816" s="143" t="s">
        <v>32</v>
      </c>
      <c r="D2816" s="143" t="s">
        <v>100</v>
      </c>
      <c r="E2816" s="143" t="s">
        <v>101</v>
      </c>
      <c r="F2816" s="143" t="s">
        <v>102</v>
      </c>
      <c r="G2816" s="143" t="s">
        <v>103</v>
      </c>
      <c r="H2816" s="143" t="s">
        <v>104</v>
      </c>
      <c r="I2816" s="143" t="s">
        <v>107</v>
      </c>
      <c r="J2816" s="143">
        <v>307</v>
      </c>
      <c r="K2816" s="144">
        <v>439.01</v>
      </c>
    </row>
    <row r="2817" spans="1:11" x14ac:dyDescent="0.25">
      <c r="A2817" s="142" t="s">
        <v>106</v>
      </c>
      <c r="B2817" s="143">
        <v>2024</v>
      </c>
      <c r="C2817" s="143" t="s">
        <v>32</v>
      </c>
      <c r="D2817" s="143" t="s">
        <v>100</v>
      </c>
      <c r="E2817" s="143" t="s">
        <v>101</v>
      </c>
      <c r="F2817" s="143" t="s">
        <v>102</v>
      </c>
      <c r="G2817" s="143" t="s">
        <v>103</v>
      </c>
      <c r="H2817" s="143" t="s">
        <v>104</v>
      </c>
      <c r="I2817" s="143" t="s">
        <v>107</v>
      </c>
      <c r="J2817" s="143">
        <v>277</v>
      </c>
      <c r="K2817" s="144">
        <v>396.11</v>
      </c>
    </row>
    <row r="2818" spans="1:11" x14ac:dyDescent="0.25">
      <c r="A2818" s="142" t="s">
        <v>99</v>
      </c>
      <c r="B2818" s="143">
        <v>2024</v>
      </c>
      <c r="C2818" s="143" t="s">
        <v>32</v>
      </c>
      <c r="D2818" s="143" t="s">
        <v>100</v>
      </c>
      <c r="E2818" s="143" t="s">
        <v>101</v>
      </c>
      <c r="F2818" s="143" t="s">
        <v>102</v>
      </c>
      <c r="G2818" s="143" t="s">
        <v>103</v>
      </c>
      <c r="H2818" s="143" t="s">
        <v>104</v>
      </c>
      <c r="I2818" s="143" t="s">
        <v>107</v>
      </c>
      <c r="J2818" s="143">
        <v>305</v>
      </c>
      <c r="K2818" s="144">
        <v>436.15</v>
      </c>
    </row>
    <row r="2819" spans="1:11" x14ac:dyDescent="0.25">
      <c r="A2819" s="142" t="s">
        <v>106</v>
      </c>
      <c r="B2819" s="143">
        <v>2024</v>
      </c>
      <c r="C2819" s="143" t="s">
        <v>35</v>
      </c>
      <c r="D2819" s="143" t="s">
        <v>100</v>
      </c>
      <c r="E2819" s="143" t="s">
        <v>101</v>
      </c>
      <c r="F2819" s="143" t="s">
        <v>102</v>
      </c>
      <c r="G2819" s="143" t="s">
        <v>103</v>
      </c>
      <c r="H2819" s="143" t="s">
        <v>104</v>
      </c>
      <c r="I2819" s="143" t="s">
        <v>107</v>
      </c>
      <c r="J2819" s="143">
        <v>296</v>
      </c>
      <c r="K2819" s="144">
        <v>452.88</v>
      </c>
    </row>
    <row r="2820" spans="1:11" x14ac:dyDescent="0.25">
      <c r="A2820" s="142" t="s">
        <v>106</v>
      </c>
      <c r="B2820" s="143">
        <v>2024</v>
      </c>
      <c r="C2820" s="143" t="s">
        <v>35</v>
      </c>
      <c r="D2820" s="143" t="s">
        <v>100</v>
      </c>
      <c r="E2820" s="143" t="s">
        <v>101</v>
      </c>
      <c r="F2820" s="143" t="s">
        <v>102</v>
      </c>
      <c r="G2820" s="143" t="s">
        <v>103</v>
      </c>
      <c r="H2820" s="143" t="s">
        <v>104</v>
      </c>
      <c r="I2820" s="143" t="s">
        <v>107</v>
      </c>
      <c r="J2820" s="143">
        <v>266</v>
      </c>
      <c r="K2820" s="144">
        <v>380.38</v>
      </c>
    </row>
    <row r="2821" spans="1:11" x14ac:dyDescent="0.25">
      <c r="A2821" s="142" t="s">
        <v>106</v>
      </c>
      <c r="B2821" s="143">
        <v>2024</v>
      </c>
      <c r="C2821" s="143" t="s">
        <v>35</v>
      </c>
      <c r="D2821" s="143" t="s">
        <v>100</v>
      </c>
      <c r="E2821" s="143" t="s">
        <v>101</v>
      </c>
      <c r="F2821" s="143" t="s">
        <v>102</v>
      </c>
      <c r="G2821" s="143" t="s">
        <v>103</v>
      </c>
      <c r="H2821" s="143" t="s">
        <v>104</v>
      </c>
      <c r="I2821" s="143" t="s">
        <v>107</v>
      </c>
      <c r="J2821" s="143">
        <v>292</v>
      </c>
      <c r="K2821" s="144">
        <v>417.56</v>
      </c>
    </row>
    <row r="2822" spans="1:11" x14ac:dyDescent="0.25">
      <c r="A2822" s="142" t="s">
        <v>106</v>
      </c>
      <c r="B2822" s="143">
        <v>2024</v>
      </c>
      <c r="C2822" s="143" t="s">
        <v>35</v>
      </c>
      <c r="D2822" s="143" t="s">
        <v>100</v>
      </c>
      <c r="E2822" s="143" t="s">
        <v>101</v>
      </c>
      <c r="F2822" s="143" t="s">
        <v>102</v>
      </c>
      <c r="G2822" s="143" t="s">
        <v>103</v>
      </c>
      <c r="H2822" s="143" t="s">
        <v>104</v>
      </c>
      <c r="I2822" s="143" t="s">
        <v>107</v>
      </c>
      <c r="J2822" s="143">
        <v>268</v>
      </c>
      <c r="K2822" s="144">
        <v>383.24</v>
      </c>
    </row>
    <row r="2823" spans="1:11" x14ac:dyDescent="0.25">
      <c r="A2823" s="142" t="s">
        <v>99</v>
      </c>
      <c r="B2823" s="143">
        <v>2024</v>
      </c>
      <c r="C2823" s="143" t="s">
        <v>35</v>
      </c>
      <c r="D2823" s="143" t="s">
        <v>100</v>
      </c>
      <c r="E2823" s="143" t="s">
        <v>101</v>
      </c>
      <c r="F2823" s="143" t="s">
        <v>102</v>
      </c>
      <c r="G2823" s="143" t="s">
        <v>103</v>
      </c>
      <c r="H2823" s="143" t="s">
        <v>104</v>
      </c>
      <c r="I2823" s="143" t="s">
        <v>107</v>
      </c>
      <c r="J2823" s="143">
        <v>667</v>
      </c>
      <c r="K2823" s="144">
        <v>953.81</v>
      </c>
    </row>
    <row r="2824" spans="1:11" x14ac:dyDescent="0.25">
      <c r="A2824" s="142" t="s">
        <v>99</v>
      </c>
      <c r="B2824" s="143">
        <v>2024</v>
      </c>
      <c r="C2824" s="143" t="s">
        <v>35</v>
      </c>
      <c r="D2824" s="143" t="s">
        <v>100</v>
      </c>
      <c r="E2824" s="143" t="s">
        <v>101</v>
      </c>
      <c r="F2824" s="143" t="s">
        <v>102</v>
      </c>
      <c r="G2824" s="143" t="s">
        <v>103</v>
      </c>
      <c r="H2824" s="143" t="s">
        <v>104</v>
      </c>
      <c r="I2824" s="143" t="s">
        <v>107</v>
      </c>
      <c r="J2824" s="143">
        <v>793</v>
      </c>
      <c r="K2824" s="144">
        <v>526.24</v>
      </c>
    </row>
    <row r="2825" spans="1:11" x14ac:dyDescent="0.25">
      <c r="A2825" s="142" t="s">
        <v>106</v>
      </c>
      <c r="B2825" s="143">
        <v>2024</v>
      </c>
      <c r="C2825" s="143" t="s">
        <v>35</v>
      </c>
      <c r="D2825" s="143" t="s">
        <v>100</v>
      </c>
      <c r="E2825" s="143" t="s">
        <v>101</v>
      </c>
      <c r="F2825" s="143" t="s">
        <v>102</v>
      </c>
      <c r="G2825" s="143" t="s">
        <v>103</v>
      </c>
      <c r="H2825" s="143" t="s">
        <v>104</v>
      </c>
      <c r="I2825" s="143" t="s">
        <v>107</v>
      </c>
      <c r="J2825" s="143">
        <v>295</v>
      </c>
      <c r="K2825" s="144">
        <v>421.85</v>
      </c>
    </row>
    <row r="2826" spans="1:11" x14ac:dyDescent="0.25">
      <c r="A2826" s="142" t="s">
        <v>106</v>
      </c>
      <c r="B2826" s="143">
        <v>2024</v>
      </c>
      <c r="C2826" s="143" t="s">
        <v>35</v>
      </c>
      <c r="D2826" s="143" t="s">
        <v>100</v>
      </c>
      <c r="E2826" s="143" t="s">
        <v>101</v>
      </c>
      <c r="F2826" s="143" t="s">
        <v>102</v>
      </c>
      <c r="G2826" s="143" t="s">
        <v>103</v>
      </c>
      <c r="H2826" s="143" t="s">
        <v>104</v>
      </c>
      <c r="I2826" s="143" t="s">
        <v>107</v>
      </c>
      <c r="J2826" s="143">
        <v>265</v>
      </c>
      <c r="K2826" s="144">
        <v>378.95</v>
      </c>
    </row>
    <row r="2827" spans="1:11" x14ac:dyDescent="0.25">
      <c r="A2827" s="142" t="s">
        <v>106</v>
      </c>
      <c r="B2827" s="143">
        <v>2024</v>
      </c>
      <c r="C2827" s="143" t="s">
        <v>35</v>
      </c>
      <c r="D2827" s="143" t="s">
        <v>100</v>
      </c>
      <c r="E2827" s="143" t="s">
        <v>101</v>
      </c>
      <c r="F2827" s="143" t="s">
        <v>102</v>
      </c>
      <c r="G2827" s="143" t="s">
        <v>103</v>
      </c>
      <c r="H2827" s="143" t="s">
        <v>104</v>
      </c>
      <c r="I2827" s="143" t="s">
        <v>107</v>
      </c>
      <c r="J2827" s="143">
        <v>293</v>
      </c>
      <c r="K2827" s="144">
        <v>418.99</v>
      </c>
    </row>
    <row r="2828" spans="1:11" x14ac:dyDescent="0.25">
      <c r="A2828" s="142" t="s">
        <v>106</v>
      </c>
      <c r="B2828" s="143">
        <v>2024</v>
      </c>
      <c r="C2828" s="143" t="s">
        <v>35</v>
      </c>
      <c r="D2828" s="143" t="s">
        <v>100</v>
      </c>
      <c r="E2828" s="143" t="s">
        <v>101</v>
      </c>
      <c r="F2828" s="143" t="s">
        <v>102</v>
      </c>
      <c r="G2828" s="143" t="s">
        <v>103</v>
      </c>
      <c r="H2828" s="143" t="s">
        <v>104</v>
      </c>
      <c r="I2828" s="143" t="s">
        <v>107</v>
      </c>
      <c r="J2828" s="143">
        <v>762</v>
      </c>
      <c r="K2828" s="144">
        <v>1089.6599999999999</v>
      </c>
    </row>
    <row r="2829" spans="1:11" x14ac:dyDescent="0.25">
      <c r="A2829" s="142" t="s">
        <v>99</v>
      </c>
      <c r="B2829" s="143">
        <v>2024</v>
      </c>
      <c r="C2829" s="143" t="s">
        <v>41</v>
      </c>
      <c r="D2829" s="143" t="s">
        <v>100</v>
      </c>
      <c r="E2829" s="143" t="s">
        <v>101</v>
      </c>
      <c r="F2829" s="143" t="s">
        <v>102</v>
      </c>
      <c r="G2829" s="143" t="s">
        <v>103</v>
      </c>
      <c r="H2829" s="143" t="s">
        <v>104</v>
      </c>
      <c r="I2829" s="143" t="s">
        <v>107</v>
      </c>
      <c r="J2829" s="143">
        <v>260</v>
      </c>
      <c r="K2829" s="144">
        <v>397.8</v>
      </c>
    </row>
    <row r="2830" spans="1:11" x14ac:dyDescent="0.25">
      <c r="A2830" s="142" t="s">
        <v>106</v>
      </c>
      <c r="B2830" s="143">
        <v>2024</v>
      </c>
      <c r="C2830" s="143" t="s">
        <v>41</v>
      </c>
      <c r="D2830" s="143" t="s">
        <v>100</v>
      </c>
      <c r="E2830" s="143" t="s">
        <v>101</v>
      </c>
      <c r="F2830" s="143" t="s">
        <v>102</v>
      </c>
      <c r="G2830" s="143" t="s">
        <v>103</v>
      </c>
      <c r="H2830" s="143" t="s">
        <v>104</v>
      </c>
      <c r="I2830" s="143" t="s">
        <v>107</v>
      </c>
      <c r="J2830" s="143">
        <v>236</v>
      </c>
      <c r="K2830" s="144">
        <v>337.48</v>
      </c>
    </row>
    <row r="2831" spans="1:11" x14ac:dyDescent="0.25">
      <c r="A2831" s="142" t="s">
        <v>99</v>
      </c>
      <c r="B2831" s="143">
        <v>2024</v>
      </c>
      <c r="C2831" s="143" t="s">
        <v>41</v>
      </c>
      <c r="D2831" s="143" t="s">
        <v>100</v>
      </c>
      <c r="E2831" s="143" t="s">
        <v>101</v>
      </c>
      <c r="F2831" s="143" t="s">
        <v>102</v>
      </c>
      <c r="G2831" s="143" t="s">
        <v>103</v>
      </c>
      <c r="H2831" s="143" t="s">
        <v>104</v>
      </c>
      <c r="I2831" s="143" t="s">
        <v>107</v>
      </c>
      <c r="J2831" s="143">
        <v>262</v>
      </c>
      <c r="K2831" s="144">
        <v>374.65999999999997</v>
      </c>
    </row>
    <row r="2832" spans="1:11" x14ac:dyDescent="0.25">
      <c r="A2832" s="142" t="s">
        <v>110</v>
      </c>
      <c r="B2832" s="143">
        <v>2024</v>
      </c>
      <c r="C2832" s="143" t="s">
        <v>41</v>
      </c>
      <c r="D2832" s="143" t="s">
        <v>100</v>
      </c>
      <c r="E2832" s="143" t="s">
        <v>101</v>
      </c>
      <c r="F2832" s="143" t="s">
        <v>102</v>
      </c>
      <c r="G2832" s="143" t="s">
        <v>103</v>
      </c>
      <c r="H2832" s="143" t="s">
        <v>104</v>
      </c>
      <c r="I2832" s="143" t="s">
        <v>107</v>
      </c>
      <c r="J2832" s="143">
        <v>672</v>
      </c>
      <c r="K2832" s="144">
        <v>960.96</v>
      </c>
    </row>
    <row r="2833" spans="1:11" x14ac:dyDescent="0.25">
      <c r="A2833" s="142" t="s">
        <v>106</v>
      </c>
      <c r="B2833" s="143">
        <v>2024</v>
      </c>
      <c r="C2833" s="143" t="s">
        <v>41</v>
      </c>
      <c r="D2833" s="143" t="s">
        <v>100</v>
      </c>
      <c r="E2833" s="143" t="s">
        <v>101</v>
      </c>
      <c r="F2833" s="143" t="s">
        <v>102</v>
      </c>
      <c r="G2833" s="143" t="s">
        <v>103</v>
      </c>
      <c r="H2833" s="143" t="s">
        <v>104</v>
      </c>
      <c r="I2833" s="143" t="s">
        <v>107</v>
      </c>
      <c r="J2833" s="143">
        <v>759</v>
      </c>
      <c r="K2833" s="144">
        <v>1085.3699999999999</v>
      </c>
    </row>
    <row r="2834" spans="1:11" x14ac:dyDescent="0.25">
      <c r="A2834" s="142" t="s">
        <v>106</v>
      </c>
      <c r="B2834" s="143">
        <v>2024</v>
      </c>
      <c r="C2834" s="143" t="s">
        <v>41</v>
      </c>
      <c r="D2834" s="143" t="s">
        <v>100</v>
      </c>
      <c r="E2834" s="143" t="s">
        <v>101</v>
      </c>
      <c r="F2834" s="143" t="s">
        <v>102</v>
      </c>
      <c r="G2834" s="143" t="s">
        <v>103</v>
      </c>
      <c r="H2834" s="143" t="s">
        <v>104</v>
      </c>
      <c r="I2834" s="143" t="s">
        <v>107</v>
      </c>
      <c r="J2834" s="143">
        <v>261</v>
      </c>
      <c r="K2834" s="144">
        <v>373.23</v>
      </c>
    </row>
    <row r="2835" spans="1:11" x14ac:dyDescent="0.25">
      <c r="A2835" s="142" t="s">
        <v>110</v>
      </c>
      <c r="B2835" s="143">
        <v>2024</v>
      </c>
      <c r="C2835" s="143" t="s">
        <v>41</v>
      </c>
      <c r="D2835" s="143" t="s">
        <v>100</v>
      </c>
      <c r="E2835" s="143" t="s">
        <v>101</v>
      </c>
      <c r="F2835" s="143" t="s">
        <v>102</v>
      </c>
      <c r="G2835" s="143" t="s">
        <v>103</v>
      </c>
      <c r="H2835" s="143" t="s">
        <v>104</v>
      </c>
      <c r="I2835" s="143" t="s">
        <v>107</v>
      </c>
      <c r="J2835" s="143">
        <v>798</v>
      </c>
      <c r="K2835" s="144">
        <v>526.24</v>
      </c>
    </row>
    <row r="2836" spans="1:11" x14ac:dyDescent="0.25">
      <c r="A2836" s="142" t="s">
        <v>99</v>
      </c>
      <c r="B2836" s="143">
        <v>2024</v>
      </c>
      <c r="C2836" s="143" t="s">
        <v>41</v>
      </c>
      <c r="D2836" s="143" t="s">
        <v>100</v>
      </c>
      <c r="E2836" s="143" t="s">
        <v>101</v>
      </c>
      <c r="F2836" s="143" t="s">
        <v>102</v>
      </c>
      <c r="G2836" s="143" t="s">
        <v>103</v>
      </c>
      <c r="H2836" s="143" t="s">
        <v>104</v>
      </c>
      <c r="I2836" s="143" t="s">
        <v>107</v>
      </c>
      <c r="J2836" s="143">
        <v>235</v>
      </c>
      <c r="K2836" s="144">
        <v>336.05</v>
      </c>
    </row>
    <row r="2837" spans="1:11" x14ac:dyDescent="0.25">
      <c r="A2837" s="142" t="s">
        <v>106</v>
      </c>
      <c r="B2837" s="143">
        <v>2024</v>
      </c>
      <c r="C2837" s="143" t="s">
        <v>41</v>
      </c>
      <c r="D2837" s="143" t="s">
        <v>100</v>
      </c>
      <c r="E2837" s="143" t="s">
        <v>101</v>
      </c>
      <c r="F2837" s="143" t="s">
        <v>102</v>
      </c>
      <c r="G2837" s="143" t="s">
        <v>103</v>
      </c>
      <c r="H2837" s="143" t="s">
        <v>104</v>
      </c>
      <c r="I2837" s="143" t="s">
        <v>107</v>
      </c>
      <c r="J2837" s="143">
        <v>263</v>
      </c>
      <c r="K2837" s="144">
        <v>376.09000000000003</v>
      </c>
    </row>
    <row r="2838" spans="1:11" x14ac:dyDescent="0.25">
      <c r="A2838" s="142" t="s">
        <v>99</v>
      </c>
      <c r="B2838" s="143">
        <v>2024</v>
      </c>
      <c r="C2838" s="143" t="s">
        <v>41</v>
      </c>
      <c r="D2838" s="143" t="s">
        <v>100</v>
      </c>
      <c r="E2838" s="143" t="s">
        <v>101</v>
      </c>
      <c r="F2838" s="143" t="s">
        <v>102</v>
      </c>
      <c r="G2838" s="143" t="s">
        <v>103</v>
      </c>
      <c r="H2838" s="143" t="s">
        <v>104</v>
      </c>
      <c r="I2838" s="143" t="s">
        <v>107</v>
      </c>
      <c r="J2838" s="143">
        <v>768</v>
      </c>
      <c r="K2838" s="144">
        <v>1098.24</v>
      </c>
    </row>
    <row r="2839" spans="1:11" x14ac:dyDescent="0.25">
      <c r="A2839" s="142" t="s">
        <v>106</v>
      </c>
      <c r="B2839" s="143">
        <v>2024</v>
      </c>
      <c r="C2839" s="143" t="s">
        <v>40</v>
      </c>
      <c r="D2839" s="143" t="s">
        <v>100</v>
      </c>
      <c r="E2839" s="143" t="s">
        <v>101</v>
      </c>
      <c r="F2839" s="143" t="s">
        <v>102</v>
      </c>
      <c r="G2839" s="143" t="s">
        <v>103</v>
      </c>
      <c r="H2839" s="143" t="s">
        <v>104</v>
      </c>
      <c r="I2839" s="143" t="s">
        <v>107</v>
      </c>
      <c r="J2839" s="143">
        <v>266</v>
      </c>
      <c r="K2839" s="144">
        <v>406.98</v>
      </c>
    </row>
    <row r="2840" spans="1:11" x14ac:dyDescent="0.25">
      <c r="A2840" s="142" t="s">
        <v>108</v>
      </c>
      <c r="B2840" s="143">
        <v>2024</v>
      </c>
      <c r="C2840" s="143" t="s">
        <v>40</v>
      </c>
      <c r="D2840" s="143" t="s">
        <v>100</v>
      </c>
      <c r="E2840" s="143" t="s">
        <v>101</v>
      </c>
      <c r="F2840" s="143" t="s">
        <v>102</v>
      </c>
      <c r="G2840" s="143" t="s">
        <v>103</v>
      </c>
      <c r="H2840" s="143" t="s">
        <v>104</v>
      </c>
      <c r="I2840" s="143" t="s">
        <v>107</v>
      </c>
      <c r="J2840" s="143">
        <v>242</v>
      </c>
      <c r="K2840" s="144">
        <v>346.06</v>
      </c>
    </row>
    <row r="2841" spans="1:11" x14ac:dyDescent="0.25">
      <c r="A2841" s="142" t="s">
        <v>106</v>
      </c>
      <c r="B2841" s="143">
        <v>2024</v>
      </c>
      <c r="C2841" s="143" t="s">
        <v>40</v>
      </c>
      <c r="D2841" s="143" t="s">
        <v>100</v>
      </c>
      <c r="E2841" s="143" t="s">
        <v>101</v>
      </c>
      <c r="F2841" s="143" t="s">
        <v>102</v>
      </c>
      <c r="G2841" s="143" t="s">
        <v>103</v>
      </c>
      <c r="H2841" s="143" t="s">
        <v>104</v>
      </c>
      <c r="I2841" s="143" t="s">
        <v>107</v>
      </c>
      <c r="J2841" s="143">
        <v>268</v>
      </c>
      <c r="K2841" s="144">
        <v>383.24</v>
      </c>
    </row>
    <row r="2842" spans="1:11" x14ac:dyDescent="0.25">
      <c r="A2842" s="142" t="s">
        <v>106</v>
      </c>
      <c r="B2842" s="143">
        <v>2024</v>
      </c>
      <c r="C2842" s="143" t="s">
        <v>40</v>
      </c>
      <c r="D2842" s="143" t="s">
        <v>100</v>
      </c>
      <c r="E2842" s="143" t="s">
        <v>101</v>
      </c>
      <c r="F2842" s="143" t="s">
        <v>102</v>
      </c>
      <c r="G2842" s="143" t="s">
        <v>103</v>
      </c>
      <c r="H2842" s="143" t="s">
        <v>104</v>
      </c>
      <c r="I2842" s="143" t="s">
        <v>107</v>
      </c>
      <c r="J2842" s="143">
        <v>238</v>
      </c>
      <c r="K2842" s="144">
        <v>340.34000000000003</v>
      </c>
    </row>
    <row r="2843" spans="1:11" x14ac:dyDescent="0.25">
      <c r="A2843" s="142" t="s">
        <v>106</v>
      </c>
      <c r="B2843" s="143">
        <v>2024</v>
      </c>
      <c r="C2843" s="143" t="s">
        <v>40</v>
      </c>
      <c r="D2843" s="143" t="s">
        <v>100</v>
      </c>
      <c r="E2843" s="143" t="s">
        <v>101</v>
      </c>
      <c r="F2843" s="143" t="s">
        <v>102</v>
      </c>
      <c r="G2843" s="143" t="s">
        <v>103</v>
      </c>
      <c r="H2843" s="143" t="s">
        <v>104</v>
      </c>
      <c r="I2843" s="143" t="s">
        <v>107</v>
      </c>
      <c r="J2843" s="143">
        <v>671</v>
      </c>
      <c r="K2843" s="144">
        <v>959.53</v>
      </c>
    </row>
    <row r="2844" spans="1:11" x14ac:dyDescent="0.25">
      <c r="A2844" s="142" t="s">
        <v>108</v>
      </c>
      <c r="B2844" s="143">
        <v>2024</v>
      </c>
      <c r="C2844" s="143" t="s">
        <v>40</v>
      </c>
      <c r="D2844" s="143" t="s">
        <v>100</v>
      </c>
      <c r="E2844" s="143" t="s">
        <v>101</v>
      </c>
      <c r="F2844" s="143" t="s">
        <v>102</v>
      </c>
      <c r="G2844" s="143" t="s">
        <v>103</v>
      </c>
      <c r="H2844" s="143" t="s">
        <v>104</v>
      </c>
      <c r="I2844" s="143" t="s">
        <v>107</v>
      </c>
      <c r="J2844" s="143">
        <v>758</v>
      </c>
      <c r="K2844" s="144">
        <v>1083.94</v>
      </c>
    </row>
    <row r="2845" spans="1:11" x14ac:dyDescent="0.25">
      <c r="A2845" s="142" t="s">
        <v>108</v>
      </c>
      <c r="B2845" s="143">
        <v>2024</v>
      </c>
      <c r="C2845" s="143" t="s">
        <v>40</v>
      </c>
      <c r="D2845" s="143" t="s">
        <v>100</v>
      </c>
      <c r="E2845" s="143" t="s">
        <v>101</v>
      </c>
      <c r="F2845" s="143" t="s">
        <v>102</v>
      </c>
      <c r="G2845" s="143" t="s">
        <v>103</v>
      </c>
      <c r="H2845" s="143" t="s">
        <v>104</v>
      </c>
      <c r="I2845" s="143" t="s">
        <v>107</v>
      </c>
      <c r="J2845" s="143">
        <v>267</v>
      </c>
      <c r="K2845" s="144">
        <v>381.81</v>
      </c>
    </row>
    <row r="2846" spans="1:11" x14ac:dyDescent="0.25">
      <c r="A2846" s="142" t="s">
        <v>106</v>
      </c>
      <c r="B2846" s="143">
        <v>2024</v>
      </c>
      <c r="C2846" s="143" t="s">
        <v>40</v>
      </c>
      <c r="D2846" s="143" t="s">
        <v>100</v>
      </c>
      <c r="E2846" s="143" t="s">
        <v>101</v>
      </c>
      <c r="F2846" s="143" t="s">
        <v>102</v>
      </c>
      <c r="G2846" s="143" t="s">
        <v>103</v>
      </c>
      <c r="H2846" s="143" t="s">
        <v>104</v>
      </c>
      <c r="I2846" s="143" t="s">
        <v>107</v>
      </c>
      <c r="J2846" s="143">
        <v>797</v>
      </c>
      <c r="K2846" s="144">
        <v>526.24</v>
      </c>
    </row>
    <row r="2847" spans="1:11" x14ac:dyDescent="0.25">
      <c r="A2847" s="142" t="s">
        <v>106</v>
      </c>
      <c r="B2847" s="143">
        <v>2024</v>
      </c>
      <c r="C2847" s="143" t="s">
        <v>40</v>
      </c>
      <c r="D2847" s="143" t="s">
        <v>100</v>
      </c>
      <c r="E2847" s="143" t="s">
        <v>101</v>
      </c>
      <c r="F2847" s="143" t="s">
        <v>102</v>
      </c>
      <c r="G2847" s="143" t="s">
        <v>103</v>
      </c>
      <c r="H2847" s="143" t="s">
        <v>104</v>
      </c>
      <c r="I2847" s="143" t="s">
        <v>107</v>
      </c>
      <c r="J2847" s="143">
        <v>265</v>
      </c>
      <c r="K2847" s="144">
        <v>378.95</v>
      </c>
    </row>
    <row r="2848" spans="1:11" x14ac:dyDescent="0.25">
      <c r="A2848" s="142" t="s">
        <v>106</v>
      </c>
      <c r="B2848" s="143">
        <v>2024</v>
      </c>
      <c r="C2848" s="143" t="s">
        <v>40</v>
      </c>
      <c r="D2848" s="143" t="s">
        <v>100</v>
      </c>
      <c r="E2848" s="143" t="s">
        <v>101</v>
      </c>
      <c r="F2848" s="143" t="s">
        <v>102</v>
      </c>
      <c r="G2848" s="143" t="s">
        <v>103</v>
      </c>
      <c r="H2848" s="143" t="s">
        <v>104</v>
      </c>
      <c r="I2848" s="143" t="s">
        <v>107</v>
      </c>
      <c r="J2848" s="143">
        <v>241</v>
      </c>
      <c r="K2848" s="144">
        <v>344.63</v>
      </c>
    </row>
    <row r="2849" spans="1:11" x14ac:dyDescent="0.25">
      <c r="A2849" s="142" t="s">
        <v>108</v>
      </c>
      <c r="B2849" s="143">
        <v>2024</v>
      </c>
      <c r="C2849" s="143" t="s">
        <v>40</v>
      </c>
      <c r="D2849" s="143" t="s">
        <v>100</v>
      </c>
      <c r="E2849" s="143" t="s">
        <v>101</v>
      </c>
      <c r="F2849" s="143" t="s">
        <v>102</v>
      </c>
      <c r="G2849" s="143" t="s">
        <v>103</v>
      </c>
      <c r="H2849" s="143" t="s">
        <v>104</v>
      </c>
      <c r="I2849" s="143" t="s">
        <v>107</v>
      </c>
      <c r="J2849" s="143">
        <v>269</v>
      </c>
      <c r="K2849" s="144">
        <v>384.67</v>
      </c>
    </row>
    <row r="2850" spans="1:11" x14ac:dyDescent="0.25">
      <c r="A2850" s="142" t="s">
        <v>106</v>
      </c>
      <c r="B2850" s="143">
        <v>2024</v>
      </c>
      <c r="C2850" s="143" t="s">
        <v>40</v>
      </c>
      <c r="D2850" s="143" t="s">
        <v>100</v>
      </c>
      <c r="E2850" s="143" t="s">
        <v>101</v>
      </c>
      <c r="F2850" s="143" t="s">
        <v>102</v>
      </c>
      <c r="G2850" s="143" t="s">
        <v>103</v>
      </c>
      <c r="H2850" s="143" t="s">
        <v>104</v>
      </c>
      <c r="I2850" s="143" t="s">
        <v>107</v>
      </c>
      <c r="J2850" s="143">
        <v>767</v>
      </c>
      <c r="K2850" s="144">
        <v>1096.81</v>
      </c>
    </row>
    <row r="2851" spans="1:11" x14ac:dyDescent="0.25">
      <c r="A2851" s="142" t="s">
        <v>108</v>
      </c>
      <c r="B2851" s="143">
        <v>2024</v>
      </c>
      <c r="C2851" s="143" t="s">
        <v>39</v>
      </c>
      <c r="D2851" s="143" t="s">
        <v>100</v>
      </c>
      <c r="E2851" s="143" t="s">
        <v>101</v>
      </c>
      <c r="F2851" s="143" t="s">
        <v>102</v>
      </c>
      <c r="G2851" s="143" t="s">
        <v>103</v>
      </c>
      <c r="H2851" s="143" t="s">
        <v>104</v>
      </c>
      <c r="I2851" s="143" t="s">
        <v>107</v>
      </c>
      <c r="J2851" s="143">
        <v>272</v>
      </c>
      <c r="K2851" s="144">
        <v>416.15999999999997</v>
      </c>
    </row>
    <row r="2852" spans="1:11" x14ac:dyDescent="0.25">
      <c r="A2852" s="142" t="s">
        <v>108</v>
      </c>
      <c r="B2852" s="143">
        <v>2024</v>
      </c>
      <c r="C2852" s="143" t="s">
        <v>39</v>
      </c>
      <c r="D2852" s="143" t="s">
        <v>100</v>
      </c>
      <c r="E2852" s="143" t="s">
        <v>101</v>
      </c>
      <c r="F2852" s="143" t="s">
        <v>102</v>
      </c>
      <c r="G2852" s="143" t="s">
        <v>103</v>
      </c>
      <c r="H2852" s="143" t="s">
        <v>104</v>
      </c>
      <c r="I2852" s="143" t="s">
        <v>107</v>
      </c>
      <c r="J2852" s="143">
        <v>248</v>
      </c>
      <c r="K2852" s="144">
        <v>354.64</v>
      </c>
    </row>
    <row r="2853" spans="1:11" x14ac:dyDescent="0.25">
      <c r="A2853" s="142" t="s">
        <v>110</v>
      </c>
      <c r="B2853" s="143">
        <v>2024</v>
      </c>
      <c r="C2853" s="143" t="s">
        <v>39</v>
      </c>
      <c r="D2853" s="143" t="s">
        <v>100</v>
      </c>
      <c r="E2853" s="143" t="s">
        <v>101</v>
      </c>
      <c r="F2853" s="143" t="s">
        <v>102</v>
      </c>
      <c r="G2853" s="143" t="s">
        <v>103</v>
      </c>
      <c r="H2853" s="143" t="s">
        <v>104</v>
      </c>
      <c r="I2853" s="143" t="s">
        <v>107</v>
      </c>
      <c r="J2853" s="143">
        <v>274</v>
      </c>
      <c r="K2853" s="144">
        <v>391.82</v>
      </c>
    </row>
    <row r="2854" spans="1:11" x14ac:dyDescent="0.25">
      <c r="A2854" s="142" t="s">
        <v>99</v>
      </c>
      <c r="B2854" s="143">
        <v>2024</v>
      </c>
      <c r="C2854" s="143" t="s">
        <v>39</v>
      </c>
      <c r="D2854" s="143" t="s">
        <v>100</v>
      </c>
      <c r="E2854" s="143" t="s">
        <v>101</v>
      </c>
      <c r="F2854" s="143" t="s">
        <v>102</v>
      </c>
      <c r="G2854" s="143" t="s">
        <v>103</v>
      </c>
      <c r="H2854" s="143" t="s">
        <v>104</v>
      </c>
      <c r="I2854" s="143" t="s">
        <v>107</v>
      </c>
      <c r="J2854" s="143">
        <v>244</v>
      </c>
      <c r="K2854" s="144">
        <v>348.92</v>
      </c>
    </row>
    <row r="2855" spans="1:11" x14ac:dyDescent="0.25">
      <c r="A2855" s="142" t="s">
        <v>106</v>
      </c>
      <c r="B2855" s="143">
        <v>2024</v>
      </c>
      <c r="C2855" s="143" t="s">
        <v>39</v>
      </c>
      <c r="D2855" s="143" t="s">
        <v>100</v>
      </c>
      <c r="E2855" s="143" t="s">
        <v>101</v>
      </c>
      <c r="F2855" s="143" t="s">
        <v>102</v>
      </c>
      <c r="G2855" s="143" t="s">
        <v>103</v>
      </c>
      <c r="H2855" s="143" t="s">
        <v>104</v>
      </c>
      <c r="I2855" s="143" t="s">
        <v>107</v>
      </c>
      <c r="J2855" s="143">
        <v>757</v>
      </c>
      <c r="K2855" s="144">
        <v>1082.51</v>
      </c>
    </row>
    <row r="2856" spans="1:11" x14ac:dyDescent="0.25">
      <c r="A2856" s="142" t="s">
        <v>106</v>
      </c>
      <c r="B2856" s="143">
        <v>2024</v>
      </c>
      <c r="C2856" s="143" t="s">
        <v>39</v>
      </c>
      <c r="D2856" s="143" t="s">
        <v>100</v>
      </c>
      <c r="E2856" s="143" t="s">
        <v>101</v>
      </c>
      <c r="F2856" s="143" t="s">
        <v>102</v>
      </c>
      <c r="G2856" s="143" t="s">
        <v>103</v>
      </c>
      <c r="H2856" s="143" t="s">
        <v>104</v>
      </c>
      <c r="I2856" s="143" t="s">
        <v>107</v>
      </c>
      <c r="J2856" s="143">
        <v>273</v>
      </c>
      <c r="K2856" s="144">
        <v>390.39</v>
      </c>
    </row>
    <row r="2857" spans="1:11" x14ac:dyDescent="0.25">
      <c r="A2857" s="142" t="s">
        <v>99</v>
      </c>
      <c r="B2857" s="143">
        <v>2024</v>
      </c>
      <c r="C2857" s="143" t="s">
        <v>39</v>
      </c>
      <c r="D2857" s="143" t="s">
        <v>100</v>
      </c>
      <c r="E2857" s="143" t="s">
        <v>101</v>
      </c>
      <c r="F2857" s="143" t="s">
        <v>102</v>
      </c>
      <c r="G2857" s="143" t="s">
        <v>103</v>
      </c>
      <c r="H2857" s="143" t="s">
        <v>104</v>
      </c>
      <c r="I2857" s="143" t="s">
        <v>107</v>
      </c>
      <c r="J2857" s="143">
        <v>271</v>
      </c>
      <c r="K2857" s="144">
        <v>387.53</v>
      </c>
    </row>
    <row r="2858" spans="1:11" x14ac:dyDescent="0.25">
      <c r="A2858" s="142" t="s">
        <v>110</v>
      </c>
      <c r="B2858" s="143">
        <v>2024</v>
      </c>
      <c r="C2858" s="143" t="s">
        <v>39</v>
      </c>
      <c r="D2858" s="143" t="s">
        <v>100</v>
      </c>
      <c r="E2858" s="143" t="s">
        <v>101</v>
      </c>
      <c r="F2858" s="143" t="s">
        <v>102</v>
      </c>
      <c r="G2858" s="143" t="s">
        <v>103</v>
      </c>
      <c r="H2858" s="143" t="s">
        <v>104</v>
      </c>
      <c r="I2858" s="143" t="s">
        <v>107</v>
      </c>
      <c r="J2858" s="143">
        <v>247</v>
      </c>
      <c r="K2858" s="144">
        <v>353.21</v>
      </c>
    </row>
    <row r="2859" spans="1:11" x14ac:dyDescent="0.25">
      <c r="A2859" s="142" t="s">
        <v>108</v>
      </c>
      <c r="B2859" s="143">
        <v>2024</v>
      </c>
      <c r="C2859" s="143" t="s">
        <v>39</v>
      </c>
      <c r="D2859" s="143" t="s">
        <v>100</v>
      </c>
      <c r="E2859" s="143" t="s">
        <v>101</v>
      </c>
      <c r="F2859" s="143" t="s">
        <v>102</v>
      </c>
      <c r="G2859" s="143" t="s">
        <v>103</v>
      </c>
      <c r="H2859" s="143" t="s">
        <v>104</v>
      </c>
      <c r="I2859" s="143" t="s">
        <v>107</v>
      </c>
      <c r="J2859" s="143">
        <v>275</v>
      </c>
      <c r="K2859" s="144">
        <v>393.25</v>
      </c>
    </row>
    <row r="2860" spans="1:11" x14ac:dyDescent="0.25">
      <c r="A2860" s="142" t="s">
        <v>108</v>
      </c>
      <c r="B2860" s="143">
        <v>2024</v>
      </c>
      <c r="C2860" s="143" t="s">
        <v>39</v>
      </c>
      <c r="D2860" s="143" t="s">
        <v>100</v>
      </c>
      <c r="E2860" s="143" t="s">
        <v>101</v>
      </c>
      <c r="F2860" s="143" t="s">
        <v>102</v>
      </c>
      <c r="G2860" s="143" t="s">
        <v>103</v>
      </c>
      <c r="H2860" s="143" t="s">
        <v>104</v>
      </c>
      <c r="I2860" s="143" t="s">
        <v>107</v>
      </c>
      <c r="J2860" s="143">
        <v>766</v>
      </c>
      <c r="K2860" s="144">
        <v>1095.3800000000001</v>
      </c>
    </row>
    <row r="2861" spans="1:11" x14ac:dyDescent="0.25">
      <c r="A2861" s="142" t="s">
        <v>106</v>
      </c>
      <c r="B2861" s="143">
        <v>2024</v>
      </c>
      <c r="C2861" s="143" t="s">
        <v>34</v>
      </c>
      <c r="D2861" s="143" t="s">
        <v>112</v>
      </c>
      <c r="E2861" s="143" t="s">
        <v>101</v>
      </c>
      <c r="F2861" s="143" t="s">
        <v>102</v>
      </c>
      <c r="G2861" s="143" t="s">
        <v>103</v>
      </c>
      <c r="H2861" s="143" t="s">
        <v>104</v>
      </c>
      <c r="I2861" s="143" t="s">
        <v>105</v>
      </c>
      <c r="J2861" s="143">
        <v>146</v>
      </c>
      <c r="K2861" s="144">
        <v>208.78</v>
      </c>
    </row>
    <row r="2862" spans="1:11" x14ac:dyDescent="0.25">
      <c r="A2862" s="142" t="s">
        <v>108</v>
      </c>
      <c r="B2862" s="143">
        <v>2024</v>
      </c>
      <c r="C2862" s="143" t="s">
        <v>34</v>
      </c>
      <c r="D2862" s="143" t="s">
        <v>112</v>
      </c>
      <c r="E2862" s="143" t="s">
        <v>101</v>
      </c>
      <c r="F2862" s="143" t="s">
        <v>102</v>
      </c>
      <c r="G2862" s="143" t="s">
        <v>103</v>
      </c>
      <c r="H2862" s="143" t="s">
        <v>104</v>
      </c>
      <c r="I2862" s="143" t="s">
        <v>105</v>
      </c>
      <c r="J2862" s="143">
        <v>368</v>
      </c>
      <c r="K2862" s="144">
        <v>526.24</v>
      </c>
    </row>
    <row r="2863" spans="1:11" x14ac:dyDescent="0.25">
      <c r="A2863" s="142" t="s">
        <v>99</v>
      </c>
      <c r="B2863" s="143">
        <v>2024</v>
      </c>
      <c r="C2863" s="143" t="s">
        <v>34</v>
      </c>
      <c r="D2863" s="143" t="s">
        <v>112</v>
      </c>
      <c r="E2863" s="143" t="s">
        <v>101</v>
      </c>
      <c r="F2863" s="143" t="s">
        <v>102</v>
      </c>
      <c r="G2863" s="143" t="s">
        <v>103</v>
      </c>
      <c r="H2863" s="143" t="s">
        <v>104</v>
      </c>
      <c r="I2863" s="143" t="s">
        <v>105</v>
      </c>
      <c r="J2863" s="143">
        <v>148</v>
      </c>
      <c r="K2863" s="144">
        <v>526.24</v>
      </c>
    </row>
    <row r="2864" spans="1:11" x14ac:dyDescent="0.25">
      <c r="A2864" s="142" t="s">
        <v>109</v>
      </c>
      <c r="B2864" s="143">
        <v>2024</v>
      </c>
      <c r="C2864" s="143" t="s">
        <v>34</v>
      </c>
      <c r="D2864" s="143" t="s">
        <v>112</v>
      </c>
      <c r="E2864" s="143" t="s">
        <v>101</v>
      </c>
      <c r="F2864" s="143" t="s">
        <v>102</v>
      </c>
      <c r="G2864" s="143" t="s">
        <v>103</v>
      </c>
      <c r="H2864" s="143" t="s">
        <v>104</v>
      </c>
      <c r="I2864" s="143" t="s">
        <v>105</v>
      </c>
      <c r="J2864" s="143">
        <v>364</v>
      </c>
      <c r="K2864" s="144">
        <v>526.24</v>
      </c>
    </row>
    <row r="2865" spans="1:11" x14ac:dyDescent="0.25">
      <c r="A2865" s="142" t="s">
        <v>109</v>
      </c>
      <c r="B2865" s="143">
        <v>2024</v>
      </c>
      <c r="C2865" s="143" t="s">
        <v>34</v>
      </c>
      <c r="D2865" s="143" t="s">
        <v>112</v>
      </c>
      <c r="E2865" s="143" t="s">
        <v>101</v>
      </c>
      <c r="F2865" s="143" t="s">
        <v>102</v>
      </c>
      <c r="G2865" s="143" t="s">
        <v>103</v>
      </c>
      <c r="H2865" s="143" t="s">
        <v>104</v>
      </c>
      <c r="I2865" s="143" t="s">
        <v>105</v>
      </c>
      <c r="J2865" s="143">
        <v>366</v>
      </c>
      <c r="K2865" s="144">
        <v>523.38</v>
      </c>
    </row>
    <row r="2866" spans="1:11" x14ac:dyDescent="0.25">
      <c r="A2866" s="142" t="s">
        <v>109</v>
      </c>
      <c r="B2866" s="143">
        <v>2024</v>
      </c>
      <c r="C2866" s="143" t="s">
        <v>34</v>
      </c>
      <c r="D2866" s="143" t="s">
        <v>112</v>
      </c>
      <c r="E2866" s="143" t="s">
        <v>101</v>
      </c>
      <c r="F2866" s="143" t="s">
        <v>102</v>
      </c>
      <c r="G2866" s="143" t="s">
        <v>103</v>
      </c>
      <c r="H2866" s="143" t="s">
        <v>104</v>
      </c>
      <c r="I2866" s="143" t="s">
        <v>105</v>
      </c>
      <c r="J2866" s="143">
        <v>147</v>
      </c>
      <c r="K2866" s="144">
        <v>210.21</v>
      </c>
    </row>
    <row r="2867" spans="1:11" x14ac:dyDescent="0.25">
      <c r="A2867" s="142" t="s">
        <v>109</v>
      </c>
      <c r="B2867" s="143">
        <v>2024</v>
      </c>
      <c r="C2867" s="143" t="s">
        <v>34</v>
      </c>
      <c r="D2867" s="143" t="s">
        <v>112</v>
      </c>
      <c r="E2867" s="143" t="s">
        <v>101</v>
      </c>
      <c r="F2867" s="143" t="s">
        <v>102</v>
      </c>
      <c r="G2867" s="143" t="s">
        <v>103</v>
      </c>
      <c r="H2867" s="143" t="s">
        <v>104</v>
      </c>
      <c r="I2867" s="143" t="s">
        <v>105</v>
      </c>
      <c r="J2867" s="143">
        <v>760</v>
      </c>
      <c r="K2867" s="144">
        <v>1086.8</v>
      </c>
    </row>
    <row r="2868" spans="1:11" x14ac:dyDescent="0.25">
      <c r="A2868" s="142" t="s">
        <v>99</v>
      </c>
      <c r="B2868" s="143">
        <v>2024</v>
      </c>
      <c r="C2868" s="143" t="s">
        <v>34</v>
      </c>
      <c r="D2868" s="143" t="s">
        <v>112</v>
      </c>
      <c r="E2868" s="143" t="s">
        <v>101</v>
      </c>
      <c r="F2868" s="143" t="s">
        <v>102</v>
      </c>
      <c r="G2868" s="143" t="s">
        <v>103</v>
      </c>
      <c r="H2868" s="143" t="s">
        <v>104</v>
      </c>
      <c r="I2868" s="143" t="s">
        <v>105</v>
      </c>
      <c r="J2868" s="143">
        <v>846</v>
      </c>
      <c r="K2868" s="144">
        <v>1209.78</v>
      </c>
    </row>
    <row r="2869" spans="1:11" x14ac:dyDescent="0.25">
      <c r="A2869" s="142" t="s">
        <v>108</v>
      </c>
      <c r="B2869" s="143">
        <v>2024</v>
      </c>
      <c r="C2869" s="143" t="s">
        <v>34</v>
      </c>
      <c r="D2869" s="143" t="s">
        <v>112</v>
      </c>
      <c r="E2869" s="143" t="s">
        <v>101</v>
      </c>
      <c r="F2869" s="143" t="s">
        <v>102</v>
      </c>
      <c r="G2869" s="143" t="s">
        <v>103</v>
      </c>
      <c r="H2869" s="143" t="s">
        <v>104</v>
      </c>
      <c r="I2869" s="143" t="s">
        <v>105</v>
      </c>
      <c r="J2869" s="143">
        <v>149</v>
      </c>
      <c r="K2869" s="144">
        <v>213.07</v>
      </c>
    </row>
    <row r="2870" spans="1:11" x14ac:dyDescent="0.25">
      <c r="A2870" s="142" t="s">
        <v>106</v>
      </c>
      <c r="B2870" s="143">
        <v>2024</v>
      </c>
      <c r="C2870" s="143" t="s">
        <v>34</v>
      </c>
      <c r="D2870" s="143" t="s">
        <v>112</v>
      </c>
      <c r="E2870" s="143" t="s">
        <v>101</v>
      </c>
      <c r="F2870" s="143" t="s">
        <v>102</v>
      </c>
      <c r="G2870" s="143" t="s">
        <v>103</v>
      </c>
      <c r="H2870" s="143" t="s">
        <v>104</v>
      </c>
      <c r="I2870" s="143" t="s">
        <v>105</v>
      </c>
      <c r="J2870" s="143">
        <v>365</v>
      </c>
      <c r="K2870" s="144">
        <v>521.95000000000005</v>
      </c>
    </row>
    <row r="2871" spans="1:11" x14ac:dyDescent="0.25">
      <c r="A2871" s="142" t="s">
        <v>99</v>
      </c>
      <c r="B2871" s="143">
        <v>2024</v>
      </c>
      <c r="C2871" s="143" t="s">
        <v>38</v>
      </c>
      <c r="D2871" s="143" t="s">
        <v>112</v>
      </c>
      <c r="E2871" s="143" t="s">
        <v>101</v>
      </c>
      <c r="F2871" s="143" t="s">
        <v>102</v>
      </c>
      <c r="G2871" s="143" t="s">
        <v>103</v>
      </c>
      <c r="H2871" s="143" t="s">
        <v>104</v>
      </c>
      <c r="I2871" s="143" t="s">
        <v>105</v>
      </c>
      <c r="J2871" s="143">
        <v>128</v>
      </c>
      <c r="K2871" s="144">
        <v>183.04</v>
      </c>
    </row>
    <row r="2872" spans="1:11" x14ac:dyDescent="0.25">
      <c r="A2872" s="142" t="s">
        <v>99</v>
      </c>
      <c r="B2872" s="143">
        <v>2024</v>
      </c>
      <c r="C2872" s="143" t="s">
        <v>38</v>
      </c>
      <c r="D2872" s="143" t="s">
        <v>112</v>
      </c>
      <c r="E2872" s="143" t="s">
        <v>101</v>
      </c>
      <c r="F2872" s="143" t="s">
        <v>102</v>
      </c>
      <c r="G2872" s="143" t="s">
        <v>103</v>
      </c>
      <c r="H2872" s="143" t="s">
        <v>104</v>
      </c>
      <c r="I2872" s="143" t="s">
        <v>105</v>
      </c>
      <c r="J2872" s="143">
        <v>344</v>
      </c>
      <c r="K2872" s="144">
        <v>491.91999999999996</v>
      </c>
    </row>
    <row r="2873" spans="1:11" x14ac:dyDescent="0.25">
      <c r="A2873" s="142" t="s">
        <v>99</v>
      </c>
      <c r="B2873" s="143">
        <v>2024</v>
      </c>
      <c r="C2873" s="143" t="s">
        <v>38</v>
      </c>
      <c r="D2873" s="143" t="s">
        <v>112</v>
      </c>
      <c r="E2873" s="143" t="s">
        <v>101</v>
      </c>
      <c r="F2873" s="143" t="s">
        <v>102</v>
      </c>
      <c r="G2873" s="143" t="s">
        <v>103</v>
      </c>
      <c r="H2873" s="143" t="s">
        <v>104</v>
      </c>
      <c r="I2873" s="143" t="s">
        <v>105</v>
      </c>
      <c r="J2873" s="143">
        <v>370</v>
      </c>
      <c r="K2873" s="144">
        <v>526.24</v>
      </c>
    </row>
    <row r="2874" spans="1:11" x14ac:dyDescent="0.25">
      <c r="A2874" s="142" t="s">
        <v>99</v>
      </c>
      <c r="B2874" s="143">
        <v>2024</v>
      </c>
      <c r="C2874" s="143" t="s">
        <v>38</v>
      </c>
      <c r="D2874" s="143" t="s">
        <v>112</v>
      </c>
      <c r="E2874" s="143" t="s">
        <v>101</v>
      </c>
      <c r="F2874" s="143" t="s">
        <v>102</v>
      </c>
      <c r="G2874" s="143" t="s">
        <v>103</v>
      </c>
      <c r="H2874" s="143" t="s">
        <v>104</v>
      </c>
      <c r="I2874" s="143" t="s">
        <v>105</v>
      </c>
      <c r="J2874" s="143">
        <v>346</v>
      </c>
      <c r="K2874" s="144">
        <v>526.24</v>
      </c>
    </row>
    <row r="2875" spans="1:11" x14ac:dyDescent="0.25">
      <c r="A2875" s="142" t="s">
        <v>106</v>
      </c>
      <c r="B2875" s="143">
        <v>2024</v>
      </c>
      <c r="C2875" s="143" t="s">
        <v>38</v>
      </c>
      <c r="D2875" s="143" t="s">
        <v>112</v>
      </c>
      <c r="E2875" s="143" t="s">
        <v>101</v>
      </c>
      <c r="F2875" s="143" t="s">
        <v>102</v>
      </c>
      <c r="G2875" s="143" t="s">
        <v>103</v>
      </c>
      <c r="H2875" s="143" t="s">
        <v>104</v>
      </c>
      <c r="I2875" s="143" t="s">
        <v>105</v>
      </c>
      <c r="J2875" s="143">
        <v>982</v>
      </c>
      <c r="K2875" s="144">
        <v>1404.26</v>
      </c>
    </row>
    <row r="2876" spans="1:11" x14ac:dyDescent="0.25">
      <c r="A2876" s="142" t="s">
        <v>99</v>
      </c>
      <c r="B2876" s="143">
        <v>2024</v>
      </c>
      <c r="C2876" s="143" t="s">
        <v>38</v>
      </c>
      <c r="D2876" s="143" t="s">
        <v>112</v>
      </c>
      <c r="E2876" s="143" t="s">
        <v>101</v>
      </c>
      <c r="F2876" s="143" t="s">
        <v>102</v>
      </c>
      <c r="G2876" s="143" t="s">
        <v>103</v>
      </c>
      <c r="H2876" s="143" t="s">
        <v>104</v>
      </c>
      <c r="I2876" s="143" t="s">
        <v>105</v>
      </c>
      <c r="J2876" s="143">
        <v>342</v>
      </c>
      <c r="K2876" s="144">
        <v>489.06</v>
      </c>
    </row>
    <row r="2877" spans="1:11" x14ac:dyDescent="0.25">
      <c r="A2877" s="142" t="s">
        <v>99</v>
      </c>
      <c r="B2877" s="143">
        <v>2024</v>
      </c>
      <c r="C2877" s="143" t="s">
        <v>38</v>
      </c>
      <c r="D2877" s="143" t="s">
        <v>112</v>
      </c>
      <c r="E2877" s="143" t="s">
        <v>101</v>
      </c>
      <c r="F2877" s="143" t="s">
        <v>102</v>
      </c>
      <c r="G2877" s="143" t="s">
        <v>103</v>
      </c>
      <c r="H2877" s="143" t="s">
        <v>104</v>
      </c>
      <c r="I2877" s="143" t="s">
        <v>105</v>
      </c>
      <c r="J2877" s="143">
        <v>369</v>
      </c>
      <c r="K2877" s="144">
        <v>527.66999999999996</v>
      </c>
    </row>
    <row r="2878" spans="1:11" x14ac:dyDescent="0.25">
      <c r="A2878" s="142" t="s">
        <v>106</v>
      </c>
      <c r="B2878" s="143">
        <v>2024</v>
      </c>
      <c r="C2878" s="143" t="s">
        <v>38</v>
      </c>
      <c r="D2878" s="143" t="s">
        <v>112</v>
      </c>
      <c r="E2878" s="143" t="s">
        <v>101</v>
      </c>
      <c r="F2878" s="143" t="s">
        <v>102</v>
      </c>
      <c r="G2878" s="143" t="s">
        <v>103</v>
      </c>
      <c r="H2878" s="143" t="s">
        <v>104</v>
      </c>
      <c r="I2878" s="143" t="s">
        <v>105</v>
      </c>
      <c r="J2878" s="143">
        <v>345</v>
      </c>
      <c r="K2878" s="144">
        <v>493.35</v>
      </c>
    </row>
    <row r="2879" spans="1:11" x14ac:dyDescent="0.25">
      <c r="A2879" s="142" t="s">
        <v>99</v>
      </c>
      <c r="B2879" s="143">
        <v>2024</v>
      </c>
      <c r="C2879" s="143" t="s">
        <v>38</v>
      </c>
      <c r="D2879" s="143" t="s">
        <v>112</v>
      </c>
      <c r="E2879" s="143" t="s">
        <v>101</v>
      </c>
      <c r="F2879" s="143" t="s">
        <v>102</v>
      </c>
      <c r="G2879" s="143" t="s">
        <v>103</v>
      </c>
      <c r="H2879" s="143" t="s">
        <v>104</v>
      </c>
      <c r="I2879" s="143" t="s">
        <v>105</v>
      </c>
      <c r="J2879" s="143">
        <v>763</v>
      </c>
      <c r="K2879" s="144">
        <v>1091.0899999999999</v>
      </c>
    </row>
    <row r="2880" spans="1:11" x14ac:dyDescent="0.25">
      <c r="A2880" s="142" t="s">
        <v>99</v>
      </c>
      <c r="B2880" s="143">
        <v>2024</v>
      </c>
      <c r="C2880" s="143" t="s">
        <v>38</v>
      </c>
      <c r="D2880" s="143" t="s">
        <v>112</v>
      </c>
      <c r="E2880" s="143" t="s">
        <v>101</v>
      </c>
      <c r="F2880" s="143" t="s">
        <v>102</v>
      </c>
      <c r="G2880" s="143" t="s">
        <v>103</v>
      </c>
      <c r="H2880" s="143" t="s">
        <v>104</v>
      </c>
      <c r="I2880" s="143" t="s">
        <v>105</v>
      </c>
      <c r="J2880" s="143">
        <v>850</v>
      </c>
      <c r="K2880" s="144">
        <v>1215.5</v>
      </c>
    </row>
    <row r="2881" spans="1:11" x14ac:dyDescent="0.25">
      <c r="A2881" s="142" t="s">
        <v>99</v>
      </c>
      <c r="B2881" s="143">
        <v>2024</v>
      </c>
      <c r="C2881" s="143" t="s">
        <v>38</v>
      </c>
      <c r="D2881" s="143" t="s">
        <v>112</v>
      </c>
      <c r="E2881" s="143" t="s">
        <v>101</v>
      </c>
      <c r="F2881" s="143" t="s">
        <v>102</v>
      </c>
      <c r="G2881" s="143" t="s">
        <v>103</v>
      </c>
      <c r="H2881" s="143" t="s">
        <v>104</v>
      </c>
      <c r="I2881" s="143" t="s">
        <v>105</v>
      </c>
      <c r="J2881" s="143">
        <v>371</v>
      </c>
      <c r="K2881" s="144">
        <v>530.53</v>
      </c>
    </row>
    <row r="2882" spans="1:11" x14ac:dyDescent="0.25">
      <c r="A2882" s="142" t="s">
        <v>99</v>
      </c>
      <c r="B2882" s="143">
        <v>2024</v>
      </c>
      <c r="C2882" s="143" t="s">
        <v>38</v>
      </c>
      <c r="D2882" s="143" t="s">
        <v>112</v>
      </c>
      <c r="E2882" s="143" t="s">
        <v>101</v>
      </c>
      <c r="F2882" s="143" t="s">
        <v>102</v>
      </c>
      <c r="G2882" s="143" t="s">
        <v>103</v>
      </c>
      <c r="H2882" s="143" t="s">
        <v>104</v>
      </c>
      <c r="I2882" s="143" t="s">
        <v>105</v>
      </c>
      <c r="J2882" s="143">
        <v>347</v>
      </c>
      <c r="K2882" s="144">
        <v>496.21000000000004</v>
      </c>
    </row>
    <row r="2883" spans="1:11" x14ac:dyDescent="0.25">
      <c r="A2883" s="142" t="s">
        <v>99</v>
      </c>
      <c r="B2883" s="143">
        <v>2024</v>
      </c>
      <c r="C2883" s="143" t="s">
        <v>42</v>
      </c>
      <c r="D2883" s="143" t="s">
        <v>112</v>
      </c>
      <c r="E2883" s="143" t="s">
        <v>101</v>
      </c>
      <c r="F2883" s="143" t="s">
        <v>102</v>
      </c>
      <c r="G2883" s="143" t="s">
        <v>103</v>
      </c>
      <c r="H2883" s="143" t="s">
        <v>104</v>
      </c>
      <c r="I2883" s="143" t="s">
        <v>105</v>
      </c>
      <c r="J2883" s="143">
        <v>350</v>
      </c>
      <c r="K2883" s="144">
        <v>500.5</v>
      </c>
    </row>
    <row r="2884" spans="1:11" x14ac:dyDescent="0.25">
      <c r="A2884" s="142" t="s">
        <v>108</v>
      </c>
      <c r="B2884" s="143">
        <v>2024</v>
      </c>
      <c r="C2884" s="143" t="s">
        <v>42</v>
      </c>
      <c r="D2884" s="143" t="s">
        <v>112</v>
      </c>
      <c r="E2884" s="143" t="s">
        <v>101</v>
      </c>
      <c r="F2884" s="143" t="s">
        <v>102</v>
      </c>
      <c r="G2884" s="143" t="s">
        <v>103</v>
      </c>
      <c r="H2884" s="143" t="s">
        <v>104</v>
      </c>
      <c r="I2884" s="143" t="s">
        <v>105</v>
      </c>
      <c r="J2884" s="143">
        <v>352</v>
      </c>
      <c r="K2884" s="144">
        <v>526.24</v>
      </c>
    </row>
    <row r="2885" spans="1:11" x14ac:dyDescent="0.25">
      <c r="A2885" s="142" t="s">
        <v>106</v>
      </c>
      <c r="B2885" s="143">
        <v>2024</v>
      </c>
      <c r="C2885" s="143" t="s">
        <v>42</v>
      </c>
      <c r="D2885" s="143" t="s">
        <v>112</v>
      </c>
      <c r="E2885" s="143" t="s">
        <v>101</v>
      </c>
      <c r="F2885" s="143" t="s">
        <v>102</v>
      </c>
      <c r="G2885" s="143" t="s">
        <v>103</v>
      </c>
      <c r="H2885" s="143" t="s">
        <v>104</v>
      </c>
      <c r="I2885" s="143" t="s">
        <v>105</v>
      </c>
      <c r="J2885" s="143">
        <v>322</v>
      </c>
      <c r="K2885" s="144">
        <v>526.24</v>
      </c>
    </row>
    <row r="2886" spans="1:11" x14ac:dyDescent="0.25">
      <c r="A2886" s="142" t="s">
        <v>106</v>
      </c>
      <c r="B2886" s="143">
        <v>2024</v>
      </c>
      <c r="C2886" s="143" t="s">
        <v>42</v>
      </c>
      <c r="D2886" s="143" t="s">
        <v>112</v>
      </c>
      <c r="E2886" s="143" t="s">
        <v>101</v>
      </c>
      <c r="F2886" s="143" t="s">
        <v>102</v>
      </c>
      <c r="G2886" s="143" t="s">
        <v>103</v>
      </c>
      <c r="H2886" s="143" t="s">
        <v>104</v>
      </c>
      <c r="I2886" s="143" t="s">
        <v>105</v>
      </c>
      <c r="J2886" s="143">
        <v>986</v>
      </c>
      <c r="K2886" s="144">
        <v>1409.98</v>
      </c>
    </row>
    <row r="2887" spans="1:11" x14ac:dyDescent="0.25">
      <c r="A2887" s="142" t="s">
        <v>99</v>
      </c>
      <c r="B2887" s="143">
        <v>2024</v>
      </c>
      <c r="C2887" s="143" t="s">
        <v>42</v>
      </c>
      <c r="D2887" s="143" t="s">
        <v>112</v>
      </c>
      <c r="E2887" s="143" t="s">
        <v>101</v>
      </c>
      <c r="F2887" s="143" t="s">
        <v>102</v>
      </c>
      <c r="G2887" s="143" t="s">
        <v>103</v>
      </c>
      <c r="H2887" s="143" t="s">
        <v>104</v>
      </c>
      <c r="I2887" s="143" t="s">
        <v>105</v>
      </c>
      <c r="J2887" s="143">
        <v>324</v>
      </c>
      <c r="K2887" s="144">
        <v>463.32</v>
      </c>
    </row>
    <row r="2888" spans="1:11" x14ac:dyDescent="0.25">
      <c r="A2888" s="142" t="s">
        <v>99</v>
      </c>
      <c r="B2888" s="143">
        <v>2024</v>
      </c>
      <c r="C2888" s="143" t="s">
        <v>42</v>
      </c>
      <c r="D2888" s="143" t="s">
        <v>112</v>
      </c>
      <c r="E2888" s="143" t="s">
        <v>101</v>
      </c>
      <c r="F2888" s="143" t="s">
        <v>102</v>
      </c>
      <c r="G2888" s="143" t="s">
        <v>103</v>
      </c>
      <c r="H2888" s="143" t="s">
        <v>104</v>
      </c>
      <c r="I2888" s="143" t="s">
        <v>105</v>
      </c>
      <c r="J2888" s="143">
        <v>351</v>
      </c>
      <c r="K2888" s="144">
        <v>501.93</v>
      </c>
    </row>
    <row r="2889" spans="1:11" x14ac:dyDescent="0.25">
      <c r="A2889" s="142" t="s">
        <v>106</v>
      </c>
      <c r="B2889" s="143">
        <v>2024</v>
      </c>
      <c r="C2889" s="143" t="s">
        <v>42</v>
      </c>
      <c r="D2889" s="143" t="s">
        <v>112</v>
      </c>
      <c r="E2889" s="143" t="s">
        <v>101</v>
      </c>
      <c r="F2889" s="143" t="s">
        <v>102</v>
      </c>
      <c r="G2889" s="143" t="s">
        <v>103</v>
      </c>
      <c r="H2889" s="143" t="s">
        <v>104</v>
      </c>
      <c r="I2889" s="143" t="s">
        <v>105</v>
      </c>
      <c r="J2889" s="143">
        <v>321</v>
      </c>
      <c r="K2889" s="144">
        <v>459.03</v>
      </c>
    </row>
    <row r="2890" spans="1:11" x14ac:dyDescent="0.25">
      <c r="A2890" s="142" t="s">
        <v>106</v>
      </c>
      <c r="B2890" s="143">
        <v>2024</v>
      </c>
      <c r="C2890" s="143" t="s">
        <v>42</v>
      </c>
      <c r="D2890" s="143" t="s">
        <v>112</v>
      </c>
      <c r="E2890" s="143" t="s">
        <v>101</v>
      </c>
      <c r="F2890" s="143" t="s">
        <v>102</v>
      </c>
      <c r="G2890" s="143" t="s">
        <v>103</v>
      </c>
      <c r="H2890" s="143" t="s">
        <v>104</v>
      </c>
      <c r="I2890" s="143" t="s">
        <v>105</v>
      </c>
      <c r="J2890" s="143">
        <v>767</v>
      </c>
      <c r="K2890" s="144">
        <v>1096.81</v>
      </c>
    </row>
    <row r="2891" spans="1:11" x14ac:dyDescent="0.25">
      <c r="A2891" s="142" t="s">
        <v>108</v>
      </c>
      <c r="B2891" s="143">
        <v>2024</v>
      </c>
      <c r="C2891" s="143" t="s">
        <v>42</v>
      </c>
      <c r="D2891" s="143" t="s">
        <v>112</v>
      </c>
      <c r="E2891" s="143" t="s">
        <v>101</v>
      </c>
      <c r="F2891" s="143" t="s">
        <v>102</v>
      </c>
      <c r="G2891" s="143" t="s">
        <v>103</v>
      </c>
      <c r="H2891" s="143" t="s">
        <v>104</v>
      </c>
      <c r="I2891" s="143" t="s">
        <v>105</v>
      </c>
      <c r="J2891" s="143">
        <v>853</v>
      </c>
      <c r="K2891" s="144">
        <v>1219.79</v>
      </c>
    </row>
    <row r="2892" spans="1:11" x14ac:dyDescent="0.25">
      <c r="A2892" s="142" t="s">
        <v>99</v>
      </c>
      <c r="B2892" s="143">
        <v>2024</v>
      </c>
      <c r="C2892" s="143" t="s">
        <v>42</v>
      </c>
      <c r="D2892" s="143" t="s">
        <v>112</v>
      </c>
      <c r="E2892" s="143" t="s">
        <v>101</v>
      </c>
      <c r="F2892" s="143" t="s">
        <v>102</v>
      </c>
      <c r="G2892" s="143" t="s">
        <v>103</v>
      </c>
      <c r="H2892" s="143" t="s">
        <v>104</v>
      </c>
      <c r="I2892" s="143" t="s">
        <v>105</v>
      </c>
      <c r="J2892" s="143">
        <v>323</v>
      </c>
      <c r="K2892" s="144">
        <v>461.89</v>
      </c>
    </row>
    <row r="2893" spans="1:11" x14ac:dyDescent="0.25">
      <c r="A2893" s="142" t="s">
        <v>108</v>
      </c>
      <c r="B2893" s="143">
        <v>2024</v>
      </c>
      <c r="C2893" s="143" t="s">
        <v>31</v>
      </c>
      <c r="D2893" s="143" t="s">
        <v>112</v>
      </c>
      <c r="E2893" s="143" t="s">
        <v>101</v>
      </c>
      <c r="F2893" s="143" t="s">
        <v>102</v>
      </c>
      <c r="G2893" s="143" t="s">
        <v>103</v>
      </c>
      <c r="H2893" s="143" t="s">
        <v>104</v>
      </c>
      <c r="I2893" s="143" t="s">
        <v>105</v>
      </c>
      <c r="J2893" s="143">
        <v>158</v>
      </c>
      <c r="K2893" s="144">
        <v>225.94</v>
      </c>
    </row>
    <row r="2894" spans="1:11" x14ac:dyDescent="0.25">
      <c r="A2894" s="142" t="s">
        <v>99</v>
      </c>
      <c r="B2894" s="143">
        <v>2024</v>
      </c>
      <c r="C2894" s="143" t="s">
        <v>31</v>
      </c>
      <c r="D2894" s="143" t="s">
        <v>112</v>
      </c>
      <c r="E2894" s="143" t="s">
        <v>101</v>
      </c>
      <c r="F2894" s="143" t="s">
        <v>102</v>
      </c>
      <c r="G2894" s="143" t="s">
        <v>103</v>
      </c>
      <c r="H2894" s="143" t="s">
        <v>104</v>
      </c>
      <c r="I2894" s="143" t="s">
        <v>105</v>
      </c>
      <c r="J2894" s="143">
        <v>128</v>
      </c>
      <c r="K2894" s="144">
        <v>183.04</v>
      </c>
    </row>
    <row r="2895" spans="1:11" x14ac:dyDescent="0.25">
      <c r="A2895" s="142" t="s">
        <v>108</v>
      </c>
      <c r="B2895" s="143">
        <v>2024</v>
      </c>
      <c r="C2895" s="143" t="s">
        <v>31</v>
      </c>
      <c r="D2895" s="143" t="s">
        <v>112</v>
      </c>
      <c r="E2895" s="143" t="s">
        <v>101</v>
      </c>
      <c r="F2895" s="143" t="s">
        <v>102</v>
      </c>
      <c r="G2895" s="143" t="s">
        <v>103</v>
      </c>
      <c r="H2895" s="143" t="s">
        <v>104</v>
      </c>
      <c r="I2895" s="143" t="s">
        <v>105</v>
      </c>
      <c r="J2895" s="143">
        <v>160</v>
      </c>
      <c r="K2895" s="144">
        <v>526.24</v>
      </c>
    </row>
    <row r="2896" spans="1:11" x14ac:dyDescent="0.25">
      <c r="A2896" s="142" t="s">
        <v>106</v>
      </c>
      <c r="B2896" s="143">
        <v>2024</v>
      </c>
      <c r="C2896" s="143" t="s">
        <v>31</v>
      </c>
      <c r="D2896" s="143" t="s">
        <v>112</v>
      </c>
      <c r="E2896" s="143" t="s">
        <v>101</v>
      </c>
      <c r="F2896" s="143" t="s">
        <v>102</v>
      </c>
      <c r="G2896" s="143" t="s">
        <v>103</v>
      </c>
      <c r="H2896" s="143" t="s">
        <v>104</v>
      </c>
      <c r="I2896" s="143" t="s">
        <v>105</v>
      </c>
      <c r="J2896" s="143">
        <v>130</v>
      </c>
      <c r="K2896" s="144">
        <v>526.24</v>
      </c>
    </row>
    <row r="2897" spans="1:11" x14ac:dyDescent="0.25">
      <c r="A2897" s="142" t="s">
        <v>106</v>
      </c>
      <c r="B2897" s="143">
        <v>2024</v>
      </c>
      <c r="C2897" s="143" t="s">
        <v>31</v>
      </c>
      <c r="D2897" s="143" t="s">
        <v>112</v>
      </c>
      <c r="E2897" s="143" t="s">
        <v>101</v>
      </c>
      <c r="F2897" s="143" t="s">
        <v>102</v>
      </c>
      <c r="G2897" s="143" t="s">
        <v>103</v>
      </c>
      <c r="H2897" s="143" t="s">
        <v>104</v>
      </c>
      <c r="I2897" s="143" t="s">
        <v>105</v>
      </c>
      <c r="J2897" s="143">
        <v>977</v>
      </c>
      <c r="K2897" s="144">
        <v>1397.1100000000001</v>
      </c>
    </row>
    <row r="2898" spans="1:11" x14ac:dyDescent="0.25">
      <c r="A2898" s="142" t="s">
        <v>99</v>
      </c>
      <c r="B2898" s="143">
        <v>2024</v>
      </c>
      <c r="C2898" s="143" t="s">
        <v>31</v>
      </c>
      <c r="D2898" s="143" t="s">
        <v>112</v>
      </c>
      <c r="E2898" s="143" t="s">
        <v>101</v>
      </c>
      <c r="F2898" s="143" t="s">
        <v>102</v>
      </c>
      <c r="G2898" s="143" t="s">
        <v>103</v>
      </c>
      <c r="H2898" s="143" t="s">
        <v>104</v>
      </c>
      <c r="I2898" s="143" t="s">
        <v>105</v>
      </c>
      <c r="J2898" s="143">
        <v>132</v>
      </c>
      <c r="K2898" s="144">
        <v>188.76</v>
      </c>
    </row>
    <row r="2899" spans="1:11" x14ac:dyDescent="0.25">
      <c r="A2899" s="142" t="s">
        <v>99</v>
      </c>
      <c r="B2899" s="143">
        <v>2024</v>
      </c>
      <c r="C2899" s="143" t="s">
        <v>31</v>
      </c>
      <c r="D2899" s="143" t="s">
        <v>112</v>
      </c>
      <c r="E2899" s="143" t="s">
        <v>101</v>
      </c>
      <c r="F2899" s="143" t="s">
        <v>102</v>
      </c>
      <c r="G2899" s="143" t="s">
        <v>103</v>
      </c>
      <c r="H2899" s="143" t="s">
        <v>104</v>
      </c>
      <c r="I2899" s="143" t="s">
        <v>105</v>
      </c>
      <c r="J2899" s="143">
        <v>159</v>
      </c>
      <c r="K2899" s="144">
        <v>227.37</v>
      </c>
    </row>
    <row r="2900" spans="1:11" x14ac:dyDescent="0.25">
      <c r="A2900" s="142" t="s">
        <v>106</v>
      </c>
      <c r="B2900" s="143">
        <v>2024</v>
      </c>
      <c r="C2900" s="143" t="s">
        <v>31</v>
      </c>
      <c r="D2900" s="143" t="s">
        <v>112</v>
      </c>
      <c r="E2900" s="143" t="s">
        <v>101</v>
      </c>
      <c r="F2900" s="143" t="s">
        <v>102</v>
      </c>
      <c r="G2900" s="143" t="s">
        <v>103</v>
      </c>
      <c r="H2900" s="143" t="s">
        <v>104</v>
      </c>
      <c r="I2900" s="143" t="s">
        <v>105</v>
      </c>
      <c r="J2900" s="143">
        <v>129</v>
      </c>
      <c r="K2900" s="144">
        <v>184.47</v>
      </c>
    </row>
    <row r="2901" spans="1:11" x14ac:dyDescent="0.25">
      <c r="A2901" s="142" t="s">
        <v>106</v>
      </c>
      <c r="B2901" s="143">
        <v>2024</v>
      </c>
      <c r="C2901" s="143" t="s">
        <v>31</v>
      </c>
      <c r="D2901" s="143" t="s">
        <v>112</v>
      </c>
      <c r="E2901" s="143" t="s">
        <v>101</v>
      </c>
      <c r="F2901" s="143" t="s">
        <v>102</v>
      </c>
      <c r="G2901" s="143" t="s">
        <v>103</v>
      </c>
      <c r="H2901" s="143" t="s">
        <v>104</v>
      </c>
      <c r="I2901" s="143" t="s">
        <v>105</v>
      </c>
      <c r="J2901" s="143">
        <v>758</v>
      </c>
      <c r="K2901" s="144">
        <v>1083.94</v>
      </c>
    </row>
    <row r="2902" spans="1:11" x14ac:dyDescent="0.25">
      <c r="A2902" s="142" t="s">
        <v>108</v>
      </c>
      <c r="B2902" s="143">
        <v>2024</v>
      </c>
      <c r="C2902" s="143" t="s">
        <v>31</v>
      </c>
      <c r="D2902" s="143" t="s">
        <v>112</v>
      </c>
      <c r="E2902" s="143" t="s">
        <v>101</v>
      </c>
      <c r="F2902" s="143" t="s">
        <v>102</v>
      </c>
      <c r="G2902" s="143" t="s">
        <v>103</v>
      </c>
      <c r="H2902" s="143" t="s">
        <v>104</v>
      </c>
      <c r="I2902" s="143" t="s">
        <v>105</v>
      </c>
      <c r="J2902" s="143">
        <v>844</v>
      </c>
      <c r="K2902" s="144">
        <v>1206.92</v>
      </c>
    </row>
    <row r="2903" spans="1:11" x14ac:dyDescent="0.25">
      <c r="A2903" s="142" t="s">
        <v>99</v>
      </c>
      <c r="B2903" s="143">
        <v>2024</v>
      </c>
      <c r="C2903" s="143" t="s">
        <v>31</v>
      </c>
      <c r="D2903" s="143" t="s">
        <v>112</v>
      </c>
      <c r="E2903" s="143" t="s">
        <v>101</v>
      </c>
      <c r="F2903" s="143" t="s">
        <v>102</v>
      </c>
      <c r="G2903" s="143" t="s">
        <v>103</v>
      </c>
      <c r="H2903" s="143" t="s">
        <v>104</v>
      </c>
      <c r="I2903" s="143" t="s">
        <v>105</v>
      </c>
      <c r="J2903" s="143">
        <v>155</v>
      </c>
      <c r="K2903" s="144">
        <v>221.65</v>
      </c>
    </row>
    <row r="2904" spans="1:11" x14ac:dyDescent="0.25">
      <c r="A2904" s="142" t="s">
        <v>108</v>
      </c>
      <c r="B2904" s="143">
        <v>2024</v>
      </c>
      <c r="C2904" s="143" t="s">
        <v>31</v>
      </c>
      <c r="D2904" s="143" t="s">
        <v>112</v>
      </c>
      <c r="E2904" s="143" t="s">
        <v>101</v>
      </c>
      <c r="F2904" s="143" t="s">
        <v>102</v>
      </c>
      <c r="G2904" s="143" t="s">
        <v>103</v>
      </c>
      <c r="H2904" s="143" t="s">
        <v>104</v>
      </c>
      <c r="I2904" s="143" t="s">
        <v>105</v>
      </c>
      <c r="J2904" s="143">
        <v>131</v>
      </c>
      <c r="K2904" s="144">
        <v>187.32999999999998</v>
      </c>
    </row>
    <row r="2905" spans="1:11" x14ac:dyDescent="0.25">
      <c r="A2905" s="142" t="s">
        <v>99</v>
      </c>
      <c r="B2905" s="143">
        <v>2024</v>
      </c>
      <c r="C2905" s="143" t="s">
        <v>9</v>
      </c>
      <c r="D2905" s="143" t="s">
        <v>112</v>
      </c>
      <c r="E2905" s="143" t="s">
        <v>101</v>
      </c>
      <c r="F2905" s="143" t="s">
        <v>102</v>
      </c>
      <c r="G2905" s="143" t="s">
        <v>103</v>
      </c>
      <c r="H2905" s="143" t="s">
        <v>104</v>
      </c>
      <c r="I2905" s="143" t="s">
        <v>105</v>
      </c>
      <c r="J2905" s="143">
        <v>164</v>
      </c>
      <c r="K2905" s="144">
        <v>234.51999999999998</v>
      </c>
    </row>
    <row r="2906" spans="1:11" x14ac:dyDescent="0.25">
      <c r="A2906" s="142" t="s">
        <v>109</v>
      </c>
      <c r="B2906" s="143">
        <v>2024</v>
      </c>
      <c r="C2906" s="143" t="s">
        <v>9</v>
      </c>
      <c r="D2906" s="143" t="s">
        <v>112</v>
      </c>
      <c r="E2906" s="143" t="s">
        <v>101</v>
      </c>
      <c r="F2906" s="143" t="s">
        <v>102</v>
      </c>
      <c r="G2906" s="143" t="s">
        <v>103</v>
      </c>
      <c r="H2906" s="143" t="s">
        <v>104</v>
      </c>
      <c r="I2906" s="143" t="s">
        <v>105</v>
      </c>
      <c r="J2906" s="143">
        <v>134</v>
      </c>
      <c r="K2906" s="144">
        <v>191.62</v>
      </c>
    </row>
    <row r="2907" spans="1:11" x14ac:dyDescent="0.25">
      <c r="A2907" s="142" t="s">
        <v>106</v>
      </c>
      <c r="B2907" s="143">
        <v>2024</v>
      </c>
      <c r="C2907" s="143" t="s">
        <v>9</v>
      </c>
      <c r="D2907" s="143" t="s">
        <v>112</v>
      </c>
      <c r="E2907" s="143" t="s">
        <v>101</v>
      </c>
      <c r="F2907" s="143" t="s">
        <v>102</v>
      </c>
      <c r="G2907" s="143" t="s">
        <v>103</v>
      </c>
      <c r="H2907" s="143" t="s">
        <v>104</v>
      </c>
      <c r="I2907" s="143" t="s">
        <v>105</v>
      </c>
      <c r="J2907" s="143">
        <v>136</v>
      </c>
      <c r="K2907" s="144">
        <v>526.24</v>
      </c>
    </row>
    <row r="2908" spans="1:11" x14ac:dyDescent="0.25">
      <c r="A2908" s="142" t="s">
        <v>106</v>
      </c>
      <c r="B2908" s="143">
        <v>2024</v>
      </c>
      <c r="C2908" s="143" t="s">
        <v>9</v>
      </c>
      <c r="D2908" s="143" t="s">
        <v>112</v>
      </c>
      <c r="E2908" s="143" t="s">
        <v>101</v>
      </c>
      <c r="F2908" s="143" t="s">
        <v>102</v>
      </c>
      <c r="G2908" s="143" t="s">
        <v>103</v>
      </c>
      <c r="H2908" s="143" t="s">
        <v>104</v>
      </c>
      <c r="I2908" s="143" t="s">
        <v>105</v>
      </c>
      <c r="J2908" s="143">
        <v>976</v>
      </c>
      <c r="K2908" s="144">
        <v>1395.68</v>
      </c>
    </row>
    <row r="2909" spans="1:11" x14ac:dyDescent="0.25">
      <c r="A2909" s="142" t="s">
        <v>106</v>
      </c>
      <c r="B2909" s="143">
        <v>2024</v>
      </c>
      <c r="C2909" s="143" t="s">
        <v>9</v>
      </c>
      <c r="D2909" s="143" t="s">
        <v>112</v>
      </c>
      <c r="E2909" s="143" t="s">
        <v>101</v>
      </c>
      <c r="F2909" s="143" t="s">
        <v>102</v>
      </c>
      <c r="G2909" s="143" t="s">
        <v>103</v>
      </c>
      <c r="H2909" s="143" t="s">
        <v>104</v>
      </c>
      <c r="I2909" s="143" t="s">
        <v>105</v>
      </c>
      <c r="J2909" s="143">
        <v>138</v>
      </c>
      <c r="K2909" s="144">
        <v>197.34</v>
      </c>
    </row>
    <row r="2910" spans="1:11" x14ac:dyDescent="0.25">
      <c r="A2910" s="142" t="s">
        <v>106</v>
      </c>
      <c r="B2910" s="143">
        <v>2024</v>
      </c>
      <c r="C2910" s="143" t="s">
        <v>9</v>
      </c>
      <c r="D2910" s="143" t="s">
        <v>112</v>
      </c>
      <c r="E2910" s="143" t="s">
        <v>101</v>
      </c>
      <c r="F2910" s="143" t="s">
        <v>102</v>
      </c>
      <c r="G2910" s="143" t="s">
        <v>103</v>
      </c>
      <c r="H2910" s="143" t="s">
        <v>104</v>
      </c>
      <c r="I2910" s="143" t="s">
        <v>105</v>
      </c>
      <c r="J2910" s="143">
        <v>165</v>
      </c>
      <c r="K2910" s="144">
        <v>235.95</v>
      </c>
    </row>
    <row r="2911" spans="1:11" x14ac:dyDescent="0.25">
      <c r="A2911" s="142" t="s">
        <v>106</v>
      </c>
      <c r="B2911" s="143">
        <v>2024</v>
      </c>
      <c r="C2911" s="143" t="s">
        <v>9</v>
      </c>
      <c r="D2911" s="143" t="s">
        <v>112</v>
      </c>
      <c r="E2911" s="143" t="s">
        <v>101</v>
      </c>
      <c r="F2911" s="143" t="s">
        <v>102</v>
      </c>
      <c r="G2911" s="143" t="s">
        <v>103</v>
      </c>
      <c r="H2911" s="143" t="s">
        <v>104</v>
      </c>
      <c r="I2911" s="143" t="s">
        <v>105</v>
      </c>
      <c r="J2911" s="143">
        <v>135</v>
      </c>
      <c r="K2911" s="144">
        <v>193.05</v>
      </c>
    </row>
    <row r="2912" spans="1:11" x14ac:dyDescent="0.25">
      <c r="A2912" s="142" t="s">
        <v>106</v>
      </c>
      <c r="B2912" s="143">
        <v>2024</v>
      </c>
      <c r="C2912" s="143" t="s">
        <v>9</v>
      </c>
      <c r="D2912" s="143" t="s">
        <v>112</v>
      </c>
      <c r="E2912" s="143" t="s">
        <v>101</v>
      </c>
      <c r="F2912" s="143" t="s">
        <v>102</v>
      </c>
      <c r="G2912" s="143" t="s">
        <v>103</v>
      </c>
      <c r="H2912" s="143" t="s">
        <v>104</v>
      </c>
      <c r="I2912" s="143" t="s">
        <v>105</v>
      </c>
      <c r="J2912" s="143">
        <v>757</v>
      </c>
      <c r="K2912" s="144">
        <v>1082.51</v>
      </c>
    </row>
    <row r="2913" spans="1:11" x14ac:dyDescent="0.25">
      <c r="A2913" s="142" t="s">
        <v>109</v>
      </c>
      <c r="B2913" s="143">
        <v>2024</v>
      </c>
      <c r="C2913" s="143" t="s">
        <v>9</v>
      </c>
      <c r="D2913" s="143" t="s">
        <v>112</v>
      </c>
      <c r="E2913" s="143" t="s">
        <v>101</v>
      </c>
      <c r="F2913" s="143" t="s">
        <v>102</v>
      </c>
      <c r="G2913" s="143" t="s">
        <v>103</v>
      </c>
      <c r="H2913" s="143" t="s">
        <v>104</v>
      </c>
      <c r="I2913" s="143" t="s">
        <v>105</v>
      </c>
      <c r="J2913" s="143">
        <v>161</v>
      </c>
      <c r="K2913" s="144">
        <v>230.23000000000002</v>
      </c>
    </row>
    <row r="2914" spans="1:11" x14ac:dyDescent="0.25">
      <c r="A2914" s="142" t="s">
        <v>99</v>
      </c>
      <c r="B2914" s="143">
        <v>2024</v>
      </c>
      <c r="C2914" s="143" t="s">
        <v>9</v>
      </c>
      <c r="D2914" s="143" t="s">
        <v>112</v>
      </c>
      <c r="E2914" s="143" t="s">
        <v>101</v>
      </c>
      <c r="F2914" s="143" t="s">
        <v>102</v>
      </c>
      <c r="G2914" s="143" t="s">
        <v>103</v>
      </c>
      <c r="H2914" s="143" t="s">
        <v>104</v>
      </c>
      <c r="I2914" s="143" t="s">
        <v>105</v>
      </c>
      <c r="J2914" s="143">
        <v>137</v>
      </c>
      <c r="K2914" s="144">
        <v>195.91</v>
      </c>
    </row>
    <row r="2915" spans="1:11" x14ac:dyDescent="0.25">
      <c r="A2915" s="142" t="s">
        <v>106</v>
      </c>
      <c r="B2915" s="143">
        <v>2024</v>
      </c>
      <c r="C2915" s="143" t="s">
        <v>37</v>
      </c>
      <c r="D2915" s="143" t="s">
        <v>112</v>
      </c>
      <c r="E2915" s="143" t="s">
        <v>101</v>
      </c>
      <c r="F2915" s="143" t="s">
        <v>102</v>
      </c>
      <c r="G2915" s="143" t="s">
        <v>103</v>
      </c>
      <c r="H2915" s="143" t="s">
        <v>104</v>
      </c>
      <c r="I2915" s="143" t="s">
        <v>105</v>
      </c>
      <c r="J2915" s="143">
        <v>350</v>
      </c>
      <c r="K2915" s="144">
        <v>500.5</v>
      </c>
    </row>
    <row r="2916" spans="1:11" x14ac:dyDescent="0.25">
      <c r="A2916" s="142" t="s">
        <v>99</v>
      </c>
      <c r="B2916" s="143">
        <v>2024</v>
      </c>
      <c r="C2916" s="143" t="s">
        <v>37</v>
      </c>
      <c r="D2916" s="143" t="s">
        <v>112</v>
      </c>
      <c r="E2916" s="143" t="s">
        <v>101</v>
      </c>
      <c r="F2916" s="143" t="s">
        <v>102</v>
      </c>
      <c r="G2916" s="143" t="s">
        <v>103</v>
      </c>
      <c r="H2916" s="143" t="s">
        <v>104</v>
      </c>
      <c r="I2916" s="143" t="s">
        <v>105</v>
      </c>
      <c r="J2916" s="143">
        <v>130</v>
      </c>
      <c r="K2916" s="144">
        <v>526.24</v>
      </c>
    </row>
    <row r="2917" spans="1:11" x14ac:dyDescent="0.25">
      <c r="A2917" s="142" t="s">
        <v>106</v>
      </c>
      <c r="B2917" s="143">
        <v>2024</v>
      </c>
      <c r="C2917" s="143" t="s">
        <v>37</v>
      </c>
      <c r="D2917" s="143" t="s">
        <v>112</v>
      </c>
      <c r="E2917" s="143" t="s">
        <v>101</v>
      </c>
      <c r="F2917" s="143" t="s">
        <v>102</v>
      </c>
      <c r="G2917" s="143" t="s">
        <v>103</v>
      </c>
      <c r="H2917" s="143" t="s">
        <v>104</v>
      </c>
      <c r="I2917" s="143" t="s">
        <v>105</v>
      </c>
      <c r="J2917" s="143">
        <v>352</v>
      </c>
      <c r="K2917" s="144">
        <v>526.24</v>
      </c>
    </row>
    <row r="2918" spans="1:11" x14ac:dyDescent="0.25">
      <c r="A2918" s="142" t="s">
        <v>108</v>
      </c>
      <c r="B2918" s="143">
        <v>2024</v>
      </c>
      <c r="C2918" s="143" t="s">
        <v>37</v>
      </c>
      <c r="D2918" s="143" t="s">
        <v>112</v>
      </c>
      <c r="E2918" s="143" t="s">
        <v>101</v>
      </c>
      <c r="F2918" s="143" t="s">
        <v>102</v>
      </c>
      <c r="G2918" s="143" t="s">
        <v>103</v>
      </c>
      <c r="H2918" s="143" t="s">
        <v>104</v>
      </c>
      <c r="I2918" s="143" t="s">
        <v>105</v>
      </c>
      <c r="J2918" s="143">
        <v>981</v>
      </c>
      <c r="K2918" s="144">
        <v>1402.83</v>
      </c>
    </row>
    <row r="2919" spans="1:11" x14ac:dyDescent="0.25">
      <c r="A2919" s="142" t="s">
        <v>106</v>
      </c>
      <c r="B2919" s="143">
        <v>2024</v>
      </c>
      <c r="C2919" s="143" t="s">
        <v>37</v>
      </c>
      <c r="D2919" s="143" t="s">
        <v>112</v>
      </c>
      <c r="E2919" s="143" t="s">
        <v>101</v>
      </c>
      <c r="F2919" s="143" t="s">
        <v>102</v>
      </c>
      <c r="G2919" s="143" t="s">
        <v>103</v>
      </c>
      <c r="H2919" s="143" t="s">
        <v>104</v>
      </c>
      <c r="I2919" s="143" t="s">
        <v>105</v>
      </c>
      <c r="J2919" s="143">
        <v>348</v>
      </c>
      <c r="K2919" s="144">
        <v>497.64</v>
      </c>
    </row>
    <row r="2920" spans="1:11" x14ac:dyDescent="0.25">
      <c r="A2920" s="142" t="s">
        <v>106</v>
      </c>
      <c r="B2920" s="143">
        <v>2024</v>
      </c>
      <c r="C2920" s="143" t="s">
        <v>37</v>
      </c>
      <c r="D2920" s="143" t="s">
        <v>112</v>
      </c>
      <c r="E2920" s="143" t="s">
        <v>101</v>
      </c>
      <c r="F2920" s="143" t="s">
        <v>102</v>
      </c>
      <c r="G2920" s="143" t="s">
        <v>103</v>
      </c>
      <c r="H2920" s="143" t="s">
        <v>104</v>
      </c>
      <c r="I2920" s="143" t="s">
        <v>105</v>
      </c>
      <c r="J2920" s="143">
        <v>129</v>
      </c>
      <c r="K2920" s="144">
        <v>184.47</v>
      </c>
    </row>
    <row r="2921" spans="1:11" x14ac:dyDescent="0.25">
      <c r="A2921" s="142" t="s">
        <v>108</v>
      </c>
      <c r="B2921" s="143">
        <v>2024</v>
      </c>
      <c r="C2921" s="143" t="s">
        <v>37</v>
      </c>
      <c r="D2921" s="143" t="s">
        <v>112</v>
      </c>
      <c r="E2921" s="143" t="s">
        <v>101</v>
      </c>
      <c r="F2921" s="143" t="s">
        <v>102</v>
      </c>
      <c r="G2921" s="143" t="s">
        <v>103</v>
      </c>
      <c r="H2921" s="143" t="s">
        <v>104</v>
      </c>
      <c r="I2921" s="143" t="s">
        <v>105</v>
      </c>
      <c r="J2921" s="143">
        <v>351</v>
      </c>
      <c r="K2921" s="144">
        <v>501.93</v>
      </c>
    </row>
    <row r="2922" spans="1:11" x14ac:dyDescent="0.25">
      <c r="A2922" s="142" t="s">
        <v>106</v>
      </c>
      <c r="B2922" s="143">
        <v>2024</v>
      </c>
      <c r="C2922" s="143" t="s">
        <v>37</v>
      </c>
      <c r="D2922" s="143" t="s">
        <v>112</v>
      </c>
      <c r="E2922" s="143" t="s">
        <v>101</v>
      </c>
      <c r="F2922" s="143" t="s">
        <v>102</v>
      </c>
      <c r="G2922" s="143" t="s">
        <v>103</v>
      </c>
      <c r="H2922" s="143" t="s">
        <v>104</v>
      </c>
      <c r="I2922" s="143" t="s">
        <v>105</v>
      </c>
      <c r="J2922" s="143">
        <v>762</v>
      </c>
      <c r="K2922" s="144">
        <v>1089.6599999999999</v>
      </c>
    </row>
    <row r="2923" spans="1:11" x14ac:dyDescent="0.25">
      <c r="A2923" s="142" t="s">
        <v>99</v>
      </c>
      <c r="B2923" s="143">
        <v>2024</v>
      </c>
      <c r="C2923" s="143" t="s">
        <v>37</v>
      </c>
      <c r="D2923" s="143" t="s">
        <v>112</v>
      </c>
      <c r="E2923" s="143" t="s">
        <v>101</v>
      </c>
      <c r="F2923" s="143" t="s">
        <v>102</v>
      </c>
      <c r="G2923" s="143" t="s">
        <v>103</v>
      </c>
      <c r="H2923" s="143" t="s">
        <v>104</v>
      </c>
      <c r="I2923" s="143" t="s">
        <v>105</v>
      </c>
      <c r="J2923" s="143">
        <v>849</v>
      </c>
      <c r="K2923" s="144">
        <v>1214.07</v>
      </c>
    </row>
    <row r="2924" spans="1:11" x14ac:dyDescent="0.25">
      <c r="A2924" s="142" t="s">
        <v>106</v>
      </c>
      <c r="B2924" s="143">
        <v>2024</v>
      </c>
      <c r="C2924" s="143" t="s">
        <v>37</v>
      </c>
      <c r="D2924" s="143" t="s">
        <v>112</v>
      </c>
      <c r="E2924" s="143" t="s">
        <v>101</v>
      </c>
      <c r="F2924" s="143" t="s">
        <v>102</v>
      </c>
      <c r="G2924" s="143" t="s">
        <v>103</v>
      </c>
      <c r="H2924" s="143" t="s">
        <v>104</v>
      </c>
      <c r="I2924" s="143" t="s">
        <v>105</v>
      </c>
      <c r="J2924" s="143">
        <v>131</v>
      </c>
      <c r="K2924" s="144">
        <v>187.32999999999998</v>
      </c>
    </row>
    <row r="2925" spans="1:11" x14ac:dyDescent="0.25">
      <c r="A2925" s="142" t="s">
        <v>108</v>
      </c>
      <c r="B2925" s="143">
        <v>2024</v>
      </c>
      <c r="C2925" s="143" t="s">
        <v>36</v>
      </c>
      <c r="D2925" s="143" t="s">
        <v>112</v>
      </c>
      <c r="E2925" s="143" t="s">
        <v>101</v>
      </c>
      <c r="F2925" s="143" t="s">
        <v>102</v>
      </c>
      <c r="G2925" s="143" t="s">
        <v>103</v>
      </c>
      <c r="H2925" s="143" t="s">
        <v>104</v>
      </c>
      <c r="I2925" s="143" t="s">
        <v>105</v>
      </c>
      <c r="J2925" s="143">
        <v>134</v>
      </c>
      <c r="K2925" s="144">
        <v>191.62</v>
      </c>
    </row>
    <row r="2926" spans="1:11" x14ac:dyDescent="0.25">
      <c r="A2926" s="142" t="s">
        <v>108</v>
      </c>
      <c r="B2926" s="143">
        <v>2024</v>
      </c>
      <c r="C2926" s="143" t="s">
        <v>36</v>
      </c>
      <c r="D2926" s="143" t="s">
        <v>112</v>
      </c>
      <c r="E2926" s="143" t="s">
        <v>101</v>
      </c>
      <c r="F2926" s="143" t="s">
        <v>102</v>
      </c>
      <c r="G2926" s="143" t="s">
        <v>103</v>
      </c>
      <c r="H2926" s="143" t="s">
        <v>104</v>
      </c>
      <c r="I2926" s="143" t="s">
        <v>105</v>
      </c>
      <c r="J2926" s="143">
        <v>356</v>
      </c>
      <c r="K2926" s="144">
        <v>509.08</v>
      </c>
    </row>
    <row r="2927" spans="1:11" x14ac:dyDescent="0.25">
      <c r="A2927" s="142" t="s">
        <v>108</v>
      </c>
      <c r="B2927" s="143">
        <v>2024</v>
      </c>
      <c r="C2927" s="143" t="s">
        <v>36</v>
      </c>
      <c r="D2927" s="143" t="s">
        <v>112</v>
      </c>
      <c r="E2927" s="143" t="s">
        <v>101</v>
      </c>
      <c r="F2927" s="143" t="s">
        <v>102</v>
      </c>
      <c r="G2927" s="143" t="s">
        <v>103</v>
      </c>
      <c r="H2927" s="143" t="s">
        <v>104</v>
      </c>
      <c r="I2927" s="143" t="s">
        <v>105</v>
      </c>
      <c r="J2927" s="143">
        <v>136</v>
      </c>
      <c r="K2927" s="144">
        <v>526.24</v>
      </c>
    </row>
    <row r="2928" spans="1:11" x14ac:dyDescent="0.25">
      <c r="A2928" s="142" t="s">
        <v>108</v>
      </c>
      <c r="B2928" s="143">
        <v>2024</v>
      </c>
      <c r="C2928" s="143" t="s">
        <v>36</v>
      </c>
      <c r="D2928" s="143" t="s">
        <v>112</v>
      </c>
      <c r="E2928" s="143" t="s">
        <v>101</v>
      </c>
      <c r="F2928" s="143" t="s">
        <v>102</v>
      </c>
      <c r="G2928" s="143" t="s">
        <v>103</v>
      </c>
      <c r="H2928" s="143" t="s">
        <v>104</v>
      </c>
      <c r="I2928" s="143" t="s">
        <v>105</v>
      </c>
      <c r="J2928" s="143">
        <v>980</v>
      </c>
      <c r="K2928" s="144">
        <v>1401.4</v>
      </c>
    </row>
    <row r="2929" spans="1:11" x14ac:dyDescent="0.25">
      <c r="A2929" s="142" t="s">
        <v>106</v>
      </c>
      <c r="B2929" s="143">
        <v>2024</v>
      </c>
      <c r="C2929" s="143" t="s">
        <v>36</v>
      </c>
      <c r="D2929" s="143" t="s">
        <v>112</v>
      </c>
      <c r="E2929" s="143" t="s">
        <v>101</v>
      </c>
      <c r="F2929" s="143" t="s">
        <v>102</v>
      </c>
      <c r="G2929" s="143" t="s">
        <v>103</v>
      </c>
      <c r="H2929" s="143" t="s">
        <v>104</v>
      </c>
      <c r="I2929" s="143" t="s">
        <v>105</v>
      </c>
      <c r="J2929" s="143">
        <v>354</v>
      </c>
      <c r="K2929" s="144">
        <v>506.22</v>
      </c>
    </row>
    <row r="2930" spans="1:11" x14ac:dyDescent="0.25">
      <c r="A2930" s="142" t="s">
        <v>106</v>
      </c>
      <c r="B2930" s="143">
        <v>2024</v>
      </c>
      <c r="C2930" s="143" t="s">
        <v>36</v>
      </c>
      <c r="D2930" s="143" t="s">
        <v>112</v>
      </c>
      <c r="E2930" s="143" t="s">
        <v>101</v>
      </c>
      <c r="F2930" s="143" t="s">
        <v>102</v>
      </c>
      <c r="G2930" s="143" t="s">
        <v>103</v>
      </c>
      <c r="H2930" s="143" t="s">
        <v>104</v>
      </c>
      <c r="I2930" s="143" t="s">
        <v>105</v>
      </c>
      <c r="J2930" s="143">
        <v>135</v>
      </c>
      <c r="K2930" s="144">
        <v>193.05</v>
      </c>
    </row>
    <row r="2931" spans="1:11" x14ac:dyDescent="0.25">
      <c r="A2931" s="142" t="s">
        <v>108</v>
      </c>
      <c r="B2931" s="143">
        <v>2024</v>
      </c>
      <c r="C2931" s="143" t="s">
        <v>36</v>
      </c>
      <c r="D2931" s="143" t="s">
        <v>112</v>
      </c>
      <c r="E2931" s="143" t="s">
        <v>101</v>
      </c>
      <c r="F2931" s="143" t="s">
        <v>102</v>
      </c>
      <c r="G2931" s="143" t="s">
        <v>103</v>
      </c>
      <c r="H2931" s="143" t="s">
        <v>104</v>
      </c>
      <c r="I2931" s="143" t="s">
        <v>105</v>
      </c>
      <c r="J2931" s="143">
        <v>357</v>
      </c>
      <c r="K2931" s="144">
        <v>510.51</v>
      </c>
    </row>
    <row r="2932" spans="1:11" x14ac:dyDescent="0.25">
      <c r="A2932" s="142" t="s">
        <v>108</v>
      </c>
      <c r="B2932" s="143">
        <v>2024</v>
      </c>
      <c r="C2932" s="143" t="s">
        <v>36</v>
      </c>
      <c r="D2932" s="143" t="s">
        <v>112</v>
      </c>
      <c r="E2932" s="143" t="s">
        <v>101</v>
      </c>
      <c r="F2932" s="143" t="s">
        <v>102</v>
      </c>
      <c r="G2932" s="143" t="s">
        <v>103</v>
      </c>
      <c r="H2932" s="143" t="s">
        <v>104</v>
      </c>
      <c r="I2932" s="143" t="s">
        <v>105</v>
      </c>
      <c r="J2932" s="143">
        <v>848</v>
      </c>
      <c r="K2932" s="144">
        <v>1212.6399999999999</v>
      </c>
    </row>
    <row r="2933" spans="1:11" x14ac:dyDescent="0.25">
      <c r="A2933" s="142" t="s">
        <v>108</v>
      </c>
      <c r="B2933" s="143">
        <v>2024</v>
      </c>
      <c r="C2933" s="143" t="s">
        <v>36</v>
      </c>
      <c r="D2933" s="143" t="s">
        <v>112</v>
      </c>
      <c r="E2933" s="143" t="s">
        <v>101</v>
      </c>
      <c r="F2933" s="143" t="s">
        <v>102</v>
      </c>
      <c r="G2933" s="143" t="s">
        <v>103</v>
      </c>
      <c r="H2933" s="143" t="s">
        <v>104</v>
      </c>
      <c r="I2933" s="143" t="s">
        <v>105</v>
      </c>
      <c r="J2933" s="143">
        <v>137</v>
      </c>
      <c r="K2933" s="144">
        <v>195.91</v>
      </c>
    </row>
    <row r="2934" spans="1:11" x14ac:dyDescent="0.25">
      <c r="A2934" s="142" t="s">
        <v>108</v>
      </c>
      <c r="B2934" s="143">
        <v>2024</v>
      </c>
      <c r="C2934" s="143" t="s">
        <v>36</v>
      </c>
      <c r="D2934" s="143" t="s">
        <v>112</v>
      </c>
      <c r="E2934" s="143" t="s">
        <v>101</v>
      </c>
      <c r="F2934" s="143" t="s">
        <v>102</v>
      </c>
      <c r="G2934" s="143" t="s">
        <v>103</v>
      </c>
      <c r="H2934" s="143" t="s">
        <v>104</v>
      </c>
      <c r="I2934" s="143" t="s">
        <v>105</v>
      </c>
      <c r="J2934" s="143">
        <v>353</v>
      </c>
      <c r="K2934" s="144">
        <v>504.78999999999996</v>
      </c>
    </row>
    <row r="2935" spans="1:11" x14ac:dyDescent="0.25">
      <c r="A2935" s="142" t="s">
        <v>106</v>
      </c>
      <c r="B2935" s="143">
        <v>2024</v>
      </c>
      <c r="C2935" s="143" t="s">
        <v>32</v>
      </c>
      <c r="D2935" s="143" t="s">
        <v>112</v>
      </c>
      <c r="E2935" s="143" t="s">
        <v>101</v>
      </c>
      <c r="F2935" s="143" t="s">
        <v>102</v>
      </c>
      <c r="G2935" s="143" t="s">
        <v>103</v>
      </c>
      <c r="H2935" s="143" t="s">
        <v>104</v>
      </c>
      <c r="I2935" s="143" t="s">
        <v>105</v>
      </c>
      <c r="J2935" s="143">
        <v>152</v>
      </c>
      <c r="K2935" s="144">
        <v>217.36</v>
      </c>
    </row>
    <row r="2936" spans="1:11" x14ac:dyDescent="0.25">
      <c r="A2936" s="142" t="s">
        <v>106</v>
      </c>
      <c r="B2936" s="143">
        <v>2024</v>
      </c>
      <c r="C2936" s="143" t="s">
        <v>32</v>
      </c>
      <c r="D2936" s="143" t="s">
        <v>112</v>
      </c>
      <c r="E2936" s="143" t="s">
        <v>101</v>
      </c>
      <c r="F2936" s="143" t="s">
        <v>102</v>
      </c>
      <c r="G2936" s="143" t="s">
        <v>103</v>
      </c>
      <c r="H2936" s="143" t="s">
        <v>104</v>
      </c>
      <c r="I2936" s="143" t="s">
        <v>105</v>
      </c>
      <c r="J2936" s="143">
        <v>154</v>
      </c>
      <c r="K2936" s="144">
        <v>526.24</v>
      </c>
    </row>
    <row r="2937" spans="1:11" x14ac:dyDescent="0.25">
      <c r="A2937" s="142" t="s">
        <v>106</v>
      </c>
      <c r="B2937" s="143">
        <v>2024</v>
      </c>
      <c r="C2937" s="143" t="s">
        <v>32</v>
      </c>
      <c r="D2937" s="143" t="s">
        <v>112</v>
      </c>
      <c r="E2937" s="143" t="s">
        <v>101</v>
      </c>
      <c r="F2937" s="143" t="s">
        <v>102</v>
      </c>
      <c r="G2937" s="143" t="s">
        <v>103</v>
      </c>
      <c r="H2937" s="143" t="s">
        <v>104</v>
      </c>
      <c r="I2937" s="143" t="s">
        <v>105</v>
      </c>
      <c r="J2937" s="143">
        <v>370</v>
      </c>
      <c r="K2937" s="144">
        <v>526.24</v>
      </c>
    </row>
    <row r="2938" spans="1:11" x14ac:dyDescent="0.25">
      <c r="A2938" s="142" t="s">
        <v>106</v>
      </c>
      <c r="B2938" s="143">
        <v>2024</v>
      </c>
      <c r="C2938" s="143" t="s">
        <v>32</v>
      </c>
      <c r="D2938" s="143" t="s">
        <v>112</v>
      </c>
      <c r="E2938" s="143" t="s">
        <v>101</v>
      </c>
      <c r="F2938" s="143" t="s">
        <v>102</v>
      </c>
      <c r="G2938" s="143" t="s">
        <v>103</v>
      </c>
      <c r="H2938" s="143" t="s">
        <v>104</v>
      </c>
      <c r="I2938" s="143" t="s">
        <v>105</v>
      </c>
      <c r="J2938" s="143">
        <v>978</v>
      </c>
      <c r="K2938" s="144">
        <v>1398.54</v>
      </c>
    </row>
    <row r="2939" spans="1:11" x14ac:dyDescent="0.25">
      <c r="A2939" s="142" t="s">
        <v>99</v>
      </c>
      <c r="B2939" s="143">
        <v>2024</v>
      </c>
      <c r="C2939" s="143" t="s">
        <v>32</v>
      </c>
      <c r="D2939" s="143" t="s">
        <v>112</v>
      </c>
      <c r="E2939" s="143" t="s">
        <v>101</v>
      </c>
      <c r="F2939" s="143" t="s">
        <v>102</v>
      </c>
      <c r="G2939" s="143" t="s">
        <v>103</v>
      </c>
      <c r="H2939" s="143" t="s">
        <v>104</v>
      </c>
      <c r="I2939" s="143" t="s">
        <v>105</v>
      </c>
      <c r="J2939" s="143">
        <v>372</v>
      </c>
      <c r="K2939" s="144">
        <v>531.96</v>
      </c>
    </row>
    <row r="2940" spans="1:11" x14ac:dyDescent="0.25">
      <c r="A2940" s="142" t="s">
        <v>99</v>
      </c>
      <c r="B2940" s="143">
        <v>2024</v>
      </c>
      <c r="C2940" s="143" t="s">
        <v>32</v>
      </c>
      <c r="D2940" s="143" t="s">
        <v>112</v>
      </c>
      <c r="E2940" s="143" t="s">
        <v>101</v>
      </c>
      <c r="F2940" s="143" t="s">
        <v>102</v>
      </c>
      <c r="G2940" s="143" t="s">
        <v>103</v>
      </c>
      <c r="H2940" s="143" t="s">
        <v>104</v>
      </c>
      <c r="I2940" s="143" t="s">
        <v>105</v>
      </c>
      <c r="J2940" s="143">
        <v>153</v>
      </c>
      <c r="K2940" s="144">
        <v>218.79</v>
      </c>
    </row>
    <row r="2941" spans="1:11" x14ac:dyDescent="0.25">
      <c r="A2941" s="142" t="s">
        <v>106</v>
      </c>
      <c r="B2941" s="143">
        <v>2024</v>
      </c>
      <c r="C2941" s="143" t="s">
        <v>32</v>
      </c>
      <c r="D2941" s="143" t="s">
        <v>112</v>
      </c>
      <c r="E2941" s="143" t="s">
        <v>101</v>
      </c>
      <c r="F2941" s="143" t="s">
        <v>102</v>
      </c>
      <c r="G2941" s="143" t="s">
        <v>103</v>
      </c>
      <c r="H2941" s="143" t="s">
        <v>104</v>
      </c>
      <c r="I2941" s="143" t="s">
        <v>105</v>
      </c>
      <c r="J2941" s="143">
        <v>369</v>
      </c>
      <c r="K2941" s="144">
        <v>527.66999999999996</v>
      </c>
    </row>
    <row r="2942" spans="1:11" x14ac:dyDescent="0.25">
      <c r="A2942" s="142" t="s">
        <v>106</v>
      </c>
      <c r="B2942" s="143">
        <v>2024</v>
      </c>
      <c r="C2942" s="143" t="s">
        <v>32</v>
      </c>
      <c r="D2942" s="143" t="s">
        <v>112</v>
      </c>
      <c r="E2942" s="143" t="s">
        <v>101</v>
      </c>
      <c r="F2942" s="143" t="s">
        <v>102</v>
      </c>
      <c r="G2942" s="143" t="s">
        <v>103</v>
      </c>
      <c r="H2942" s="143" t="s">
        <v>104</v>
      </c>
      <c r="I2942" s="143" t="s">
        <v>105</v>
      </c>
      <c r="J2942" s="143">
        <v>759</v>
      </c>
      <c r="K2942" s="144">
        <v>1085.3699999999999</v>
      </c>
    </row>
    <row r="2943" spans="1:11" x14ac:dyDescent="0.25">
      <c r="A2943" s="142" t="s">
        <v>106</v>
      </c>
      <c r="B2943" s="143">
        <v>2024</v>
      </c>
      <c r="C2943" s="143" t="s">
        <v>32</v>
      </c>
      <c r="D2943" s="143" t="s">
        <v>112</v>
      </c>
      <c r="E2943" s="143" t="s">
        <v>101</v>
      </c>
      <c r="F2943" s="143" t="s">
        <v>102</v>
      </c>
      <c r="G2943" s="143" t="s">
        <v>103</v>
      </c>
      <c r="H2943" s="143" t="s">
        <v>104</v>
      </c>
      <c r="I2943" s="143" t="s">
        <v>105</v>
      </c>
      <c r="J2943" s="143">
        <v>845</v>
      </c>
      <c r="K2943" s="144">
        <v>1208.3499999999999</v>
      </c>
    </row>
    <row r="2944" spans="1:11" x14ac:dyDescent="0.25">
      <c r="A2944" s="142" t="s">
        <v>106</v>
      </c>
      <c r="B2944" s="143">
        <v>2024</v>
      </c>
      <c r="C2944" s="143" t="s">
        <v>32</v>
      </c>
      <c r="D2944" s="143" t="s">
        <v>112</v>
      </c>
      <c r="E2944" s="143" t="s">
        <v>101</v>
      </c>
      <c r="F2944" s="143" t="s">
        <v>102</v>
      </c>
      <c r="G2944" s="143" t="s">
        <v>103</v>
      </c>
      <c r="H2944" s="143" t="s">
        <v>104</v>
      </c>
      <c r="I2944" s="143" t="s">
        <v>105</v>
      </c>
      <c r="J2944" s="143">
        <v>371</v>
      </c>
      <c r="K2944" s="144">
        <v>530.53</v>
      </c>
    </row>
    <row r="2945" spans="1:11" x14ac:dyDescent="0.25">
      <c r="A2945" s="142" t="s">
        <v>108</v>
      </c>
      <c r="B2945" s="143">
        <v>2024</v>
      </c>
      <c r="C2945" s="143" t="s">
        <v>35</v>
      </c>
      <c r="D2945" s="143" t="s">
        <v>112</v>
      </c>
      <c r="E2945" s="143" t="s">
        <v>101</v>
      </c>
      <c r="F2945" s="143" t="s">
        <v>102</v>
      </c>
      <c r="G2945" s="143" t="s">
        <v>103</v>
      </c>
      <c r="H2945" s="143" t="s">
        <v>104</v>
      </c>
      <c r="I2945" s="143" t="s">
        <v>105</v>
      </c>
      <c r="J2945" s="143">
        <v>140</v>
      </c>
      <c r="K2945" s="144">
        <v>200.2</v>
      </c>
    </row>
    <row r="2946" spans="1:11" x14ac:dyDescent="0.25">
      <c r="A2946" s="142" t="s">
        <v>99</v>
      </c>
      <c r="B2946" s="143">
        <v>2024</v>
      </c>
      <c r="C2946" s="143" t="s">
        <v>35</v>
      </c>
      <c r="D2946" s="143" t="s">
        <v>112</v>
      </c>
      <c r="E2946" s="143" t="s">
        <v>101</v>
      </c>
      <c r="F2946" s="143" t="s">
        <v>102</v>
      </c>
      <c r="G2946" s="143" t="s">
        <v>103</v>
      </c>
      <c r="H2946" s="143" t="s">
        <v>104</v>
      </c>
      <c r="I2946" s="143" t="s">
        <v>105</v>
      </c>
      <c r="J2946" s="143">
        <v>362</v>
      </c>
      <c r="K2946" s="144">
        <v>517.66</v>
      </c>
    </row>
    <row r="2947" spans="1:11" x14ac:dyDescent="0.25">
      <c r="A2947" s="142" t="s">
        <v>108</v>
      </c>
      <c r="B2947" s="143">
        <v>2024</v>
      </c>
      <c r="C2947" s="143" t="s">
        <v>35</v>
      </c>
      <c r="D2947" s="143" t="s">
        <v>112</v>
      </c>
      <c r="E2947" s="143" t="s">
        <v>101</v>
      </c>
      <c r="F2947" s="143" t="s">
        <v>102</v>
      </c>
      <c r="G2947" s="143" t="s">
        <v>103</v>
      </c>
      <c r="H2947" s="143" t="s">
        <v>104</v>
      </c>
      <c r="I2947" s="143" t="s">
        <v>105</v>
      </c>
      <c r="J2947" s="143">
        <v>142</v>
      </c>
      <c r="K2947" s="144">
        <v>526.24</v>
      </c>
    </row>
    <row r="2948" spans="1:11" x14ac:dyDescent="0.25">
      <c r="A2948" s="142" t="s">
        <v>99</v>
      </c>
      <c r="B2948" s="143">
        <v>2024</v>
      </c>
      <c r="C2948" s="143" t="s">
        <v>35</v>
      </c>
      <c r="D2948" s="143" t="s">
        <v>112</v>
      </c>
      <c r="E2948" s="143" t="s">
        <v>101</v>
      </c>
      <c r="F2948" s="143" t="s">
        <v>102</v>
      </c>
      <c r="G2948" s="143" t="s">
        <v>103</v>
      </c>
      <c r="H2948" s="143" t="s">
        <v>104</v>
      </c>
      <c r="I2948" s="143" t="s">
        <v>105</v>
      </c>
      <c r="J2948" s="143">
        <v>358</v>
      </c>
      <c r="K2948" s="144">
        <v>526.24</v>
      </c>
    </row>
    <row r="2949" spans="1:11" x14ac:dyDescent="0.25">
      <c r="A2949" s="142" t="s">
        <v>106</v>
      </c>
      <c r="B2949" s="143">
        <v>2024</v>
      </c>
      <c r="C2949" s="143" t="s">
        <v>35</v>
      </c>
      <c r="D2949" s="143" t="s">
        <v>112</v>
      </c>
      <c r="E2949" s="143" t="s">
        <v>101</v>
      </c>
      <c r="F2949" s="143" t="s">
        <v>102</v>
      </c>
      <c r="G2949" s="143" t="s">
        <v>103</v>
      </c>
      <c r="H2949" s="143" t="s">
        <v>104</v>
      </c>
      <c r="I2949" s="143" t="s">
        <v>105</v>
      </c>
      <c r="J2949" s="143">
        <v>979</v>
      </c>
      <c r="K2949" s="144">
        <v>1399.97</v>
      </c>
    </row>
    <row r="2950" spans="1:11" x14ac:dyDescent="0.25">
      <c r="A2950" s="142" t="s">
        <v>108</v>
      </c>
      <c r="B2950" s="143">
        <v>2024</v>
      </c>
      <c r="C2950" s="143" t="s">
        <v>35</v>
      </c>
      <c r="D2950" s="143" t="s">
        <v>112</v>
      </c>
      <c r="E2950" s="143" t="s">
        <v>101</v>
      </c>
      <c r="F2950" s="143" t="s">
        <v>102</v>
      </c>
      <c r="G2950" s="143" t="s">
        <v>103</v>
      </c>
      <c r="H2950" s="143" t="s">
        <v>104</v>
      </c>
      <c r="I2950" s="143" t="s">
        <v>105</v>
      </c>
      <c r="J2950" s="143">
        <v>360</v>
      </c>
      <c r="K2950" s="144">
        <v>514.79999999999995</v>
      </c>
    </row>
    <row r="2951" spans="1:11" x14ac:dyDescent="0.25">
      <c r="A2951" s="142" t="s">
        <v>108</v>
      </c>
      <c r="B2951" s="143">
        <v>2024</v>
      </c>
      <c r="C2951" s="143" t="s">
        <v>35</v>
      </c>
      <c r="D2951" s="143" t="s">
        <v>112</v>
      </c>
      <c r="E2951" s="143" t="s">
        <v>101</v>
      </c>
      <c r="F2951" s="143" t="s">
        <v>102</v>
      </c>
      <c r="G2951" s="143" t="s">
        <v>103</v>
      </c>
      <c r="H2951" s="143" t="s">
        <v>104</v>
      </c>
      <c r="I2951" s="143" t="s">
        <v>105</v>
      </c>
      <c r="J2951" s="143">
        <v>141</v>
      </c>
      <c r="K2951" s="144">
        <v>201.63</v>
      </c>
    </row>
    <row r="2952" spans="1:11" x14ac:dyDescent="0.25">
      <c r="A2952" s="142" t="s">
        <v>106</v>
      </c>
      <c r="B2952" s="143">
        <v>2024</v>
      </c>
      <c r="C2952" s="143" t="s">
        <v>35</v>
      </c>
      <c r="D2952" s="143" t="s">
        <v>112</v>
      </c>
      <c r="E2952" s="143" t="s">
        <v>101</v>
      </c>
      <c r="F2952" s="143" t="s">
        <v>102</v>
      </c>
      <c r="G2952" s="143" t="s">
        <v>103</v>
      </c>
      <c r="H2952" s="143" t="s">
        <v>104</v>
      </c>
      <c r="I2952" s="143" t="s">
        <v>105</v>
      </c>
      <c r="J2952" s="143">
        <v>363</v>
      </c>
      <c r="K2952" s="144">
        <v>519.09</v>
      </c>
    </row>
    <row r="2953" spans="1:11" x14ac:dyDescent="0.25">
      <c r="A2953" s="142" t="s">
        <v>99</v>
      </c>
      <c r="B2953" s="143">
        <v>2024</v>
      </c>
      <c r="C2953" s="143" t="s">
        <v>35</v>
      </c>
      <c r="D2953" s="143" t="s">
        <v>112</v>
      </c>
      <c r="E2953" s="143" t="s">
        <v>101</v>
      </c>
      <c r="F2953" s="143" t="s">
        <v>102</v>
      </c>
      <c r="G2953" s="143" t="s">
        <v>103</v>
      </c>
      <c r="H2953" s="143" t="s">
        <v>104</v>
      </c>
      <c r="I2953" s="143" t="s">
        <v>105</v>
      </c>
      <c r="J2953" s="143">
        <v>761</v>
      </c>
      <c r="K2953" s="144">
        <v>1088.23</v>
      </c>
    </row>
    <row r="2954" spans="1:11" x14ac:dyDescent="0.25">
      <c r="A2954" s="142" t="s">
        <v>108</v>
      </c>
      <c r="B2954" s="143">
        <v>2024</v>
      </c>
      <c r="C2954" s="143" t="s">
        <v>35</v>
      </c>
      <c r="D2954" s="143" t="s">
        <v>112</v>
      </c>
      <c r="E2954" s="143" t="s">
        <v>101</v>
      </c>
      <c r="F2954" s="143" t="s">
        <v>102</v>
      </c>
      <c r="G2954" s="143" t="s">
        <v>103</v>
      </c>
      <c r="H2954" s="143" t="s">
        <v>104</v>
      </c>
      <c r="I2954" s="143" t="s">
        <v>105</v>
      </c>
      <c r="J2954" s="143">
        <v>847</v>
      </c>
      <c r="K2954" s="144">
        <v>1211.21</v>
      </c>
    </row>
    <row r="2955" spans="1:11" x14ac:dyDescent="0.25">
      <c r="A2955" s="142" t="s">
        <v>99</v>
      </c>
      <c r="B2955" s="143">
        <v>2024</v>
      </c>
      <c r="C2955" s="143" t="s">
        <v>35</v>
      </c>
      <c r="D2955" s="143" t="s">
        <v>112</v>
      </c>
      <c r="E2955" s="143" t="s">
        <v>101</v>
      </c>
      <c r="F2955" s="143" t="s">
        <v>102</v>
      </c>
      <c r="G2955" s="143" t="s">
        <v>103</v>
      </c>
      <c r="H2955" s="143" t="s">
        <v>104</v>
      </c>
      <c r="I2955" s="143" t="s">
        <v>105</v>
      </c>
      <c r="J2955" s="143">
        <v>143</v>
      </c>
      <c r="K2955" s="144">
        <v>204.49</v>
      </c>
    </row>
    <row r="2956" spans="1:11" x14ac:dyDescent="0.25">
      <c r="A2956" s="142" t="s">
        <v>108</v>
      </c>
      <c r="B2956" s="143">
        <v>2024</v>
      </c>
      <c r="C2956" s="143" t="s">
        <v>35</v>
      </c>
      <c r="D2956" s="143" t="s">
        <v>112</v>
      </c>
      <c r="E2956" s="143" t="s">
        <v>101</v>
      </c>
      <c r="F2956" s="143" t="s">
        <v>102</v>
      </c>
      <c r="G2956" s="143" t="s">
        <v>103</v>
      </c>
      <c r="H2956" s="143" t="s">
        <v>104</v>
      </c>
      <c r="I2956" s="143" t="s">
        <v>105</v>
      </c>
      <c r="J2956" s="143">
        <v>359</v>
      </c>
      <c r="K2956" s="144">
        <v>513.37</v>
      </c>
    </row>
    <row r="2957" spans="1:11" x14ac:dyDescent="0.25">
      <c r="A2957" s="142" t="s">
        <v>99</v>
      </c>
      <c r="B2957" s="143">
        <v>2024</v>
      </c>
      <c r="C2957" s="143" t="s">
        <v>41</v>
      </c>
      <c r="D2957" s="143" t="s">
        <v>112</v>
      </c>
      <c r="E2957" s="143" t="s">
        <v>101</v>
      </c>
      <c r="F2957" s="143" t="s">
        <v>102</v>
      </c>
      <c r="G2957" s="143" t="s">
        <v>103</v>
      </c>
      <c r="H2957" s="143" t="s">
        <v>104</v>
      </c>
      <c r="I2957" s="143" t="s">
        <v>105</v>
      </c>
      <c r="J2957" s="143">
        <v>356</v>
      </c>
      <c r="K2957" s="144">
        <v>509.08</v>
      </c>
    </row>
    <row r="2958" spans="1:11" x14ac:dyDescent="0.25">
      <c r="A2958" s="142" t="s">
        <v>99</v>
      </c>
      <c r="B2958" s="143">
        <v>2024</v>
      </c>
      <c r="C2958" s="143" t="s">
        <v>41</v>
      </c>
      <c r="D2958" s="143" t="s">
        <v>112</v>
      </c>
      <c r="E2958" s="143" t="s">
        <v>101</v>
      </c>
      <c r="F2958" s="143" t="s">
        <v>102</v>
      </c>
      <c r="G2958" s="143" t="s">
        <v>103</v>
      </c>
      <c r="H2958" s="143" t="s">
        <v>104</v>
      </c>
      <c r="I2958" s="143" t="s">
        <v>105</v>
      </c>
      <c r="J2958" s="143">
        <v>326</v>
      </c>
      <c r="K2958" s="144">
        <v>466.18</v>
      </c>
    </row>
    <row r="2959" spans="1:11" x14ac:dyDescent="0.25">
      <c r="A2959" s="142" t="s">
        <v>108</v>
      </c>
      <c r="B2959" s="143">
        <v>2024</v>
      </c>
      <c r="C2959" s="143" t="s">
        <v>41</v>
      </c>
      <c r="D2959" s="143" t="s">
        <v>112</v>
      </c>
      <c r="E2959" s="143" t="s">
        <v>101</v>
      </c>
      <c r="F2959" s="143" t="s">
        <v>102</v>
      </c>
      <c r="G2959" s="143" t="s">
        <v>103</v>
      </c>
      <c r="H2959" s="143" t="s">
        <v>104</v>
      </c>
      <c r="I2959" s="143" t="s">
        <v>105</v>
      </c>
      <c r="J2959" s="143">
        <v>358</v>
      </c>
      <c r="K2959" s="144">
        <v>526.24</v>
      </c>
    </row>
    <row r="2960" spans="1:11" x14ac:dyDescent="0.25">
      <c r="A2960" s="142" t="s">
        <v>108</v>
      </c>
      <c r="B2960" s="143">
        <v>2024</v>
      </c>
      <c r="C2960" s="143" t="s">
        <v>41</v>
      </c>
      <c r="D2960" s="143" t="s">
        <v>112</v>
      </c>
      <c r="E2960" s="143" t="s">
        <v>101</v>
      </c>
      <c r="F2960" s="143" t="s">
        <v>102</v>
      </c>
      <c r="G2960" s="143" t="s">
        <v>103</v>
      </c>
      <c r="H2960" s="143" t="s">
        <v>104</v>
      </c>
      <c r="I2960" s="143" t="s">
        <v>105</v>
      </c>
      <c r="J2960" s="143">
        <v>328</v>
      </c>
      <c r="K2960" s="144">
        <v>526.24</v>
      </c>
    </row>
    <row r="2961" spans="1:11" x14ac:dyDescent="0.25">
      <c r="A2961" s="142" t="s">
        <v>106</v>
      </c>
      <c r="B2961" s="143">
        <v>2024</v>
      </c>
      <c r="C2961" s="143" t="s">
        <v>41</v>
      </c>
      <c r="D2961" s="143" t="s">
        <v>112</v>
      </c>
      <c r="E2961" s="143" t="s">
        <v>101</v>
      </c>
      <c r="F2961" s="143" t="s">
        <v>102</v>
      </c>
      <c r="G2961" s="143" t="s">
        <v>103</v>
      </c>
      <c r="H2961" s="143" t="s">
        <v>104</v>
      </c>
      <c r="I2961" s="143" t="s">
        <v>105</v>
      </c>
      <c r="J2961" s="143">
        <v>985</v>
      </c>
      <c r="K2961" s="144">
        <v>1408.55</v>
      </c>
    </row>
    <row r="2962" spans="1:11" x14ac:dyDescent="0.25">
      <c r="A2962" s="142" t="s">
        <v>99</v>
      </c>
      <c r="B2962" s="143">
        <v>2024</v>
      </c>
      <c r="C2962" s="143" t="s">
        <v>41</v>
      </c>
      <c r="D2962" s="143" t="s">
        <v>112</v>
      </c>
      <c r="E2962" s="143" t="s">
        <v>101</v>
      </c>
      <c r="F2962" s="143" t="s">
        <v>102</v>
      </c>
      <c r="G2962" s="143" t="s">
        <v>103</v>
      </c>
      <c r="H2962" s="143" t="s">
        <v>104</v>
      </c>
      <c r="I2962" s="143" t="s">
        <v>105</v>
      </c>
      <c r="J2962" s="143">
        <v>330</v>
      </c>
      <c r="K2962" s="144">
        <v>471.9</v>
      </c>
    </row>
    <row r="2963" spans="1:11" x14ac:dyDescent="0.25">
      <c r="A2963" s="142" t="s">
        <v>99</v>
      </c>
      <c r="B2963" s="143">
        <v>2024</v>
      </c>
      <c r="C2963" s="143" t="s">
        <v>41</v>
      </c>
      <c r="D2963" s="143" t="s">
        <v>112</v>
      </c>
      <c r="E2963" s="143" t="s">
        <v>101</v>
      </c>
      <c r="F2963" s="143" t="s">
        <v>102</v>
      </c>
      <c r="G2963" s="143" t="s">
        <v>103</v>
      </c>
      <c r="H2963" s="143" t="s">
        <v>104</v>
      </c>
      <c r="I2963" s="143" t="s">
        <v>105</v>
      </c>
      <c r="J2963" s="143">
        <v>357</v>
      </c>
      <c r="K2963" s="144">
        <v>510.51</v>
      </c>
    </row>
    <row r="2964" spans="1:11" x14ac:dyDescent="0.25">
      <c r="A2964" s="142" t="s">
        <v>106</v>
      </c>
      <c r="B2964" s="143">
        <v>2024</v>
      </c>
      <c r="C2964" s="143" t="s">
        <v>41</v>
      </c>
      <c r="D2964" s="143" t="s">
        <v>112</v>
      </c>
      <c r="E2964" s="143" t="s">
        <v>101</v>
      </c>
      <c r="F2964" s="143" t="s">
        <v>102</v>
      </c>
      <c r="G2964" s="143" t="s">
        <v>103</v>
      </c>
      <c r="H2964" s="143" t="s">
        <v>104</v>
      </c>
      <c r="I2964" s="143" t="s">
        <v>105</v>
      </c>
      <c r="J2964" s="143">
        <v>327</v>
      </c>
      <c r="K2964" s="144">
        <v>467.61</v>
      </c>
    </row>
    <row r="2965" spans="1:11" x14ac:dyDescent="0.25">
      <c r="A2965" s="142" t="s">
        <v>108</v>
      </c>
      <c r="B2965" s="143">
        <v>2024</v>
      </c>
      <c r="C2965" s="143" t="s">
        <v>41</v>
      </c>
      <c r="D2965" s="143" t="s">
        <v>112</v>
      </c>
      <c r="E2965" s="143" t="s">
        <v>101</v>
      </c>
      <c r="F2965" s="143" t="s">
        <v>102</v>
      </c>
      <c r="G2965" s="143" t="s">
        <v>103</v>
      </c>
      <c r="H2965" s="143" t="s">
        <v>104</v>
      </c>
      <c r="I2965" s="143" t="s">
        <v>105</v>
      </c>
      <c r="J2965" s="143">
        <v>766</v>
      </c>
      <c r="K2965" s="144">
        <v>1095.3800000000001</v>
      </c>
    </row>
    <row r="2966" spans="1:11" x14ac:dyDescent="0.25">
      <c r="A2966" s="142" t="s">
        <v>108</v>
      </c>
      <c r="B2966" s="143">
        <v>2024</v>
      </c>
      <c r="C2966" s="143" t="s">
        <v>41</v>
      </c>
      <c r="D2966" s="143" t="s">
        <v>112</v>
      </c>
      <c r="E2966" s="143" t="s">
        <v>101</v>
      </c>
      <c r="F2966" s="143" t="s">
        <v>102</v>
      </c>
      <c r="G2966" s="143" t="s">
        <v>103</v>
      </c>
      <c r="H2966" s="143" t="s">
        <v>104</v>
      </c>
      <c r="I2966" s="143" t="s">
        <v>105</v>
      </c>
      <c r="J2966" s="143">
        <v>852</v>
      </c>
      <c r="K2966" s="144">
        <v>1218.3600000000001</v>
      </c>
    </row>
    <row r="2967" spans="1:11" x14ac:dyDescent="0.25">
      <c r="A2967" s="142" t="s">
        <v>99</v>
      </c>
      <c r="B2967" s="143">
        <v>2024</v>
      </c>
      <c r="C2967" s="143" t="s">
        <v>41</v>
      </c>
      <c r="D2967" s="143" t="s">
        <v>112</v>
      </c>
      <c r="E2967" s="143" t="s">
        <v>101</v>
      </c>
      <c r="F2967" s="143" t="s">
        <v>102</v>
      </c>
      <c r="G2967" s="143" t="s">
        <v>103</v>
      </c>
      <c r="H2967" s="143" t="s">
        <v>104</v>
      </c>
      <c r="I2967" s="143" t="s">
        <v>105</v>
      </c>
      <c r="J2967" s="143">
        <v>353</v>
      </c>
      <c r="K2967" s="144">
        <v>504.78999999999996</v>
      </c>
    </row>
    <row r="2968" spans="1:11" x14ac:dyDescent="0.25">
      <c r="A2968" s="142" t="s">
        <v>99</v>
      </c>
      <c r="B2968" s="143">
        <v>2024</v>
      </c>
      <c r="C2968" s="143" t="s">
        <v>41</v>
      </c>
      <c r="D2968" s="143" t="s">
        <v>112</v>
      </c>
      <c r="E2968" s="143" t="s">
        <v>101</v>
      </c>
      <c r="F2968" s="143" t="s">
        <v>102</v>
      </c>
      <c r="G2968" s="143" t="s">
        <v>103</v>
      </c>
      <c r="H2968" s="143" t="s">
        <v>104</v>
      </c>
      <c r="I2968" s="143" t="s">
        <v>105</v>
      </c>
      <c r="J2968" s="143">
        <v>329</v>
      </c>
      <c r="K2968" s="144">
        <v>470.47</v>
      </c>
    </row>
    <row r="2969" spans="1:11" x14ac:dyDescent="0.25">
      <c r="A2969" s="142" t="s">
        <v>99</v>
      </c>
      <c r="B2969" s="143">
        <v>2024</v>
      </c>
      <c r="C2969" s="143" t="s">
        <v>40</v>
      </c>
      <c r="D2969" s="143" t="s">
        <v>112</v>
      </c>
      <c r="E2969" s="143" t="s">
        <v>101</v>
      </c>
      <c r="F2969" s="143" t="s">
        <v>102</v>
      </c>
      <c r="G2969" s="143" t="s">
        <v>103</v>
      </c>
      <c r="H2969" s="143" t="s">
        <v>104</v>
      </c>
      <c r="I2969" s="143" t="s">
        <v>105</v>
      </c>
      <c r="J2969" s="143">
        <v>362</v>
      </c>
      <c r="K2969" s="144">
        <v>517.66</v>
      </c>
    </row>
    <row r="2970" spans="1:11" x14ac:dyDescent="0.25">
      <c r="A2970" s="142" t="s">
        <v>106</v>
      </c>
      <c r="B2970" s="143">
        <v>2024</v>
      </c>
      <c r="C2970" s="143" t="s">
        <v>40</v>
      </c>
      <c r="D2970" s="143" t="s">
        <v>112</v>
      </c>
      <c r="E2970" s="143" t="s">
        <v>101</v>
      </c>
      <c r="F2970" s="143" t="s">
        <v>102</v>
      </c>
      <c r="G2970" s="143" t="s">
        <v>103</v>
      </c>
      <c r="H2970" s="143" t="s">
        <v>104</v>
      </c>
      <c r="I2970" s="143" t="s">
        <v>105</v>
      </c>
      <c r="J2970" s="143">
        <v>332</v>
      </c>
      <c r="K2970" s="144">
        <v>474.76</v>
      </c>
    </row>
    <row r="2971" spans="1:11" x14ac:dyDescent="0.25">
      <c r="A2971" s="142" t="s">
        <v>106</v>
      </c>
      <c r="B2971" s="143">
        <v>2024</v>
      </c>
      <c r="C2971" s="143" t="s">
        <v>40</v>
      </c>
      <c r="D2971" s="143" t="s">
        <v>112</v>
      </c>
      <c r="E2971" s="143" t="s">
        <v>101</v>
      </c>
      <c r="F2971" s="143" t="s">
        <v>102</v>
      </c>
      <c r="G2971" s="143" t="s">
        <v>103</v>
      </c>
      <c r="H2971" s="143" t="s">
        <v>104</v>
      </c>
      <c r="I2971" s="143" t="s">
        <v>105</v>
      </c>
      <c r="J2971" s="143">
        <v>334</v>
      </c>
      <c r="K2971" s="144">
        <v>526.24</v>
      </c>
    </row>
    <row r="2972" spans="1:11" x14ac:dyDescent="0.25">
      <c r="A2972" s="142" t="s">
        <v>109</v>
      </c>
      <c r="B2972" s="143">
        <v>2024</v>
      </c>
      <c r="C2972" s="143" t="s">
        <v>40</v>
      </c>
      <c r="D2972" s="143" t="s">
        <v>112</v>
      </c>
      <c r="E2972" s="143" t="s">
        <v>101</v>
      </c>
      <c r="F2972" s="143" t="s">
        <v>102</v>
      </c>
      <c r="G2972" s="143" t="s">
        <v>103</v>
      </c>
      <c r="H2972" s="143" t="s">
        <v>104</v>
      </c>
      <c r="I2972" s="143" t="s">
        <v>105</v>
      </c>
      <c r="J2972" s="143">
        <v>984</v>
      </c>
      <c r="K2972" s="144">
        <v>1407.12</v>
      </c>
    </row>
    <row r="2973" spans="1:11" x14ac:dyDescent="0.25">
      <c r="A2973" s="142" t="s">
        <v>108</v>
      </c>
      <c r="B2973" s="143">
        <v>2024</v>
      </c>
      <c r="C2973" s="143" t="s">
        <v>40</v>
      </c>
      <c r="D2973" s="143" t="s">
        <v>112</v>
      </c>
      <c r="E2973" s="143" t="s">
        <v>101</v>
      </c>
      <c r="F2973" s="143" t="s">
        <v>102</v>
      </c>
      <c r="G2973" s="143" t="s">
        <v>103</v>
      </c>
      <c r="H2973" s="143" t="s">
        <v>104</v>
      </c>
      <c r="I2973" s="143" t="s">
        <v>105</v>
      </c>
      <c r="J2973" s="143">
        <v>336</v>
      </c>
      <c r="K2973" s="144">
        <v>480.48</v>
      </c>
    </row>
    <row r="2974" spans="1:11" x14ac:dyDescent="0.25">
      <c r="A2974" s="142" t="s">
        <v>108</v>
      </c>
      <c r="B2974" s="143">
        <v>2024</v>
      </c>
      <c r="C2974" s="143" t="s">
        <v>40</v>
      </c>
      <c r="D2974" s="143" t="s">
        <v>112</v>
      </c>
      <c r="E2974" s="143" t="s">
        <v>101</v>
      </c>
      <c r="F2974" s="143" t="s">
        <v>102</v>
      </c>
      <c r="G2974" s="143" t="s">
        <v>103</v>
      </c>
      <c r="H2974" s="143" t="s">
        <v>104</v>
      </c>
      <c r="I2974" s="143" t="s">
        <v>105</v>
      </c>
      <c r="J2974" s="143">
        <v>363</v>
      </c>
      <c r="K2974" s="144">
        <v>519.09</v>
      </c>
    </row>
    <row r="2975" spans="1:11" x14ac:dyDescent="0.25">
      <c r="A2975" s="142" t="s">
        <v>109</v>
      </c>
      <c r="B2975" s="143">
        <v>2024</v>
      </c>
      <c r="C2975" s="143" t="s">
        <v>40</v>
      </c>
      <c r="D2975" s="143" t="s">
        <v>112</v>
      </c>
      <c r="E2975" s="143" t="s">
        <v>101</v>
      </c>
      <c r="F2975" s="143" t="s">
        <v>102</v>
      </c>
      <c r="G2975" s="143" t="s">
        <v>103</v>
      </c>
      <c r="H2975" s="143" t="s">
        <v>104</v>
      </c>
      <c r="I2975" s="143" t="s">
        <v>105</v>
      </c>
      <c r="J2975" s="143">
        <v>333</v>
      </c>
      <c r="K2975" s="144">
        <v>476.19</v>
      </c>
    </row>
    <row r="2976" spans="1:11" x14ac:dyDescent="0.25">
      <c r="A2976" s="142" t="s">
        <v>106</v>
      </c>
      <c r="B2976" s="143">
        <v>2024</v>
      </c>
      <c r="C2976" s="143" t="s">
        <v>40</v>
      </c>
      <c r="D2976" s="143" t="s">
        <v>112</v>
      </c>
      <c r="E2976" s="143" t="s">
        <v>101</v>
      </c>
      <c r="F2976" s="143" t="s">
        <v>102</v>
      </c>
      <c r="G2976" s="143" t="s">
        <v>103</v>
      </c>
      <c r="H2976" s="143" t="s">
        <v>104</v>
      </c>
      <c r="I2976" s="143" t="s">
        <v>105</v>
      </c>
      <c r="J2976" s="143">
        <v>765</v>
      </c>
      <c r="K2976" s="144">
        <v>1093.95</v>
      </c>
    </row>
    <row r="2977" spans="1:11" x14ac:dyDescent="0.25">
      <c r="A2977" s="142" t="s">
        <v>106</v>
      </c>
      <c r="B2977" s="143">
        <v>2024</v>
      </c>
      <c r="C2977" s="143" t="s">
        <v>40</v>
      </c>
      <c r="D2977" s="143" t="s">
        <v>112</v>
      </c>
      <c r="E2977" s="143" t="s">
        <v>101</v>
      </c>
      <c r="F2977" s="143" t="s">
        <v>102</v>
      </c>
      <c r="G2977" s="143" t="s">
        <v>103</v>
      </c>
      <c r="H2977" s="143" t="s">
        <v>104</v>
      </c>
      <c r="I2977" s="143" t="s">
        <v>105</v>
      </c>
      <c r="J2977" s="143">
        <v>359</v>
      </c>
      <c r="K2977" s="144">
        <v>513.37</v>
      </c>
    </row>
    <row r="2978" spans="1:11" x14ac:dyDescent="0.25">
      <c r="A2978" s="142" t="s">
        <v>99</v>
      </c>
      <c r="B2978" s="143">
        <v>2024</v>
      </c>
      <c r="C2978" s="143" t="s">
        <v>40</v>
      </c>
      <c r="D2978" s="143" t="s">
        <v>112</v>
      </c>
      <c r="E2978" s="143" t="s">
        <v>101</v>
      </c>
      <c r="F2978" s="143" t="s">
        <v>102</v>
      </c>
      <c r="G2978" s="143" t="s">
        <v>103</v>
      </c>
      <c r="H2978" s="143" t="s">
        <v>104</v>
      </c>
      <c r="I2978" s="143" t="s">
        <v>105</v>
      </c>
      <c r="J2978" s="143">
        <v>335</v>
      </c>
      <c r="K2978" s="144">
        <v>479.05</v>
      </c>
    </row>
    <row r="2979" spans="1:11" x14ac:dyDescent="0.25">
      <c r="A2979" s="142" t="s">
        <v>99</v>
      </c>
      <c r="B2979" s="143">
        <v>2024</v>
      </c>
      <c r="C2979" s="143" t="s">
        <v>39</v>
      </c>
      <c r="D2979" s="143" t="s">
        <v>112</v>
      </c>
      <c r="E2979" s="143" t="s">
        <v>101</v>
      </c>
      <c r="F2979" s="143" t="s">
        <v>102</v>
      </c>
      <c r="G2979" s="143" t="s">
        <v>103</v>
      </c>
      <c r="H2979" s="143" t="s">
        <v>104</v>
      </c>
      <c r="I2979" s="143" t="s">
        <v>105</v>
      </c>
      <c r="J2979" s="143">
        <v>368</v>
      </c>
      <c r="K2979" s="144">
        <v>526.24</v>
      </c>
    </row>
    <row r="2980" spans="1:11" x14ac:dyDescent="0.25">
      <c r="A2980" s="142" t="s">
        <v>106</v>
      </c>
      <c r="B2980" s="143">
        <v>2024</v>
      </c>
      <c r="C2980" s="143" t="s">
        <v>39</v>
      </c>
      <c r="D2980" s="143" t="s">
        <v>112</v>
      </c>
      <c r="E2980" s="143" t="s">
        <v>101</v>
      </c>
      <c r="F2980" s="143" t="s">
        <v>102</v>
      </c>
      <c r="G2980" s="143" t="s">
        <v>103</v>
      </c>
      <c r="H2980" s="143" t="s">
        <v>104</v>
      </c>
      <c r="I2980" s="143" t="s">
        <v>105</v>
      </c>
      <c r="J2980" s="143">
        <v>338</v>
      </c>
      <c r="K2980" s="144">
        <v>483.34000000000003</v>
      </c>
    </row>
    <row r="2981" spans="1:11" x14ac:dyDescent="0.25">
      <c r="A2981" s="142" t="s">
        <v>108</v>
      </c>
      <c r="B2981" s="143">
        <v>2024</v>
      </c>
      <c r="C2981" s="143" t="s">
        <v>39</v>
      </c>
      <c r="D2981" s="143" t="s">
        <v>112</v>
      </c>
      <c r="E2981" s="143" t="s">
        <v>101</v>
      </c>
      <c r="F2981" s="143" t="s">
        <v>102</v>
      </c>
      <c r="G2981" s="143" t="s">
        <v>103</v>
      </c>
      <c r="H2981" s="143" t="s">
        <v>104</v>
      </c>
      <c r="I2981" s="143" t="s">
        <v>105</v>
      </c>
      <c r="J2981" s="143">
        <v>364</v>
      </c>
      <c r="K2981" s="144">
        <v>526.24</v>
      </c>
    </row>
    <row r="2982" spans="1:11" x14ac:dyDescent="0.25">
      <c r="A2982" s="142" t="s">
        <v>99</v>
      </c>
      <c r="B2982" s="143">
        <v>2024</v>
      </c>
      <c r="C2982" s="143" t="s">
        <v>39</v>
      </c>
      <c r="D2982" s="143" t="s">
        <v>112</v>
      </c>
      <c r="E2982" s="143" t="s">
        <v>101</v>
      </c>
      <c r="F2982" s="143" t="s">
        <v>102</v>
      </c>
      <c r="G2982" s="143" t="s">
        <v>103</v>
      </c>
      <c r="H2982" s="143" t="s">
        <v>104</v>
      </c>
      <c r="I2982" s="143" t="s">
        <v>105</v>
      </c>
      <c r="J2982" s="143">
        <v>340</v>
      </c>
      <c r="K2982" s="144">
        <v>526.24</v>
      </c>
    </row>
    <row r="2983" spans="1:11" x14ac:dyDescent="0.25">
      <c r="A2983" s="142" t="s">
        <v>99</v>
      </c>
      <c r="B2983" s="143">
        <v>2024</v>
      </c>
      <c r="C2983" s="143" t="s">
        <v>39</v>
      </c>
      <c r="D2983" s="143" t="s">
        <v>112</v>
      </c>
      <c r="E2983" s="143" t="s">
        <v>101</v>
      </c>
      <c r="F2983" s="143" t="s">
        <v>102</v>
      </c>
      <c r="G2983" s="143" t="s">
        <v>103</v>
      </c>
      <c r="H2983" s="143" t="s">
        <v>104</v>
      </c>
      <c r="I2983" s="143" t="s">
        <v>105</v>
      </c>
      <c r="J2983" s="143">
        <v>983</v>
      </c>
      <c r="K2983" s="144">
        <v>1405.69</v>
      </c>
    </row>
    <row r="2984" spans="1:11" x14ac:dyDescent="0.25">
      <c r="A2984" s="142" t="s">
        <v>99</v>
      </c>
      <c r="B2984" s="143">
        <v>2024</v>
      </c>
      <c r="C2984" s="143" t="s">
        <v>39</v>
      </c>
      <c r="D2984" s="143" t="s">
        <v>112</v>
      </c>
      <c r="E2984" s="143" t="s">
        <v>101</v>
      </c>
      <c r="F2984" s="143" t="s">
        <v>102</v>
      </c>
      <c r="G2984" s="143" t="s">
        <v>103</v>
      </c>
      <c r="H2984" s="143" t="s">
        <v>104</v>
      </c>
      <c r="I2984" s="143" t="s">
        <v>105</v>
      </c>
      <c r="J2984" s="143">
        <v>339</v>
      </c>
      <c r="K2984" s="144">
        <v>484.77</v>
      </c>
    </row>
    <row r="2985" spans="1:11" x14ac:dyDescent="0.25">
      <c r="A2985" s="142" t="s">
        <v>99</v>
      </c>
      <c r="B2985" s="143">
        <v>2024</v>
      </c>
      <c r="C2985" s="143" t="s">
        <v>39</v>
      </c>
      <c r="D2985" s="143" t="s">
        <v>112</v>
      </c>
      <c r="E2985" s="143" t="s">
        <v>101</v>
      </c>
      <c r="F2985" s="143" t="s">
        <v>102</v>
      </c>
      <c r="G2985" s="143" t="s">
        <v>103</v>
      </c>
      <c r="H2985" s="143" t="s">
        <v>104</v>
      </c>
      <c r="I2985" s="143" t="s">
        <v>105</v>
      </c>
      <c r="J2985" s="143">
        <v>764</v>
      </c>
      <c r="K2985" s="144">
        <v>1092.52</v>
      </c>
    </row>
    <row r="2986" spans="1:11" x14ac:dyDescent="0.25">
      <c r="A2986" s="142" t="s">
        <v>108</v>
      </c>
      <c r="B2986" s="143">
        <v>2024</v>
      </c>
      <c r="C2986" s="143" t="s">
        <v>39</v>
      </c>
      <c r="D2986" s="143" t="s">
        <v>112</v>
      </c>
      <c r="E2986" s="143" t="s">
        <v>101</v>
      </c>
      <c r="F2986" s="143" t="s">
        <v>102</v>
      </c>
      <c r="G2986" s="143" t="s">
        <v>103</v>
      </c>
      <c r="H2986" s="143" t="s">
        <v>104</v>
      </c>
      <c r="I2986" s="143" t="s">
        <v>105</v>
      </c>
      <c r="J2986" s="143">
        <v>851</v>
      </c>
      <c r="K2986" s="144">
        <v>1216.93</v>
      </c>
    </row>
    <row r="2987" spans="1:11" x14ac:dyDescent="0.25">
      <c r="A2987" s="142" t="s">
        <v>106</v>
      </c>
      <c r="B2987" s="143">
        <v>2024</v>
      </c>
      <c r="C2987" s="143" t="s">
        <v>39</v>
      </c>
      <c r="D2987" s="143" t="s">
        <v>112</v>
      </c>
      <c r="E2987" s="143" t="s">
        <v>101</v>
      </c>
      <c r="F2987" s="143" t="s">
        <v>102</v>
      </c>
      <c r="G2987" s="143" t="s">
        <v>103</v>
      </c>
      <c r="H2987" s="143" t="s">
        <v>104</v>
      </c>
      <c r="I2987" s="143" t="s">
        <v>105</v>
      </c>
      <c r="J2987" s="143">
        <v>365</v>
      </c>
      <c r="K2987" s="144">
        <v>521.95000000000005</v>
      </c>
    </row>
    <row r="2988" spans="1:11" x14ac:dyDescent="0.25">
      <c r="A2988" s="142" t="s">
        <v>99</v>
      </c>
      <c r="B2988" s="143">
        <v>2024</v>
      </c>
      <c r="C2988" s="143" t="s">
        <v>39</v>
      </c>
      <c r="D2988" s="143" t="s">
        <v>112</v>
      </c>
      <c r="E2988" s="143" t="s">
        <v>101</v>
      </c>
      <c r="F2988" s="143" t="s">
        <v>102</v>
      </c>
      <c r="G2988" s="143" t="s">
        <v>103</v>
      </c>
      <c r="H2988" s="143" t="s">
        <v>104</v>
      </c>
      <c r="I2988" s="143" t="s">
        <v>105</v>
      </c>
      <c r="J2988" s="143">
        <v>341</v>
      </c>
      <c r="K2988" s="144">
        <v>487.63</v>
      </c>
    </row>
    <row r="2989" spans="1:11" x14ac:dyDescent="0.25">
      <c r="A2989" s="142" t="s">
        <v>99</v>
      </c>
      <c r="B2989" s="143">
        <v>2024</v>
      </c>
      <c r="C2989" s="143" t="s">
        <v>34</v>
      </c>
      <c r="D2989" s="143" t="s">
        <v>112</v>
      </c>
      <c r="E2989" s="143" t="s">
        <v>114</v>
      </c>
      <c r="F2989" s="143" t="s">
        <v>115</v>
      </c>
      <c r="G2989" s="143" t="s">
        <v>111</v>
      </c>
      <c r="H2989" s="143" t="s">
        <v>113</v>
      </c>
      <c r="I2989" s="143" t="s">
        <v>116</v>
      </c>
      <c r="J2989" s="143">
        <v>224</v>
      </c>
      <c r="K2989" s="144">
        <v>320.32</v>
      </c>
    </row>
    <row r="2990" spans="1:11" x14ac:dyDescent="0.25">
      <c r="A2990" s="142" t="s">
        <v>99</v>
      </c>
      <c r="B2990" s="143">
        <v>2024</v>
      </c>
      <c r="C2990" s="143" t="s">
        <v>34</v>
      </c>
      <c r="D2990" s="143" t="s">
        <v>112</v>
      </c>
      <c r="E2990" s="143" t="s">
        <v>114</v>
      </c>
      <c r="F2990" s="143" t="s">
        <v>115</v>
      </c>
      <c r="G2990" s="143" t="s">
        <v>111</v>
      </c>
      <c r="H2990" s="143" t="s">
        <v>113</v>
      </c>
      <c r="I2990" s="143" t="s">
        <v>116</v>
      </c>
      <c r="J2990" s="143">
        <v>226</v>
      </c>
      <c r="K2990" s="144">
        <v>323.18</v>
      </c>
    </row>
    <row r="2991" spans="1:11" x14ac:dyDescent="0.25">
      <c r="A2991" s="142" t="s">
        <v>106</v>
      </c>
      <c r="B2991" s="143">
        <v>2024</v>
      </c>
      <c r="C2991" s="143" t="s">
        <v>34</v>
      </c>
      <c r="D2991" s="143" t="s">
        <v>112</v>
      </c>
      <c r="E2991" s="143" t="s">
        <v>114</v>
      </c>
      <c r="F2991" s="143" t="s">
        <v>115</v>
      </c>
      <c r="G2991" s="143" t="s">
        <v>111</v>
      </c>
      <c r="H2991" s="143" t="s">
        <v>113</v>
      </c>
      <c r="I2991" s="143" t="s">
        <v>116</v>
      </c>
      <c r="J2991" s="143">
        <v>196</v>
      </c>
      <c r="K2991" s="144">
        <v>280.27999999999997</v>
      </c>
    </row>
    <row r="2992" spans="1:11" x14ac:dyDescent="0.25">
      <c r="A2992" s="142" t="s">
        <v>106</v>
      </c>
      <c r="B2992" s="143">
        <v>2024</v>
      </c>
      <c r="C2992" s="143" t="s">
        <v>34</v>
      </c>
      <c r="D2992" s="143" t="s">
        <v>112</v>
      </c>
      <c r="E2992" s="143" t="s">
        <v>114</v>
      </c>
      <c r="F2992" s="143" t="s">
        <v>115</v>
      </c>
      <c r="G2992" s="143" t="s">
        <v>111</v>
      </c>
      <c r="H2992" s="143" t="s">
        <v>113</v>
      </c>
      <c r="I2992" s="143" t="s">
        <v>116</v>
      </c>
      <c r="J2992" s="143">
        <v>802</v>
      </c>
      <c r="K2992" s="144">
        <v>1146.8600000000001</v>
      </c>
    </row>
    <row r="2993" spans="1:11" x14ac:dyDescent="0.25">
      <c r="A2993" s="142" t="s">
        <v>110</v>
      </c>
      <c r="B2993" s="143">
        <v>2024</v>
      </c>
      <c r="C2993" s="143" t="s">
        <v>34</v>
      </c>
      <c r="D2993" s="143" t="s">
        <v>112</v>
      </c>
      <c r="E2993" s="143" t="s">
        <v>114</v>
      </c>
      <c r="F2993" s="143" t="s">
        <v>115</v>
      </c>
      <c r="G2993" s="143" t="s">
        <v>111</v>
      </c>
      <c r="H2993" s="143" t="s">
        <v>113</v>
      </c>
      <c r="I2993" s="143" t="s">
        <v>116</v>
      </c>
      <c r="J2993" s="143">
        <v>888</v>
      </c>
      <c r="K2993" s="144">
        <v>1269.8399999999999</v>
      </c>
    </row>
    <row r="2994" spans="1:11" x14ac:dyDescent="0.25">
      <c r="A2994" s="142" t="s">
        <v>110</v>
      </c>
      <c r="B2994" s="143">
        <v>2024</v>
      </c>
      <c r="C2994" s="143" t="s">
        <v>34</v>
      </c>
      <c r="D2994" s="143" t="s">
        <v>112</v>
      </c>
      <c r="E2994" s="143" t="s">
        <v>114</v>
      </c>
      <c r="F2994" s="143" t="s">
        <v>115</v>
      </c>
      <c r="G2994" s="143" t="s">
        <v>111</v>
      </c>
      <c r="H2994" s="143" t="s">
        <v>113</v>
      </c>
      <c r="I2994" s="143" t="s">
        <v>116</v>
      </c>
      <c r="J2994" s="143">
        <v>841</v>
      </c>
      <c r="K2994" s="144">
        <v>526.24</v>
      </c>
    </row>
    <row r="2995" spans="1:11" x14ac:dyDescent="0.25">
      <c r="A2995" s="142" t="s">
        <v>106</v>
      </c>
      <c r="B2995" s="143">
        <v>2024</v>
      </c>
      <c r="C2995" s="143" t="s">
        <v>34</v>
      </c>
      <c r="D2995" s="143" t="s">
        <v>112</v>
      </c>
      <c r="E2995" s="143" t="s">
        <v>114</v>
      </c>
      <c r="F2995" s="143" t="s">
        <v>115</v>
      </c>
      <c r="G2995" s="143" t="s">
        <v>111</v>
      </c>
      <c r="H2995" s="143" t="s">
        <v>113</v>
      </c>
      <c r="I2995" s="143" t="s">
        <v>116</v>
      </c>
      <c r="J2995" s="143">
        <v>195</v>
      </c>
      <c r="K2995" s="144">
        <v>278.85000000000002</v>
      </c>
    </row>
    <row r="2996" spans="1:11" x14ac:dyDescent="0.25">
      <c r="A2996" s="142" t="s">
        <v>106</v>
      </c>
      <c r="B2996" s="143">
        <v>2024</v>
      </c>
      <c r="C2996" s="143" t="s">
        <v>34</v>
      </c>
      <c r="D2996" s="143" t="s">
        <v>112</v>
      </c>
      <c r="E2996" s="143" t="s">
        <v>114</v>
      </c>
      <c r="F2996" s="143" t="s">
        <v>115</v>
      </c>
      <c r="G2996" s="143" t="s">
        <v>111</v>
      </c>
      <c r="H2996" s="143" t="s">
        <v>113</v>
      </c>
      <c r="I2996" s="143" t="s">
        <v>116</v>
      </c>
      <c r="J2996" s="143">
        <v>223</v>
      </c>
      <c r="K2996" s="144">
        <v>318.89</v>
      </c>
    </row>
    <row r="2997" spans="1:11" x14ac:dyDescent="0.25">
      <c r="A2997" s="142" t="s">
        <v>99</v>
      </c>
      <c r="B2997" s="143">
        <v>2024</v>
      </c>
      <c r="C2997" s="143" t="s">
        <v>34</v>
      </c>
      <c r="D2997" s="143" t="s">
        <v>112</v>
      </c>
      <c r="E2997" s="143" t="s">
        <v>114</v>
      </c>
      <c r="F2997" s="143" t="s">
        <v>115</v>
      </c>
      <c r="G2997" s="143" t="s">
        <v>111</v>
      </c>
      <c r="H2997" s="143" t="s">
        <v>113</v>
      </c>
      <c r="I2997" s="143" t="s">
        <v>116</v>
      </c>
      <c r="J2997" s="143">
        <v>199</v>
      </c>
      <c r="K2997" s="144">
        <v>284.57</v>
      </c>
    </row>
    <row r="2998" spans="1:11" x14ac:dyDescent="0.25">
      <c r="A2998" s="142" t="s">
        <v>99</v>
      </c>
      <c r="B2998" s="143">
        <v>2024</v>
      </c>
      <c r="C2998" s="143" t="s">
        <v>34</v>
      </c>
      <c r="D2998" s="143" t="s">
        <v>112</v>
      </c>
      <c r="E2998" s="143" t="s">
        <v>114</v>
      </c>
      <c r="F2998" s="143" t="s">
        <v>115</v>
      </c>
      <c r="G2998" s="143" t="s">
        <v>111</v>
      </c>
      <c r="H2998" s="143" t="s">
        <v>113</v>
      </c>
      <c r="I2998" s="143" t="s">
        <v>116</v>
      </c>
      <c r="J2998" s="143">
        <v>197</v>
      </c>
      <c r="K2998" s="144">
        <v>281.70999999999998</v>
      </c>
    </row>
    <row r="2999" spans="1:11" x14ac:dyDescent="0.25">
      <c r="A2999" s="142" t="s">
        <v>106</v>
      </c>
      <c r="B2999" s="143">
        <v>2024</v>
      </c>
      <c r="C2999" s="143" t="s">
        <v>38</v>
      </c>
      <c r="D2999" s="143" t="s">
        <v>112</v>
      </c>
      <c r="E2999" s="143" t="s">
        <v>114</v>
      </c>
      <c r="F2999" s="143" t="s">
        <v>115</v>
      </c>
      <c r="G2999" s="143" t="s">
        <v>111</v>
      </c>
      <c r="H2999" s="143" t="s">
        <v>113</v>
      </c>
      <c r="I2999" s="143" t="s">
        <v>116</v>
      </c>
      <c r="J2999" s="143">
        <v>176</v>
      </c>
      <c r="K2999" s="144">
        <v>251.68</v>
      </c>
    </row>
    <row r="3000" spans="1:11" x14ac:dyDescent="0.25">
      <c r="A3000" s="142" t="s">
        <v>99</v>
      </c>
      <c r="B3000" s="143">
        <v>2024</v>
      </c>
      <c r="C3000" s="143" t="s">
        <v>38</v>
      </c>
      <c r="D3000" s="143" t="s">
        <v>112</v>
      </c>
      <c r="E3000" s="143" t="s">
        <v>114</v>
      </c>
      <c r="F3000" s="143" t="s">
        <v>115</v>
      </c>
      <c r="G3000" s="143" t="s">
        <v>111</v>
      </c>
      <c r="H3000" s="143" t="s">
        <v>113</v>
      </c>
      <c r="I3000" s="143" t="s">
        <v>116</v>
      </c>
      <c r="J3000" s="143">
        <v>202</v>
      </c>
      <c r="K3000" s="144">
        <v>288.86</v>
      </c>
    </row>
    <row r="3001" spans="1:11" x14ac:dyDescent="0.25">
      <c r="A3001" s="142" t="s">
        <v>106</v>
      </c>
      <c r="B3001" s="143">
        <v>2024</v>
      </c>
      <c r="C3001" s="143" t="s">
        <v>38</v>
      </c>
      <c r="D3001" s="143" t="s">
        <v>112</v>
      </c>
      <c r="E3001" s="143" t="s">
        <v>114</v>
      </c>
      <c r="F3001" s="143" t="s">
        <v>115</v>
      </c>
      <c r="G3001" s="143" t="s">
        <v>111</v>
      </c>
      <c r="H3001" s="143" t="s">
        <v>113</v>
      </c>
      <c r="I3001" s="143" t="s">
        <v>116</v>
      </c>
      <c r="J3001" s="143">
        <v>178</v>
      </c>
      <c r="K3001" s="144">
        <v>254.54</v>
      </c>
    </row>
    <row r="3002" spans="1:11" x14ac:dyDescent="0.25">
      <c r="A3002" s="142" t="s">
        <v>108</v>
      </c>
      <c r="B3002" s="143">
        <v>2024</v>
      </c>
      <c r="C3002" s="143" t="s">
        <v>38</v>
      </c>
      <c r="D3002" s="143" t="s">
        <v>112</v>
      </c>
      <c r="E3002" s="143" t="s">
        <v>114</v>
      </c>
      <c r="F3002" s="143" t="s">
        <v>115</v>
      </c>
      <c r="G3002" s="143" t="s">
        <v>111</v>
      </c>
      <c r="H3002" s="143" t="s">
        <v>113</v>
      </c>
      <c r="I3002" s="143" t="s">
        <v>116</v>
      </c>
      <c r="J3002" s="143">
        <v>805</v>
      </c>
      <c r="K3002" s="144">
        <v>1151.1500000000001</v>
      </c>
    </row>
    <row r="3003" spans="1:11" x14ac:dyDescent="0.25">
      <c r="A3003" s="142" t="s">
        <v>109</v>
      </c>
      <c r="B3003" s="143">
        <v>2024</v>
      </c>
      <c r="C3003" s="143" t="s">
        <v>38</v>
      </c>
      <c r="D3003" s="143" t="s">
        <v>112</v>
      </c>
      <c r="E3003" s="143" t="s">
        <v>114</v>
      </c>
      <c r="F3003" s="143" t="s">
        <v>115</v>
      </c>
      <c r="G3003" s="143" t="s">
        <v>111</v>
      </c>
      <c r="H3003" s="143" t="s">
        <v>113</v>
      </c>
      <c r="I3003" s="143" t="s">
        <v>116</v>
      </c>
      <c r="J3003" s="143">
        <v>892</v>
      </c>
      <c r="K3003" s="144">
        <v>1275.56</v>
      </c>
    </row>
    <row r="3004" spans="1:11" x14ac:dyDescent="0.25">
      <c r="A3004" s="142" t="s">
        <v>109</v>
      </c>
      <c r="B3004" s="143">
        <v>2024</v>
      </c>
      <c r="C3004" s="143" t="s">
        <v>38</v>
      </c>
      <c r="D3004" s="143" t="s">
        <v>112</v>
      </c>
      <c r="E3004" s="143" t="s">
        <v>114</v>
      </c>
      <c r="F3004" s="143" t="s">
        <v>115</v>
      </c>
      <c r="G3004" s="143" t="s">
        <v>111</v>
      </c>
      <c r="H3004" s="143" t="s">
        <v>113</v>
      </c>
      <c r="I3004" s="143" t="s">
        <v>116</v>
      </c>
      <c r="J3004" s="143">
        <v>845</v>
      </c>
      <c r="K3004" s="144">
        <v>526.24</v>
      </c>
    </row>
    <row r="3005" spans="1:11" x14ac:dyDescent="0.25">
      <c r="A3005" s="142" t="s">
        <v>108</v>
      </c>
      <c r="B3005" s="143">
        <v>2024</v>
      </c>
      <c r="C3005" s="143" t="s">
        <v>38</v>
      </c>
      <c r="D3005" s="143" t="s">
        <v>112</v>
      </c>
      <c r="E3005" s="143" t="s">
        <v>114</v>
      </c>
      <c r="F3005" s="143" t="s">
        <v>115</v>
      </c>
      <c r="G3005" s="143" t="s">
        <v>111</v>
      </c>
      <c r="H3005" s="143" t="s">
        <v>113</v>
      </c>
      <c r="I3005" s="143" t="s">
        <v>116</v>
      </c>
      <c r="J3005" s="143">
        <v>177</v>
      </c>
      <c r="K3005" s="144">
        <v>253.11</v>
      </c>
    </row>
    <row r="3006" spans="1:11" x14ac:dyDescent="0.25">
      <c r="A3006" s="142" t="s">
        <v>106</v>
      </c>
      <c r="B3006" s="143">
        <v>2024</v>
      </c>
      <c r="C3006" s="143" t="s">
        <v>38</v>
      </c>
      <c r="D3006" s="143" t="s">
        <v>112</v>
      </c>
      <c r="E3006" s="143" t="s">
        <v>114</v>
      </c>
      <c r="F3006" s="143" t="s">
        <v>115</v>
      </c>
      <c r="G3006" s="143" t="s">
        <v>111</v>
      </c>
      <c r="H3006" s="143" t="s">
        <v>113</v>
      </c>
      <c r="I3006" s="143" t="s">
        <v>116</v>
      </c>
      <c r="J3006" s="143">
        <v>205</v>
      </c>
      <c r="K3006" s="144">
        <v>293.14999999999998</v>
      </c>
    </row>
    <row r="3007" spans="1:11" x14ac:dyDescent="0.25">
      <c r="A3007" s="142" t="s">
        <v>99</v>
      </c>
      <c r="B3007" s="143">
        <v>2024</v>
      </c>
      <c r="C3007" s="143" t="s">
        <v>38</v>
      </c>
      <c r="D3007" s="143" t="s">
        <v>112</v>
      </c>
      <c r="E3007" s="143" t="s">
        <v>114</v>
      </c>
      <c r="F3007" s="143" t="s">
        <v>115</v>
      </c>
      <c r="G3007" s="143" t="s">
        <v>111</v>
      </c>
      <c r="H3007" s="143" t="s">
        <v>113</v>
      </c>
      <c r="I3007" s="143" t="s">
        <v>116</v>
      </c>
      <c r="J3007" s="143">
        <v>175</v>
      </c>
      <c r="K3007" s="144">
        <v>250.25</v>
      </c>
    </row>
    <row r="3008" spans="1:11" x14ac:dyDescent="0.25">
      <c r="A3008" s="142" t="s">
        <v>106</v>
      </c>
      <c r="B3008" s="143">
        <v>2024</v>
      </c>
      <c r="C3008" s="143" t="s">
        <v>38</v>
      </c>
      <c r="D3008" s="143" t="s">
        <v>112</v>
      </c>
      <c r="E3008" s="143" t="s">
        <v>114</v>
      </c>
      <c r="F3008" s="143" t="s">
        <v>115</v>
      </c>
      <c r="G3008" s="143" t="s">
        <v>111</v>
      </c>
      <c r="H3008" s="143" t="s">
        <v>113</v>
      </c>
      <c r="I3008" s="143" t="s">
        <v>116</v>
      </c>
      <c r="J3008" s="143">
        <v>814</v>
      </c>
      <c r="K3008" s="144">
        <v>1164.02</v>
      </c>
    </row>
    <row r="3009" spans="1:11" x14ac:dyDescent="0.25">
      <c r="A3009" s="142" t="s">
        <v>110</v>
      </c>
      <c r="B3009" s="143">
        <v>2024</v>
      </c>
      <c r="C3009" s="143" t="s">
        <v>42</v>
      </c>
      <c r="D3009" s="143" t="s">
        <v>112</v>
      </c>
      <c r="E3009" s="143" t="s">
        <v>114</v>
      </c>
      <c r="F3009" s="143" t="s">
        <v>115</v>
      </c>
      <c r="G3009" s="143" t="s">
        <v>111</v>
      </c>
      <c r="H3009" s="143" t="s">
        <v>113</v>
      </c>
      <c r="I3009" s="143" t="s">
        <v>116</v>
      </c>
      <c r="J3009" s="143">
        <v>182</v>
      </c>
      <c r="K3009" s="144">
        <v>260.26</v>
      </c>
    </row>
    <row r="3010" spans="1:11" x14ac:dyDescent="0.25">
      <c r="A3010" s="142" t="s">
        <v>108</v>
      </c>
      <c r="B3010" s="143">
        <v>2024</v>
      </c>
      <c r="C3010" s="143" t="s">
        <v>42</v>
      </c>
      <c r="D3010" s="143" t="s">
        <v>112</v>
      </c>
      <c r="E3010" s="143" t="s">
        <v>114</v>
      </c>
      <c r="F3010" s="143" t="s">
        <v>115</v>
      </c>
      <c r="G3010" s="143" t="s">
        <v>111</v>
      </c>
      <c r="H3010" s="143" t="s">
        <v>113</v>
      </c>
      <c r="I3010" s="143" t="s">
        <v>116</v>
      </c>
      <c r="J3010" s="143">
        <v>152</v>
      </c>
      <c r="K3010" s="144">
        <v>217.36</v>
      </c>
    </row>
    <row r="3011" spans="1:11" x14ac:dyDescent="0.25">
      <c r="A3011" s="142" t="s">
        <v>99</v>
      </c>
      <c r="B3011" s="143">
        <v>2024</v>
      </c>
      <c r="C3011" s="143" t="s">
        <v>42</v>
      </c>
      <c r="D3011" s="143" t="s">
        <v>112</v>
      </c>
      <c r="E3011" s="143" t="s">
        <v>114</v>
      </c>
      <c r="F3011" s="143" t="s">
        <v>115</v>
      </c>
      <c r="G3011" s="143" t="s">
        <v>111</v>
      </c>
      <c r="H3011" s="143" t="s">
        <v>113</v>
      </c>
      <c r="I3011" s="143" t="s">
        <v>116</v>
      </c>
      <c r="J3011" s="143">
        <v>184</v>
      </c>
      <c r="K3011" s="144">
        <v>263.12</v>
      </c>
    </row>
    <row r="3012" spans="1:11" x14ac:dyDescent="0.25">
      <c r="A3012" s="142" t="s">
        <v>109</v>
      </c>
      <c r="B3012" s="143">
        <v>2024</v>
      </c>
      <c r="C3012" s="143" t="s">
        <v>42</v>
      </c>
      <c r="D3012" s="143" t="s">
        <v>112</v>
      </c>
      <c r="E3012" s="143" t="s">
        <v>114</v>
      </c>
      <c r="F3012" s="143" t="s">
        <v>115</v>
      </c>
      <c r="G3012" s="143" t="s">
        <v>111</v>
      </c>
      <c r="H3012" s="143" t="s">
        <v>113</v>
      </c>
      <c r="I3012" s="143" t="s">
        <v>116</v>
      </c>
      <c r="J3012" s="143">
        <v>154</v>
      </c>
      <c r="K3012" s="144">
        <v>220.22</v>
      </c>
    </row>
    <row r="3013" spans="1:11" x14ac:dyDescent="0.25">
      <c r="A3013" s="142" t="s">
        <v>109</v>
      </c>
      <c r="B3013" s="143">
        <v>2024</v>
      </c>
      <c r="C3013" s="143" t="s">
        <v>42</v>
      </c>
      <c r="D3013" s="143" t="s">
        <v>112</v>
      </c>
      <c r="E3013" s="143" t="s">
        <v>114</v>
      </c>
      <c r="F3013" s="143" t="s">
        <v>115</v>
      </c>
      <c r="G3013" s="143" t="s">
        <v>111</v>
      </c>
      <c r="H3013" s="143" t="s">
        <v>113</v>
      </c>
      <c r="I3013" s="143" t="s">
        <v>116</v>
      </c>
      <c r="J3013" s="143">
        <v>809</v>
      </c>
      <c r="K3013" s="144">
        <v>1156.8699999999999</v>
      </c>
    </row>
    <row r="3014" spans="1:11" x14ac:dyDescent="0.25">
      <c r="A3014" s="142" t="s">
        <v>106</v>
      </c>
      <c r="B3014" s="143">
        <v>2024</v>
      </c>
      <c r="C3014" s="143" t="s">
        <v>42</v>
      </c>
      <c r="D3014" s="143" t="s">
        <v>112</v>
      </c>
      <c r="E3014" s="143" t="s">
        <v>114</v>
      </c>
      <c r="F3014" s="143" t="s">
        <v>115</v>
      </c>
      <c r="G3014" s="143" t="s">
        <v>111</v>
      </c>
      <c r="H3014" s="143" t="s">
        <v>113</v>
      </c>
      <c r="I3014" s="143" t="s">
        <v>116</v>
      </c>
      <c r="J3014" s="143">
        <v>895</v>
      </c>
      <c r="K3014" s="144">
        <v>1279.8499999999999</v>
      </c>
    </row>
    <row r="3015" spans="1:11" x14ac:dyDescent="0.25">
      <c r="A3015" s="142" t="s">
        <v>106</v>
      </c>
      <c r="B3015" s="143">
        <v>2024</v>
      </c>
      <c r="C3015" s="143" t="s">
        <v>42</v>
      </c>
      <c r="D3015" s="143" t="s">
        <v>112</v>
      </c>
      <c r="E3015" s="143" t="s">
        <v>114</v>
      </c>
      <c r="F3015" s="143" t="s">
        <v>115</v>
      </c>
      <c r="G3015" s="143" t="s">
        <v>111</v>
      </c>
      <c r="H3015" s="143" t="s">
        <v>113</v>
      </c>
      <c r="I3015" s="143" t="s">
        <v>116</v>
      </c>
      <c r="J3015" s="143">
        <v>848</v>
      </c>
      <c r="K3015" s="144">
        <v>526.24</v>
      </c>
    </row>
    <row r="3016" spans="1:11" x14ac:dyDescent="0.25">
      <c r="A3016" s="142" t="s">
        <v>109</v>
      </c>
      <c r="B3016" s="143">
        <v>2024</v>
      </c>
      <c r="C3016" s="143" t="s">
        <v>42</v>
      </c>
      <c r="D3016" s="143" t="s">
        <v>112</v>
      </c>
      <c r="E3016" s="143" t="s">
        <v>114</v>
      </c>
      <c r="F3016" s="143" t="s">
        <v>115</v>
      </c>
      <c r="G3016" s="143" t="s">
        <v>111</v>
      </c>
      <c r="H3016" s="143" t="s">
        <v>113</v>
      </c>
      <c r="I3016" s="143" t="s">
        <v>116</v>
      </c>
      <c r="J3016" s="143">
        <v>153</v>
      </c>
      <c r="K3016" s="144">
        <v>218.79</v>
      </c>
    </row>
    <row r="3017" spans="1:11" x14ac:dyDescent="0.25">
      <c r="A3017" s="142" t="s">
        <v>109</v>
      </c>
      <c r="B3017" s="143">
        <v>2024</v>
      </c>
      <c r="C3017" s="143" t="s">
        <v>42</v>
      </c>
      <c r="D3017" s="143" t="s">
        <v>112</v>
      </c>
      <c r="E3017" s="143" t="s">
        <v>114</v>
      </c>
      <c r="F3017" s="143" t="s">
        <v>115</v>
      </c>
      <c r="G3017" s="143" t="s">
        <v>111</v>
      </c>
      <c r="H3017" s="143" t="s">
        <v>113</v>
      </c>
      <c r="I3017" s="143" t="s">
        <v>116</v>
      </c>
      <c r="J3017" s="143">
        <v>181</v>
      </c>
      <c r="K3017" s="144">
        <v>258.83</v>
      </c>
    </row>
    <row r="3018" spans="1:11" x14ac:dyDescent="0.25">
      <c r="A3018" s="142" t="s">
        <v>99</v>
      </c>
      <c r="B3018" s="143">
        <v>2024</v>
      </c>
      <c r="C3018" s="143" t="s">
        <v>42</v>
      </c>
      <c r="D3018" s="143" t="s">
        <v>112</v>
      </c>
      <c r="E3018" s="143" t="s">
        <v>114</v>
      </c>
      <c r="F3018" s="143" t="s">
        <v>115</v>
      </c>
      <c r="G3018" s="143" t="s">
        <v>111</v>
      </c>
      <c r="H3018" s="143" t="s">
        <v>113</v>
      </c>
      <c r="I3018" s="143" t="s">
        <v>116</v>
      </c>
      <c r="J3018" s="143">
        <v>157</v>
      </c>
      <c r="K3018" s="144">
        <v>224.51</v>
      </c>
    </row>
    <row r="3019" spans="1:11" x14ac:dyDescent="0.25">
      <c r="A3019" s="142" t="s">
        <v>108</v>
      </c>
      <c r="B3019" s="143">
        <v>2024</v>
      </c>
      <c r="C3019" s="143" t="s">
        <v>42</v>
      </c>
      <c r="D3019" s="143" t="s">
        <v>112</v>
      </c>
      <c r="E3019" s="143" t="s">
        <v>114</v>
      </c>
      <c r="F3019" s="143" t="s">
        <v>115</v>
      </c>
      <c r="G3019" s="143" t="s">
        <v>111</v>
      </c>
      <c r="H3019" s="143" t="s">
        <v>113</v>
      </c>
      <c r="I3019" s="143" t="s">
        <v>116</v>
      </c>
      <c r="J3019" s="143">
        <v>818</v>
      </c>
      <c r="K3019" s="144">
        <v>1169.74</v>
      </c>
    </row>
    <row r="3020" spans="1:11" x14ac:dyDescent="0.25">
      <c r="A3020" s="142" t="s">
        <v>110</v>
      </c>
      <c r="B3020" s="143">
        <v>2024</v>
      </c>
      <c r="C3020" s="143" t="s">
        <v>42</v>
      </c>
      <c r="D3020" s="143" t="s">
        <v>112</v>
      </c>
      <c r="E3020" s="143" t="s">
        <v>114</v>
      </c>
      <c r="F3020" s="143" t="s">
        <v>115</v>
      </c>
      <c r="G3020" s="143" t="s">
        <v>111</v>
      </c>
      <c r="H3020" s="143" t="s">
        <v>113</v>
      </c>
      <c r="I3020" s="143" t="s">
        <v>116</v>
      </c>
      <c r="J3020" s="143">
        <v>155</v>
      </c>
      <c r="K3020" s="144">
        <v>221.65</v>
      </c>
    </row>
    <row r="3021" spans="1:11" x14ac:dyDescent="0.25">
      <c r="A3021" s="142" t="s">
        <v>99</v>
      </c>
      <c r="B3021" s="143">
        <v>2024</v>
      </c>
      <c r="C3021" s="143" t="s">
        <v>31</v>
      </c>
      <c r="D3021" s="143" t="s">
        <v>112</v>
      </c>
      <c r="E3021" s="143" t="s">
        <v>114</v>
      </c>
      <c r="F3021" s="143" t="s">
        <v>115</v>
      </c>
      <c r="G3021" s="143" t="s">
        <v>111</v>
      </c>
      <c r="H3021" s="143" t="s">
        <v>113</v>
      </c>
      <c r="I3021" s="143" t="s">
        <v>116</v>
      </c>
      <c r="J3021" s="143">
        <v>236</v>
      </c>
      <c r="K3021" s="144">
        <v>337.48</v>
      </c>
    </row>
    <row r="3022" spans="1:11" x14ac:dyDescent="0.25">
      <c r="A3022" s="142" t="s">
        <v>99</v>
      </c>
      <c r="B3022" s="143">
        <v>2024</v>
      </c>
      <c r="C3022" s="143" t="s">
        <v>31</v>
      </c>
      <c r="D3022" s="143" t="s">
        <v>112</v>
      </c>
      <c r="E3022" s="143" t="s">
        <v>114</v>
      </c>
      <c r="F3022" s="143" t="s">
        <v>115</v>
      </c>
      <c r="G3022" s="143" t="s">
        <v>111</v>
      </c>
      <c r="H3022" s="143" t="s">
        <v>113</v>
      </c>
      <c r="I3022" s="143" t="s">
        <v>116</v>
      </c>
      <c r="J3022" s="143">
        <v>206</v>
      </c>
      <c r="K3022" s="144">
        <v>294.58</v>
      </c>
    </row>
    <row r="3023" spans="1:11" x14ac:dyDescent="0.25">
      <c r="A3023" s="142" t="s">
        <v>109</v>
      </c>
      <c r="B3023" s="143">
        <v>2024</v>
      </c>
      <c r="C3023" s="143" t="s">
        <v>31</v>
      </c>
      <c r="D3023" s="143" t="s">
        <v>112</v>
      </c>
      <c r="E3023" s="143" t="s">
        <v>114</v>
      </c>
      <c r="F3023" s="143" t="s">
        <v>115</v>
      </c>
      <c r="G3023" s="143" t="s">
        <v>111</v>
      </c>
      <c r="H3023" s="143" t="s">
        <v>113</v>
      </c>
      <c r="I3023" s="143" t="s">
        <v>116</v>
      </c>
      <c r="J3023" s="143">
        <v>208</v>
      </c>
      <c r="K3023" s="144">
        <v>297.44</v>
      </c>
    </row>
    <row r="3024" spans="1:11" x14ac:dyDescent="0.25">
      <c r="A3024" s="142" t="s">
        <v>106</v>
      </c>
      <c r="B3024" s="143">
        <v>2024</v>
      </c>
      <c r="C3024" s="143" t="s">
        <v>31</v>
      </c>
      <c r="D3024" s="143" t="s">
        <v>112</v>
      </c>
      <c r="E3024" s="143" t="s">
        <v>114</v>
      </c>
      <c r="F3024" s="143" t="s">
        <v>115</v>
      </c>
      <c r="G3024" s="143" t="s">
        <v>111</v>
      </c>
      <c r="H3024" s="143" t="s">
        <v>113</v>
      </c>
      <c r="I3024" s="143" t="s">
        <v>116</v>
      </c>
      <c r="J3024" s="143">
        <v>800</v>
      </c>
      <c r="K3024" s="144">
        <v>1144</v>
      </c>
    </row>
    <row r="3025" spans="1:11" x14ac:dyDescent="0.25">
      <c r="A3025" s="142" t="s">
        <v>108</v>
      </c>
      <c r="B3025" s="143">
        <v>2024</v>
      </c>
      <c r="C3025" s="143" t="s">
        <v>31</v>
      </c>
      <c r="D3025" s="143" t="s">
        <v>112</v>
      </c>
      <c r="E3025" s="143" t="s">
        <v>114</v>
      </c>
      <c r="F3025" s="143" t="s">
        <v>115</v>
      </c>
      <c r="G3025" s="143" t="s">
        <v>111</v>
      </c>
      <c r="H3025" s="143" t="s">
        <v>113</v>
      </c>
      <c r="I3025" s="143" t="s">
        <v>116</v>
      </c>
      <c r="J3025" s="143">
        <v>886</v>
      </c>
      <c r="K3025" s="144">
        <v>1266.98</v>
      </c>
    </row>
    <row r="3026" spans="1:11" x14ac:dyDescent="0.25">
      <c r="A3026" s="142" t="s">
        <v>108</v>
      </c>
      <c r="B3026" s="143">
        <v>2024</v>
      </c>
      <c r="C3026" s="143" t="s">
        <v>31</v>
      </c>
      <c r="D3026" s="143" t="s">
        <v>112</v>
      </c>
      <c r="E3026" s="143" t="s">
        <v>114</v>
      </c>
      <c r="F3026" s="143" t="s">
        <v>115</v>
      </c>
      <c r="G3026" s="143" t="s">
        <v>111</v>
      </c>
      <c r="H3026" s="143" t="s">
        <v>113</v>
      </c>
      <c r="I3026" s="143" t="s">
        <v>116</v>
      </c>
      <c r="J3026" s="143">
        <v>839</v>
      </c>
      <c r="K3026" s="144">
        <v>526.24</v>
      </c>
    </row>
    <row r="3027" spans="1:11" x14ac:dyDescent="0.25">
      <c r="A3027" s="142" t="s">
        <v>106</v>
      </c>
      <c r="B3027" s="143">
        <v>2024</v>
      </c>
      <c r="C3027" s="143" t="s">
        <v>31</v>
      </c>
      <c r="D3027" s="143" t="s">
        <v>112</v>
      </c>
      <c r="E3027" s="143" t="s">
        <v>114</v>
      </c>
      <c r="F3027" s="143" t="s">
        <v>115</v>
      </c>
      <c r="G3027" s="143" t="s">
        <v>111</v>
      </c>
      <c r="H3027" s="143" t="s">
        <v>113</v>
      </c>
      <c r="I3027" s="143" t="s">
        <v>116</v>
      </c>
      <c r="J3027" s="143">
        <v>207</v>
      </c>
      <c r="K3027" s="144">
        <v>296.01</v>
      </c>
    </row>
    <row r="3028" spans="1:11" x14ac:dyDescent="0.25">
      <c r="A3028" s="142" t="s">
        <v>109</v>
      </c>
      <c r="B3028" s="143">
        <v>2024</v>
      </c>
      <c r="C3028" s="143" t="s">
        <v>31</v>
      </c>
      <c r="D3028" s="143" t="s">
        <v>112</v>
      </c>
      <c r="E3028" s="143" t="s">
        <v>114</v>
      </c>
      <c r="F3028" s="143" t="s">
        <v>115</v>
      </c>
      <c r="G3028" s="143" t="s">
        <v>111</v>
      </c>
      <c r="H3028" s="143" t="s">
        <v>113</v>
      </c>
      <c r="I3028" s="143" t="s">
        <v>116</v>
      </c>
      <c r="J3028" s="143">
        <v>235</v>
      </c>
      <c r="K3028" s="144">
        <v>336.05</v>
      </c>
    </row>
    <row r="3029" spans="1:11" x14ac:dyDescent="0.25">
      <c r="A3029" s="142" t="s">
        <v>99</v>
      </c>
      <c r="B3029" s="143">
        <v>2024</v>
      </c>
      <c r="C3029" s="143" t="s">
        <v>31</v>
      </c>
      <c r="D3029" s="143" t="s">
        <v>112</v>
      </c>
      <c r="E3029" s="143" t="s">
        <v>114</v>
      </c>
      <c r="F3029" s="143" t="s">
        <v>115</v>
      </c>
      <c r="G3029" s="143" t="s">
        <v>111</v>
      </c>
      <c r="H3029" s="143" t="s">
        <v>113</v>
      </c>
      <c r="I3029" s="143" t="s">
        <v>116</v>
      </c>
      <c r="J3029" s="143">
        <v>809</v>
      </c>
      <c r="K3029" s="144">
        <v>1156.8699999999999</v>
      </c>
    </row>
    <row r="3030" spans="1:11" x14ac:dyDescent="0.25">
      <c r="A3030" s="142" t="s">
        <v>99</v>
      </c>
      <c r="B3030" s="143">
        <v>2024</v>
      </c>
      <c r="C3030" s="143" t="s">
        <v>31</v>
      </c>
      <c r="D3030" s="143" t="s">
        <v>112</v>
      </c>
      <c r="E3030" s="143" t="s">
        <v>114</v>
      </c>
      <c r="F3030" s="143" t="s">
        <v>115</v>
      </c>
      <c r="G3030" s="143" t="s">
        <v>111</v>
      </c>
      <c r="H3030" s="143" t="s">
        <v>113</v>
      </c>
      <c r="I3030" s="143" t="s">
        <v>116</v>
      </c>
      <c r="J3030" s="143">
        <v>209</v>
      </c>
      <c r="K3030" s="144">
        <v>298.87</v>
      </c>
    </row>
    <row r="3031" spans="1:11" x14ac:dyDescent="0.25">
      <c r="A3031" s="142" t="s">
        <v>99</v>
      </c>
      <c r="B3031" s="143">
        <v>2024</v>
      </c>
      <c r="C3031" s="143" t="s">
        <v>9</v>
      </c>
      <c r="D3031" s="143" t="s">
        <v>112</v>
      </c>
      <c r="E3031" s="143" t="s">
        <v>114</v>
      </c>
      <c r="F3031" s="143" t="s">
        <v>115</v>
      </c>
      <c r="G3031" s="143" t="s">
        <v>111</v>
      </c>
      <c r="H3031" s="143" t="s">
        <v>113</v>
      </c>
      <c r="I3031" s="143" t="s">
        <v>116</v>
      </c>
      <c r="J3031" s="143">
        <v>242</v>
      </c>
      <c r="K3031" s="144">
        <v>346.06</v>
      </c>
    </row>
    <row r="3032" spans="1:11" x14ac:dyDescent="0.25">
      <c r="A3032" s="142" t="s">
        <v>108</v>
      </c>
      <c r="B3032" s="143">
        <v>2024</v>
      </c>
      <c r="C3032" s="143" t="s">
        <v>9</v>
      </c>
      <c r="D3032" s="143" t="s">
        <v>112</v>
      </c>
      <c r="E3032" s="143" t="s">
        <v>114</v>
      </c>
      <c r="F3032" s="143" t="s">
        <v>115</v>
      </c>
      <c r="G3032" s="143" t="s">
        <v>111</v>
      </c>
      <c r="H3032" s="143" t="s">
        <v>113</v>
      </c>
      <c r="I3032" s="143" t="s">
        <v>116</v>
      </c>
      <c r="J3032" s="143">
        <v>212</v>
      </c>
      <c r="K3032" s="144">
        <v>303.15999999999997</v>
      </c>
    </row>
    <row r="3033" spans="1:11" x14ac:dyDescent="0.25">
      <c r="A3033" s="142" t="s">
        <v>106</v>
      </c>
      <c r="B3033" s="143">
        <v>2024</v>
      </c>
      <c r="C3033" s="143" t="s">
        <v>9</v>
      </c>
      <c r="D3033" s="143" t="s">
        <v>112</v>
      </c>
      <c r="E3033" s="143" t="s">
        <v>114</v>
      </c>
      <c r="F3033" s="143" t="s">
        <v>115</v>
      </c>
      <c r="G3033" s="143" t="s">
        <v>111</v>
      </c>
      <c r="H3033" s="143" t="s">
        <v>113</v>
      </c>
      <c r="I3033" s="143" t="s">
        <v>116</v>
      </c>
      <c r="J3033" s="143">
        <v>238</v>
      </c>
      <c r="K3033" s="144">
        <v>340.34000000000003</v>
      </c>
    </row>
    <row r="3034" spans="1:11" x14ac:dyDescent="0.25">
      <c r="A3034" s="142" t="s">
        <v>108</v>
      </c>
      <c r="B3034" s="143">
        <v>2024</v>
      </c>
      <c r="C3034" s="143" t="s">
        <v>9</v>
      </c>
      <c r="D3034" s="143" t="s">
        <v>112</v>
      </c>
      <c r="E3034" s="143" t="s">
        <v>114</v>
      </c>
      <c r="F3034" s="143" t="s">
        <v>115</v>
      </c>
      <c r="G3034" s="143" t="s">
        <v>111</v>
      </c>
      <c r="H3034" s="143" t="s">
        <v>113</v>
      </c>
      <c r="I3034" s="143" t="s">
        <v>116</v>
      </c>
      <c r="J3034" s="143">
        <v>214</v>
      </c>
      <c r="K3034" s="144">
        <v>306.02</v>
      </c>
    </row>
    <row r="3035" spans="1:11" x14ac:dyDescent="0.25">
      <c r="A3035" s="142" t="s">
        <v>106</v>
      </c>
      <c r="B3035" s="143">
        <v>2024</v>
      </c>
      <c r="C3035" s="143" t="s">
        <v>9</v>
      </c>
      <c r="D3035" s="143" t="s">
        <v>112</v>
      </c>
      <c r="E3035" s="143" t="s">
        <v>114</v>
      </c>
      <c r="F3035" s="143" t="s">
        <v>115</v>
      </c>
      <c r="G3035" s="143" t="s">
        <v>111</v>
      </c>
      <c r="H3035" s="143" t="s">
        <v>113</v>
      </c>
      <c r="I3035" s="143" t="s">
        <v>116</v>
      </c>
      <c r="J3035" s="143">
        <v>799</v>
      </c>
      <c r="K3035" s="144">
        <v>1142.57</v>
      </c>
    </row>
    <row r="3036" spans="1:11" x14ac:dyDescent="0.25">
      <c r="A3036" s="142" t="s">
        <v>106</v>
      </c>
      <c r="B3036" s="143">
        <v>2024</v>
      </c>
      <c r="C3036" s="143" t="s">
        <v>9</v>
      </c>
      <c r="D3036" s="143" t="s">
        <v>112</v>
      </c>
      <c r="E3036" s="143" t="s">
        <v>114</v>
      </c>
      <c r="F3036" s="143" t="s">
        <v>115</v>
      </c>
      <c r="G3036" s="143" t="s">
        <v>111</v>
      </c>
      <c r="H3036" s="143" t="s">
        <v>113</v>
      </c>
      <c r="I3036" s="143" t="s">
        <v>116</v>
      </c>
      <c r="J3036" s="143">
        <v>213</v>
      </c>
      <c r="K3036" s="144">
        <v>304.59000000000003</v>
      </c>
    </row>
    <row r="3037" spans="1:11" x14ac:dyDescent="0.25">
      <c r="A3037" s="142" t="s">
        <v>108</v>
      </c>
      <c r="B3037" s="143">
        <v>2024</v>
      </c>
      <c r="C3037" s="143" t="s">
        <v>9</v>
      </c>
      <c r="D3037" s="143" t="s">
        <v>112</v>
      </c>
      <c r="E3037" s="143" t="s">
        <v>114</v>
      </c>
      <c r="F3037" s="143" t="s">
        <v>115</v>
      </c>
      <c r="G3037" s="143" t="s">
        <v>111</v>
      </c>
      <c r="H3037" s="143" t="s">
        <v>113</v>
      </c>
      <c r="I3037" s="143" t="s">
        <v>116</v>
      </c>
      <c r="J3037" s="143">
        <v>241</v>
      </c>
      <c r="K3037" s="144">
        <v>344.63</v>
      </c>
    </row>
    <row r="3038" spans="1:11" x14ac:dyDescent="0.25">
      <c r="A3038" s="142" t="s">
        <v>106</v>
      </c>
      <c r="B3038" s="143">
        <v>2024</v>
      </c>
      <c r="C3038" s="143" t="s">
        <v>9</v>
      </c>
      <c r="D3038" s="143" t="s">
        <v>112</v>
      </c>
      <c r="E3038" s="143" t="s">
        <v>114</v>
      </c>
      <c r="F3038" s="143" t="s">
        <v>115</v>
      </c>
      <c r="G3038" s="143" t="s">
        <v>111</v>
      </c>
      <c r="H3038" s="143" t="s">
        <v>113</v>
      </c>
      <c r="I3038" s="143" t="s">
        <v>116</v>
      </c>
      <c r="J3038" s="143">
        <v>211</v>
      </c>
      <c r="K3038" s="144">
        <v>301.73</v>
      </c>
    </row>
    <row r="3039" spans="1:11" x14ac:dyDescent="0.25">
      <c r="A3039" s="142" t="s">
        <v>108</v>
      </c>
      <c r="B3039" s="143">
        <v>2024</v>
      </c>
      <c r="C3039" s="143" t="s">
        <v>9</v>
      </c>
      <c r="D3039" s="143" t="s">
        <v>112</v>
      </c>
      <c r="E3039" s="143" t="s">
        <v>114</v>
      </c>
      <c r="F3039" s="143" t="s">
        <v>115</v>
      </c>
      <c r="G3039" s="143" t="s">
        <v>111</v>
      </c>
      <c r="H3039" s="143" t="s">
        <v>113</v>
      </c>
      <c r="I3039" s="143" t="s">
        <v>116</v>
      </c>
      <c r="J3039" s="143">
        <v>808</v>
      </c>
      <c r="K3039" s="144">
        <v>1155.44</v>
      </c>
    </row>
    <row r="3040" spans="1:11" x14ac:dyDescent="0.25">
      <c r="A3040" s="142" t="s">
        <v>99</v>
      </c>
      <c r="B3040" s="143">
        <v>2024</v>
      </c>
      <c r="C3040" s="143" t="s">
        <v>9</v>
      </c>
      <c r="D3040" s="143" t="s">
        <v>112</v>
      </c>
      <c r="E3040" s="143" t="s">
        <v>114</v>
      </c>
      <c r="F3040" s="143" t="s">
        <v>115</v>
      </c>
      <c r="G3040" s="143" t="s">
        <v>111</v>
      </c>
      <c r="H3040" s="143" t="s">
        <v>113</v>
      </c>
      <c r="I3040" s="143" t="s">
        <v>116</v>
      </c>
      <c r="J3040" s="143">
        <v>215</v>
      </c>
      <c r="K3040" s="144">
        <v>307.45</v>
      </c>
    </row>
    <row r="3041" spans="1:11" x14ac:dyDescent="0.25">
      <c r="A3041" s="142" t="s">
        <v>99</v>
      </c>
      <c r="B3041" s="143">
        <v>2024</v>
      </c>
      <c r="C3041" s="143" t="s">
        <v>37</v>
      </c>
      <c r="D3041" s="143" t="s">
        <v>112</v>
      </c>
      <c r="E3041" s="143" t="s">
        <v>114</v>
      </c>
      <c r="F3041" s="143" t="s">
        <v>115</v>
      </c>
      <c r="G3041" s="143" t="s">
        <v>111</v>
      </c>
      <c r="H3041" s="143" t="s">
        <v>113</v>
      </c>
      <c r="I3041" s="143" t="s">
        <v>116</v>
      </c>
      <c r="J3041" s="143">
        <v>206</v>
      </c>
      <c r="K3041" s="144">
        <v>294.58</v>
      </c>
    </row>
    <row r="3042" spans="1:11" x14ac:dyDescent="0.25">
      <c r="A3042" s="142" t="s">
        <v>106</v>
      </c>
      <c r="B3042" s="143">
        <v>2024</v>
      </c>
      <c r="C3042" s="143" t="s">
        <v>37</v>
      </c>
      <c r="D3042" s="143" t="s">
        <v>112</v>
      </c>
      <c r="E3042" s="143" t="s">
        <v>114</v>
      </c>
      <c r="F3042" s="143" t="s">
        <v>115</v>
      </c>
      <c r="G3042" s="143" t="s">
        <v>111</v>
      </c>
      <c r="H3042" s="143" t="s">
        <v>113</v>
      </c>
      <c r="I3042" s="143" t="s">
        <v>116</v>
      </c>
      <c r="J3042" s="143">
        <v>182</v>
      </c>
      <c r="K3042" s="144">
        <v>260.26</v>
      </c>
    </row>
    <row r="3043" spans="1:11" x14ac:dyDescent="0.25">
      <c r="A3043" s="142" t="s">
        <v>106</v>
      </c>
      <c r="B3043" s="143">
        <v>2024</v>
      </c>
      <c r="C3043" s="143" t="s">
        <v>37</v>
      </c>
      <c r="D3043" s="143" t="s">
        <v>112</v>
      </c>
      <c r="E3043" s="143" t="s">
        <v>114</v>
      </c>
      <c r="F3043" s="143" t="s">
        <v>115</v>
      </c>
      <c r="G3043" s="143" t="s">
        <v>111</v>
      </c>
      <c r="H3043" s="143" t="s">
        <v>113</v>
      </c>
      <c r="I3043" s="143" t="s">
        <v>116</v>
      </c>
      <c r="J3043" s="143">
        <v>208</v>
      </c>
      <c r="K3043" s="144">
        <v>297.44</v>
      </c>
    </row>
    <row r="3044" spans="1:11" x14ac:dyDescent="0.25">
      <c r="A3044" s="142" t="s">
        <v>106</v>
      </c>
      <c r="B3044" s="143">
        <v>2024</v>
      </c>
      <c r="C3044" s="143" t="s">
        <v>37</v>
      </c>
      <c r="D3044" s="143" t="s">
        <v>112</v>
      </c>
      <c r="E3044" s="143" t="s">
        <v>114</v>
      </c>
      <c r="F3044" s="143" t="s">
        <v>115</v>
      </c>
      <c r="G3044" s="143" t="s">
        <v>111</v>
      </c>
      <c r="H3044" s="143" t="s">
        <v>113</v>
      </c>
      <c r="I3044" s="143" t="s">
        <v>116</v>
      </c>
      <c r="J3044" s="143">
        <v>804</v>
      </c>
      <c r="K3044" s="144">
        <v>1149.72</v>
      </c>
    </row>
    <row r="3045" spans="1:11" x14ac:dyDescent="0.25">
      <c r="A3045" s="142" t="s">
        <v>99</v>
      </c>
      <c r="B3045" s="143">
        <v>2024</v>
      </c>
      <c r="C3045" s="143" t="s">
        <v>37</v>
      </c>
      <c r="D3045" s="143" t="s">
        <v>112</v>
      </c>
      <c r="E3045" s="143" t="s">
        <v>114</v>
      </c>
      <c r="F3045" s="143" t="s">
        <v>115</v>
      </c>
      <c r="G3045" s="143" t="s">
        <v>111</v>
      </c>
      <c r="H3045" s="143" t="s">
        <v>113</v>
      </c>
      <c r="I3045" s="143" t="s">
        <v>116</v>
      </c>
      <c r="J3045" s="143">
        <v>891</v>
      </c>
      <c r="K3045" s="144">
        <v>1274.1300000000001</v>
      </c>
    </row>
    <row r="3046" spans="1:11" x14ac:dyDescent="0.25">
      <c r="A3046" s="142" t="s">
        <v>99</v>
      </c>
      <c r="B3046" s="143">
        <v>2024</v>
      </c>
      <c r="C3046" s="143" t="s">
        <v>37</v>
      </c>
      <c r="D3046" s="143" t="s">
        <v>112</v>
      </c>
      <c r="E3046" s="143" t="s">
        <v>114</v>
      </c>
      <c r="F3046" s="143" t="s">
        <v>115</v>
      </c>
      <c r="G3046" s="143" t="s">
        <v>111</v>
      </c>
      <c r="H3046" s="143" t="s">
        <v>113</v>
      </c>
      <c r="I3046" s="143" t="s">
        <v>116</v>
      </c>
      <c r="J3046" s="143">
        <v>844</v>
      </c>
      <c r="K3046" s="144">
        <v>526.24</v>
      </c>
    </row>
    <row r="3047" spans="1:11" x14ac:dyDescent="0.25">
      <c r="A3047" s="142" t="s">
        <v>106</v>
      </c>
      <c r="B3047" s="143">
        <v>2024</v>
      </c>
      <c r="C3047" s="143" t="s">
        <v>37</v>
      </c>
      <c r="D3047" s="143" t="s">
        <v>112</v>
      </c>
      <c r="E3047" s="143" t="s">
        <v>114</v>
      </c>
      <c r="F3047" s="143" t="s">
        <v>115</v>
      </c>
      <c r="G3047" s="143" t="s">
        <v>111</v>
      </c>
      <c r="H3047" s="143" t="s">
        <v>113</v>
      </c>
      <c r="I3047" s="143" t="s">
        <v>116</v>
      </c>
      <c r="J3047" s="143">
        <v>183</v>
      </c>
      <c r="K3047" s="144">
        <v>261.69</v>
      </c>
    </row>
    <row r="3048" spans="1:11" x14ac:dyDescent="0.25">
      <c r="A3048" s="142" t="s">
        <v>106</v>
      </c>
      <c r="B3048" s="143">
        <v>2024</v>
      </c>
      <c r="C3048" s="143" t="s">
        <v>37</v>
      </c>
      <c r="D3048" s="143" t="s">
        <v>112</v>
      </c>
      <c r="E3048" s="143" t="s">
        <v>114</v>
      </c>
      <c r="F3048" s="143" t="s">
        <v>115</v>
      </c>
      <c r="G3048" s="143" t="s">
        <v>111</v>
      </c>
      <c r="H3048" s="143" t="s">
        <v>113</v>
      </c>
      <c r="I3048" s="143" t="s">
        <v>116</v>
      </c>
      <c r="J3048" s="143">
        <v>181</v>
      </c>
      <c r="K3048" s="144">
        <v>258.83</v>
      </c>
    </row>
    <row r="3049" spans="1:11" x14ac:dyDescent="0.25">
      <c r="A3049" s="142" t="s">
        <v>106</v>
      </c>
      <c r="B3049" s="143">
        <v>2024</v>
      </c>
      <c r="C3049" s="143" t="s">
        <v>37</v>
      </c>
      <c r="D3049" s="143" t="s">
        <v>112</v>
      </c>
      <c r="E3049" s="143" t="s">
        <v>114</v>
      </c>
      <c r="F3049" s="143" t="s">
        <v>115</v>
      </c>
      <c r="G3049" s="143" t="s">
        <v>111</v>
      </c>
      <c r="H3049" s="143" t="s">
        <v>113</v>
      </c>
      <c r="I3049" s="143" t="s">
        <v>116</v>
      </c>
      <c r="J3049" s="143">
        <v>813</v>
      </c>
      <c r="K3049" s="144">
        <v>1162.5899999999999</v>
      </c>
    </row>
    <row r="3050" spans="1:11" x14ac:dyDescent="0.25">
      <c r="A3050" s="142" t="s">
        <v>99</v>
      </c>
      <c r="B3050" s="143">
        <v>2024</v>
      </c>
      <c r="C3050" s="143" t="s">
        <v>37</v>
      </c>
      <c r="D3050" s="143" t="s">
        <v>112</v>
      </c>
      <c r="E3050" s="143" t="s">
        <v>114</v>
      </c>
      <c r="F3050" s="143" t="s">
        <v>115</v>
      </c>
      <c r="G3050" s="143" t="s">
        <v>111</v>
      </c>
      <c r="H3050" s="143" t="s">
        <v>113</v>
      </c>
      <c r="I3050" s="143" t="s">
        <v>116</v>
      </c>
      <c r="J3050" s="143">
        <v>179</v>
      </c>
      <c r="K3050" s="144">
        <v>255.97</v>
      </c>
    </row>
    <row r="3051" spans="1:11" x14ac:dyDescent="0.25">
      <c r="A3051" s="142" t="s">
        <v>106</v>
      </c>
      <c r="B3051" s="143">
        <v>2024</v>
      </c>
      <c r="C3051" s="143" t="s">
        <v>36</v>
      </c>
      <c r="D3051" s="143" t="s">
        <v>112</v>
      </c>
      <c r="E3051" s="143" t="s">
        <v>114</v>
      </c>
      <c r="F3051" s="143" t="s">
        <v>115</v>
      </c>
      <c r="G3051" s="143" t="s">
        <v>111</v>
      </c>
      <c r="H3051" s="143" t="s">
        <v>113</v>
      </c>
      <c r="I3051" s="143" t="s">
        <v>116</v>
      </c>
      <c r="J3051" s="143">
        <v>212</v>
      </c>
      <c r="K3051" s="144">
        <v>303.15999999999997</v>
      </c>
    </row>
    <row r="3052" spans="1:11" x14ac:dyDescent="0.25">
      <c r="A3052" s="142" t="s">
        <v>108</v>
      </c>
      <c r="B3052" s="143">
        <v>2024</v>
      </c>
      <c r="C3052" s="143" t="s">
        <v>36</v>
      </c>
      <c r="D3052" s="143" t="s">
        <v>112</v>
      </c>
      <c r="E3052" s="143" t="s">
        <v>114</v>
      </c>
      <c r="F3052" s="143" t="s">
        <v>115</v>
      </c>
      <c r="G3052" s="143" t="s">
        <v>111</v>
      </c>
      <c r="H3052" s="143" t="s">
        <v>113</v>
      </c>
      <c r="I3052" s="143" t="s">
        <v>116</v>
      </c>
      <c r="J3052" s="143">
        <v>188</v>
      </c>
      <c r="K3052" s="144">
        <v>268.84000000000003</v>
      </c>
    </row>
    <row r="3053" spans="1:11" x14ac:dyDescent="0.25">
      <c r="A3053" s="142" t="s">
        <v>109</v>
      </c>
      <c r="B3053" s="143">
        <v>2024</v>
      </c>
      <c r="C3053" s="143" t="s">
        <v>36</v>
      </c>
      <c r="D3053" s="143" t="s">
        <v>112</v>
      </c>
      <c r="E3053" s="143" t="s">
        <v>114</v>
      </c>
      <c r="F3053" s="143" t="s">
        <v>115</v>
      </c>
      <c r="G3053" s="143" t="s">
        <v>111</v>
      </c>
      <c r="H3053" s="143" t="s">
        <v>113</v>
      </c>
      <c r="I3053" s="143" t="s">
        <v>116</v>
      </c>
      <c r="J3053" s="143">
        <v>214</v>
      </c>
      <c r="K3053" s="144">
        <v>306.02</v>
      </c>
    </row>
    <row r="3054" spans="1:11" x14ac:dyDescent="0.25">
      <c r="A3054" s="142" t="s">
        <v>108</v>
      </c>
      <c r="B3054" s="143">
        <v>2024</v>
      </c>
      <c r="C3054" s="143" t="s">
        <v>36</v>
      </c>
      <c r="D3054" s="143" t="s">
        <v>112</v>
      </c>
      <c r="E3054" s="143" t="s">
        <v>114</v>
      </c>
      <c r="F3054" s="143" t="s">
        <v>115</v>
      </c>
      <c r="G3054" s="143" t="s">
        <v>111</v>
      </c>
      <c r="H3054" s="143" t="s">
        <v>113</v>
      </c>
      <c r="I3054" s="143" t="s">
        <v>116</v>
      </c>
      <c r="J3054" s="143">
        <v>184</v>
      </c>
      <c r="K3054" s="144">
        <v>263.12</v>
      </c>
    </row>
    <row r="3055" spans="1:11" x14ac:dyDescent="0.25">
      <c r="A3055" s="142" t="s">
        <v>109</v>
      </c>
      <c r="B3055" s="143">
        <v>2024</v>
      </c>
      <c r="C3055" s="143" t="s">
        <v>36</v>
      </c>
      <c r="D3055" s="143" t="s">
        <v>112</v>
      </c>
      <c r="E3055" s="143" t="s">
        <v>114</v>
      </c>
      <c r="F3055" s="143" t="s">
        <v>115</v>
      </c>
      <c r="G3055" s="143" t="s">
        <v>111</v>
      </c>
      <c r="H3055" s="143" t="s">
        <v>113</v>
      </c>
      <c r="I3055" s="143" t="s">
        <v>116</v>
      </c>
      <c r="J3055" s="143">
        <v>803</v>
      </c>
      <c r="K3055" s="144">
        <v>1148.29</v>
      </c>
    </row>
    <row r="3056" spans="1:11" x14ac:dyDescent="0.25">
      <c r="A3056" s="142" t="s">
        <v>108</v>
      </c>
      <c r="B3056" s="143">
        <v>2024</v>
      </c>
      <c r="C3056" s="143" t="s">
        <v>36</v>
      </c>
      <c r="D3056" s="143" t="s">
        <v>112</v>
      </c>
      <c r="E3056" s="143" t="s">
        <v>114</v>
      </c>
      <c r="F3056" s="143" t="s">
        <v>115</v>
      </c>
      <c r="G3056" s="143" t="s">
        <v>111</v>
      </c>
      <c r="H3056" s="143" t="s">
        <v>113</v>
      </c>
      <c r="I3056" s="143" t="s">
        <v>116</v>
      </c>
      <c r="J3056" s="143">
        <v>890</v>
      </c>
      <c r="K3056" s="144">
        <v>1272.7</v>
      </c>
    </row>
    <row r="3057" spans="1:11" x14ac:dyDescent="0.25">
      <c r="A3057" s="142" t="s">
        <v>108</v>
      </c>
      <c r="B3057" s="143">
        <v>2024</v>
      </c>
      <c r="C3057" s="143" t="s">
        <v>36</v>
      </c>
      <c r="D3057" s="143" t="s">
        <v>112</v>
      </c>
      <c r="E3057" s="143" t="s">
        <v>114</v>
      </c>
      <c r="F3057" s="143" t="s">
        <v>115</v>
      </c>
      <c r="G3057" s="143" t="s">
        <v>111</v>
      </c>
      <c r="H3057" s="143" t="s">
        <v>113</v>
      </c>
      <c r="I3057" s="143" t="s">
        <v>116</v>
      </c>
      <c r="J3057" s="143">
        <v>843</v>
      </c>
      <c r="K3057" s="144">
        <v>526.24</v>
      </c>
    </row>
    <row r="3058" spans="1:11" x14ac:dyDescent="0.25">
      <c r="A3058" s="142" t="s">
        <v>109</v>
      </c>
      <c r="B3058" s="143">
        <v>2024</v>
      </c>
      <c r="C3058" s="143" t="s">
        <v>36</v>
      </c>
      <c r="D3058" s="143" t="s">
        <v>112</v>
      </c>
      <c r="E3058" s="143" t="s">
        <v>114</v>
      </c>
      <c r="F3058" s="143" t="s">
        <v>115</v>
      </c>
      <c r="G3058" s="143" t="s">
        <v>111</v>
      </c>
      <c r="H3058" s="143" t="s">
        <v>113</v>
      </c>
      <c r="I3058" s="143" t="s">
        <v>116</v>
      </c>
      <c r="J3058" s="143">
        <v>189</v>
      </c>
      <c r="K3058" s="144">
        <v>270.27</v>
      </c>
    </row>
    <row r="3059" spans="1:11" x14ac:dyDescent="0.25">
      <c r="A3059" s="142" t="s">
        <v>108</v>
      </c>
      <c r="B3059" s="143">
        <v>2024</v>
      </c>
      <c r="C3059" s="143" t="s">
        <v>36</v>
      </c>
      <c r="D3059" s="143" t="s">
        <v>112</v>
      </c>
      <c r="E3059" s="143" t="s">
        <v>114</v>
      </c>
      <c r="F3059" s="143" t="s">
        <v>115</v>
      </c>
      <c r="G3059" s="143" t="s">
        <v>111</v>
      </c>
      <c r="H3059" s="143" t="s">
        <v>113</v>
      </c>
      <c r="I3059" s="143" t="s">
        <v>116</v>
      </c>
      <c r="J3059" s="143">
        <v>211</v>
      </c>
      <c r="K3059" s="144">
        <v>301.73</v>
      </c>
    </row>
    <row r="3060" spans="1:11" x14ac:dyDescent="0.25">
      <c r="A3060" s="142" t="s">
        <v>109</v>
      </c>
      <c r="B3060" s="143">
        <v>2024</v>
      </c>
      <c r="C3060" s="143" t="s">
        <v>36</v>
      </c>
      <c r="D3060" s="143" t="s">
        <v>112</v>
      </c>
      <c r="E3060" s="143" t="s">
        <v>114</v>
      </c>
      <c r="F3060" s="143" t="s">
        <v>115</v>
      </c>
      <c r="G3060" s="143" t="s">
        <v>111</v>
      </c>
      <c r="H3060" s="143" t="s">
        <v>113</v>
      </c>
      <c r="I3060" s="143" t="s">
        <v>116</v>
      </c>
      <c r="J3060" s="143">
        <v>187</v>
      </c>
      <c r="K3060" s="144">
        <v>267.40999999999997</v>
      </c>
    </row>
    <row r="3061" spans="1:11" x14ac:dyDescent="0.25">
      <c r="A3061" s="142" t="s">
        <v>108</v>
      </c>
      <c r="B3061" s="143">
        <v>2024</v>
      </c>
      <c r="C3061" s="143" t="s">
        <v>36</v>
      </c>
      <c r="D3061" s="143" t="s">
        <v>112</v>
      </c>
      <c r="E3061" s="143" t="s">
        <v>114</v>
      </c>
      <c r="F3061" s="143" t="s">
        <v>115</v>
      </c>
      <c r="G3061" s="143" t="s">
        <v>111</v>
      </c>
      <c r="H3061" s="143" t="s">
        <v>113</v>
      </c>
      <c r="I3061" s="143" t="s">
        <v>116</v>
      </c>
      <c r="J3061" s="143">
        <v>812</v>
      </c>
      <c r="K3061" s="144">
        <v>1161.1599999999999</v>
      </c>
    </row>
    <row r="3062" spans="1:11" x14ac:dyDescent="0.25">
      <c r="A3062" s="142" t="s">
        <v>106</v>
      </c>
      <c r="B3062" s="143">
        <v>2024</v>
      </c>
      <c r="C3062" s="143" t="s">
        <v>36</v>
      </c>
      <c r="D3062" s="143" t="s">
        <v>112</v>
      </c>
      <c r="E3062" s="143" t="s">
        <v>114</v>
      </c>
      <c r="F3062" s="143" t="s">
        <v>115</v>
      </c>
      <c r="G3062" s="143" t="s">
        <v>111</v>
      </c>
      <c r="H3062" s="143" t="s">
        <v>113</v>
      </c>
      <c r="I3062" s="143" t="s">
        <v>116</v>
      </c>
      <c r="J3062" s="143">
        <v>185</v>
      </c>
      <c r="K3062" s="144">
        <v>264.55</v>
      </c>
    </row>
    <row r="3063" spans="1:11" x14ac:dyDescent="0.25">
      <c r="A3063" s="142" t="s">
        <v>106</v>
      </c>
      <c r="B3063" s="143">
        <v>2024</v>
      </c>
      <c r="C3063" s="143" t="s">
        <v>32</v>
      </c>
      <c r="D3063" s="143" t="s">
        <v>112</v>
      </c>
      <c r="E3063" s="143" t="s">
        <v>114</v>
      </c>
      <c r="F3063" s="143" t="s">
        <v>115</v>
      </c>
      <c r="G3063" s="143" t="s">
        <v>111</v>
      </c>
      <c r="H3063" s="143" t="s">
        <v>113</v>
      </c>
      <c r="I3063" s="143" t="s">
        <v>116</v>
      </c>
      <c r="J3063" s="143">
        <v>230</v>
      </c>
      <c r="K3063" s="144">
        <v>328.9</v>
      </c>
    </row>
    <row r="3064" spans="1:11" x14ac:dyDescent="0.25">
      <c r="A3064" s="142" t="s">
        <v>99</v>
      </c>
      <c r="B3064" s="143">
        <v>2024</v>
      </c>
      <c r="C3064" s="143" t="s">
        <v>32</v>
      </c>
      <c r="D3064" s="143" t="s">
        <v>112</v>
      </c>
      <c r="E3064" s="143" t="s">
        <v>114</v>
      </c>
      <c r="F3064" s="143" t="s">
        <v>115</v>
      </c>
      <c r="G3064" s="143" t="s">
        <v>111</v>
      </c>
      <c r="H3064" s="143" t="s">
        <v>113</v>
      </c>
      <c r="I3064" s="143" t="s">
        <v>116</v>
      </c>
      <c r="J3064" s="143">
        <v>200</v>
      </c>
      <c r="K3064" s="144">
        <v>286</v>
      </c>
    </row>
    <row r="3065" spans="1:11" x14ac:dyDescent="0.25">
      <c r="A3065" s="142" t="s">
        <v>99</v>
      </c>
      <c r="B3065" s="143">
        <v>2024</v>
      </c>
      <c r="C3065" s="143" t="s">
        <v>32</v>
      </c>
      <c r="D3065" s="143" t="s">
        <v>112</v>
      </c>
      <c r="E3065" s="143" t="s">
        <v>114</v>
      </c>
      <c r="F3065" s="143" t="s">
        <v>115</v>
      </c>
      <c r="G3065" s="143" t="s">
        <v>111</v>
      </c>
      <c r="H3065" s="143" t="s">
        <v>113</v>
      </c>
      <c r="I3065" s="143" t="s">
        <v>116</v>
      </c>
      <c r="J3065" s="143">
        <v>232</v>
      </c>
      <c r="K3065" s="144">
        <v>331.76</v>
      </c>
    </row>
    <row r="3066" spans="1:11" x14ac:dyDescent="0.25">
      <c r="A3066" s="142" t="s">
        <v>108</v>
      </c>
      <c r="B3066" s="143">
        <v>2024</v>
      </c>
      <c r="C3066" s="143" t="s">
        <v>32</v>
      </c>
      <c r="D3066" s="143" t="s">
        <v>112</v>
      </c>
      <c r="E3066" s="143" t="s">
        <v>114</v>
      </c>
      <c r="F3066" s="143" t="s">
        <v>115</v>
      </c>
      <c r="G3066" s="143" t="s">
        <v>111</v>
      </c>
      <c r="H3066" s="143" t="s">
        <v>113</v>
      </c>
      <c r="I3066" s="143" t="s">
        <v>116</v>
      </c>
      <c r="J3066" s="143">
        <v>202</v>
      </c>
      <c r="K3066" s="144">
        <v>288.86</v>
      </c>
    </row>
    <row r="3067" spans="1:11" x14ac:dyDescent="0.25">
      <c r="A3067" s="142" t="s">
        <v>99</v>
      </c>
      <c r="B3067" s="143">
        <v>2024</v>
      </c>
      <c r="C3067" s="143" t="s">
        <v>32</v>
      </c>
      <c r="D3067" s="143" t="s">
        <v>112</v>
      </c>
      <c r="E3067" s="143" t="s">
        <v>114</v>
      </c>
      <c r="F3067" s="143" t="s">
        <v>115</v>
      </c>
      <c r="G3067" s="143" t="s">
        <v>111</v>
      </c>
      <c r="H3067" s="143" t="s">
        <v>113</v>
      </c>
      <c r="I3067" s="143" t="s">
        <v>116</v>
      </c>
      <c r="J3067" s="143">
        <v>801</v>
      </c>
      <c r="K3067" s="144">
        <v>1145.43</v>
      </c>
    </row>
    <row r="3068" spans="1:11" x14ac:dyDescent="0.25">
      <c r="A3068" s="142" t="s">
        <v>99</v>
      </c>
      <c r="B3068" s="143">
        <v>2024</v>
      </c>
      <c r="C3068" s="143" t="s">
        <v>32</v>
      </c>
      <c r="D3068" s="143" t="s">
        <v>112</v>
      </c>
      <c r="E3068" s="143" t="s">
        <v>114</v>
      </c>
      <c r="F3068" s="143" t="s">
        <v>115</v>
      </c>
      <c r="G3068" s="143" t="s">
        <v>111</v>
      </c>
      <c r="H3068" s="143" t="s">
        <v>113</v>
      </c>
      <c r="I3068" s="143" t="s">
        <v>116</v>
      </c>
      <c r="J3068" s="143">
        <v>887</v>
      </c>
      <c r="K3068" s="144">
        <v>1268.4099999999999</v>
      </c>
    </row>
    <row r="3069" spans="1:11" x14ac:dyDescent="0.25">
      <c r="A3069" s="142" t="s">
        <v>99</v>
      </c>
      <c r="B3069" s="143">
        <v>2024</v>
      </c>
      <c r="C3069" s="143" t="s">
        <v>32</v>
      </c>
      <c r="D3069" s="143" t="s">
        <v>112</v>
      </c>
      <c r="E3069" s="143" t="s">
        <v>114</v>
      </c>
      <c r="F3069" s="143" t="s">
        <v>115</v>
      </c>
      <c r="G3069" s="143" t="s">
        <v>111</v>
      </c>
      <c r="H3069" s="143" t="s">
        <v>113</v>
      </c>
      <c r="I3069" s="143" t="s">
        <v>116</v>
      </c>
      <c r="J3069" s="143">
        <v>840</v>
      </c>
      <c r="K3069" s="144">
        <v>526.24</v>
      </c>
    </row>
    <row r="3070" spans="1:11" x14ac:dyDescent="0.25">
      <c r="A3070" s="142" t="s">
        <v>99</v>
      </c>
      <c r="B3070" s="143">
        <v>2024</v>
      </c>
      <c r="C3070" s="143" t="s">
        <v>32</v>
      </c>
      <c r="D3070" s="143" t="s">
        <v>112</v>
      </c>
      <c r="E3070" s="143" t="s">
        <v>114</v>
      </c>
      <c r="F3070" s="143" t="s">
        <v>115</v>
      </c>
      <c r="G3070" s="143" t="s">
        <v>111</v>
      </c>
      <c r="H3070" s="143" t="s">
        <v>113</v>
      </c>
      <c r="I3070" s="143" t="s">
        <v>116</v>
      </c>
      <c r="J3070" s="143">
        <v>201</v>
      </c>
      <c r="K3070" s="144">
        <v>287.43</v>
      </c>
    </row>
    <row r="3071" spans="1:11" x14ac:dyDescent="0.25">
      <c r="A3071" s="142" t="s">
        <v>108</v>
      </c>
      <c r="B3071" s="143">
        <v>2024</v>
      </c>
      <c r="C3071" s="143" t="s">
        <v>32</v>
      </c>
      <c r="D3071" s="143" t="s">
        <v>112</v>
      </c>
      <c r="E3071" s="143" t="s">
        <v>114</v>
      </c>
      <c r="F3071" s="143" t="s">
        <v>115</v>
      </c>
      <c r="G3071" s="143" t="s">
        <v>111</v>
      </c>
      <c r="H3071" s="143" t="s">
        <v>113</v>
      </c>
      <c r="I3071" s="143" t="s">
        <v>116</v>
      </c>
      <c r="J3071" s="143">
        <v>229</v>
      </c>
      <c r="K3071" s="144">
        <v>327.47000000000003</v>
      </c>
    </row>
    <row r="3072" spans="1:11" x14ac:dyDescent="0.25">
      <c r="A3072" s="142" t="s">
        <v>99</v>
      </c>
      <c r="B3072" s="143">
        <v>2024</v>
      </c>
      <c r="C3072" s="143" t="s">
        <v>32</v>
      </c>
      <c r="D3072" s="143" t="s">
        <v>112</v>
      </c>
      <c r="E3072" s="143" t="s">
        <v>114</v>
      </c>
      <c r="F3072" s="143" t="s">
        <v>115</v>
      </c>
      <c r="G3072" s="143" t="s">
        <v>111</v>
      </c>
      <c r="H3072" s="143" t="s">
        <v>113</v>
      </c>
      <c r="I3072" s="143" t="s">
        <v>116</v>
      </c>
      <c r="J3072" s="143">
        <v>205</v>
      </c>
      <c r="K3072" s="144">
        <v>293.14999999999998</v>
      </c>
    </row>
    <row r="3073" spans="1:11" x14ac:dyDescent="0.25">
      <c r="A3073" s="142" t="s">
        <v>99</v>
      </c>
      <c r="B3073" s="143">
        <v>2024</v>
      </c>
      <c r="C3073" s="143" t="s">
        <v>32</v>
      </c>
      <c r="D3073" s="143" t="s">
        <v>112</v>
      </c>
      <c r="E3073" s="143" t="s">
        <v>114</v>
      </c>
      <c r="F3073" s="143" t="s">
        <v>115</v>
      </c>
      <c r="G3073" s="143" t="s">
        <v>111</v>
      </c>
      <c r="H3073" s="143" t="s">
        <v>113</v>
      </c>
      <c r="I3073" s="143" t="s">
        <v>116</v>
      </c>
      <c r="J3073" s="143">
        <v>810</v>
      </c>
      <c r="K3073" s="144">
        <v>1158.3</v>
      </c>
    </row>
    <row r="3074" spans="1:11" x14ac:dyDescent="0.25">
      <c r="A3074" s="142" t="s">
        <v>106</v>
      </c>
      <c r="B3074" s="143">
        <v>2024</v>
      </c>
      <c r="C3074" s="143" t="s">
        <v>32</v>
      </c>
      <c r="D3074" s="143" t="s">
        <v>112</v>
      </c>
      <c r="E3074" s="143" t="s">
        <v>114</v>
      </c>
      <c r="F3074" s="143" t="s">
        <v>115</v>
      </c>
      <c r="G3074" s="143" t="s">
        <v>111</v>
      </c>
      <c r="H3074" s="143" t="s">
        <v>113</v>
      </c>
      <c r="I3074" s="143" t="s">
        <v>116</v>
      </c>
      <c r="J3074" s="143">
        <v>203</v>
      </c>
      <c r="K3074" s="144">
        <v>290.28999999999996</v>
      </c>
    </row>
    <row r="3075" spans="1:11" x14ac:dyDescent="0.25">
      <c r="A3075" s="142" t="s">
        <v>108</v>
      </c>
      <c r="B3075" s="143">
        <v>2024</v>
      </c>
      <c r="C3075" s="143" t="s">
        <v>35</v>
      </c>
      <c r="D3075" s="143" t="s">
        <v>112</v>
      </c>
      <c r="E3075" s="143" t="s">
        <v>114</v>
      </c>
      <c r="F3075" s="143" t="s">
        <v>115</v>
      </c>
      <c r="G3075" s="143" t="s">
        <v>111</v>
      </c>
      <c r="H3075" s="143" t="s">
        <v>113</v>
      </c>
      <c r="I3075" s="143" t="s">
        <v>116</v>
      </c>
      <c r="J3075" s="143">
        <v>218</v>
      </c>
      <c r="K3075" s="144">
        <v>311.74</v>
      </c>
    </row>
    <row r="3076" spans="1:11" x14ac:dyDescent="0.25">
      <c r="A3076" s="142" t="s">
        <v>108</v>
      </c>
      <c r="B3076" s="143">
        <v>2024</v>
      </c>
      <c r="C3076" s="143" t="s">
        <v>35</v>
      </c>
      <c r="D3076" s="143" t="s">
        <v>112</v>
      </c>
      <c r="E3076" s="143" t="s">
        <v>114</v>
      </c>
      <c r="F3076" s="143" t="s">
        <v>115</v>
      </c>
      <c r="G3076" s="143" t="s">
        <v>111</v>
      </c>
      <c r="H3076" s="143" t="s">
        <v>113</v>
      </c>
      <c r="I3076" s="143" t="s">
        <v>116</v>
      </c>
      <c r="J3076" s="143">
        <v>194</v>
      </c>
      <c r="K3076" s="144">
        <v>277.42</v>
      </c>
    </row>
    <row r="3077" spans="1:11" x14ac:dyDescent="0.25">
      <c r="A3077" s="142" t="s">
        <v>106</v>
      </c>
      <c r="B3077" s="143">
        <v>2024</v>
      </c>
      <c r="C3077" s="143" t="s">
        <v>35</v>
      </c>
      <c r="D3077" s="143" t="s">
        <v>112</v>
      </c>
      <c r="E3077" s="143" t="s">
        <v>114</v>
      </c>
      <c r="F3077" s="143" t="s">
        <v>115</v>
      </c>
      <c r="G3077" s="143" t="s">
        <v>111</v>
      </c>
      <c r="H3077" s="143" t="s">
        <v>113</v>
      </c>
      <c r="I3077" s="143" t="s">
        <v>116</v>
      </c>
      <c r="J3077" s="143">
        <v>220</v>
      </c>
      <c r="K3077" s="144">
        <v>314.60000000000002</v>
      </c>
    </row>
    <row r="3078" spans="1:11" x14ac:dyDescent="0.25">
      <c r="A3078" s="142" t="s">
        <v>106</v>
      </c>
      <c r="B3078" s="143">
        <v>2024</v>
      </c>
      <c r="C3078" s="143" t="s">
        <v>35</v>
      </c>
      <c r="D3078" s="143" t="s">
        <v>112</v>
      </c>
      <c r="E3078" s="143" t="s">
        <v>114</v>
      </c>
      <c r="F3078" s="143" t="s">
        <v>115</v>
      </c>
      <c r="G3078" s="143" t="s">
        <v>111</v>
      </c>
      <c r="H3078" s="143" t="s">
        <v>113</v>
      </c>
      <c r="I3078" s="143" t="s">
        <v>116</v>
      </c>
      <c r="J3078" s="143">
        <v>190</v>
      </c>
      <c r="K3078" s="144">
        <v>271.7</v>
      </c>
    </row>
    <row r="3079" spans="1:11" x14ac:dyDescent="0.25">
      <c r="A3079" s="142" t="s">
        <v>106</v>
      </c>
      <c r="B3079" s="143">
        <v>2024</v>
      </c>
      <c r="C3079" s="143" t="s">
        <v>35</v>
      </c>
      <c r="D3079" s="143" t="s">
        <v>112</v>
      </c>
      <c r="E3079" s="143" t="s">
        <v>114</v>
      </c>
      <c r="F3079" s="143" t="s">
        <v>115</v>
      </c>
      <c r="G3079" s="143" t="s">
        <v>111</v>
      </c>
      <c r="H3079" s="143" t="s">
        <v>113</v>
      </c>
      <c r="I3079" s="143" t="s">
        <v>116</v>
      </c>
      <c r="J3079" s="143">
        <v>889</v>
      </c>
      <c r="K3079" s="144">
        <v>1271.27</v>
      </c>
    </row>
    <row r="3080" spans="1:11" x14ac:dyDescent="0.25">
      <c r="A3080" s="142" t="s">
        <v>106</v>
      </c>
      <c r="B3080" s="143">
        <v>2024</v>
      </c>
      <c r="C3080" s="143" t="s">
        <v>35</v>
      </c>
      <c r="D3080" s="143" t="s">
        <v>112</v>
      </c>
      <c r="E3080" s="143" t="s">
        <v>114</v>
      </c>
      <c r="F3080" s="143" t="s">
        <v>115</v>
      </c>
      <c r="G3080" s="143" t="s">
        <v>111</v>
      </c>
      <c r="H3080" s="143" t="s">
        <v>113</v>
      </c>
      <c r="I3080" s="143" t="s">
        <v>116</v>
      </c>
      <c r="J3080" s="143">
        <v>842</v>
      </c>
      <c r="K3080" s="144">
        <v>526.24</v>
      </c>
    </row>
    <row r="3081" spans="1:11" x14ac:dyDescent="0.25">
      <c r="A3081" s="142" t="s">
        <v>106</v>
      </c>
      <c r="B3081" s="143">
        <v>2024</v>
      </c>
      <c r="C3081" s="143" t="s">
        <v>35</v>
      </c>
      <c r="D3081" s="143" t="s">
        <v>112</v>
      </c>
      <c r="E3081" s="143" t="s">
        <v>114</v>
      </c>
      <c r="F3081" s="143" t="s">
        <v>115</v>
      </c>
      <c r="G3081" s="143" t="s">
        <v>111</v>
      </c>
      <c r="H3081" s="143" t="s">
        <v>113</v>
      </c>
      <c r="I3081" s="143" t="s">
        <v>116</v>
      </c>
      <c r="J3081" s="143">
        <v>217</v>
      </c>
      <c r="K3081" s="144">
        <v>310.31</v>
      </c>
    </row>
    <row r="3082" spans="1:11" x14ac:dyDescent="0.25">
      <c r="A3082" s="142" t="s">
        <v>106</v>
      </c>
      <c r="B3082" s="143">
        <v>2024</v>
      </c>
      <c r="C3082" s="143" t="s">
        <v>35</v>
      </c>
      <c r="D3082" s="143" t="s">
        <v>112</v>
      </c>
      <c r="E3082" s="143" t="s">
        <v>114</v>
      </c>
      <c r="F3082" s="143" t="s">
        <v>115</v>
      </c>
      <c r="G3082" s="143" t="s">
        <v>111</v>
      </c>
      <c r="H3082" s="143" t="s">
        <v>113</v>
      </c>
      <c r="I3082" s="143" t="s">
        <v>116</v>
      </c>
      <c r="J3082" s="143">
        <v>193</v>
      </c>
      <c r="K3082" s="144">
        <v>275.99</v>
      </c>
    </row>
    <row r="3083" spans="1:11" x14ac:dyDescent="0.25">
      <c r="A3083" s="142" t="s">
        <v>108</v>
      </c>
      <c r="B3083" s="143">
        <v>2024</v>
      </c>
      <c r="C3083" s="143" t="s">
        <v>35</v>
      </c>
      <c r="D3083" s="143" t="s">
        <v>112</v>
      </c>
      <c r="E3083" s="143" t="s">
        <v>114</v>
      </c>
      <c r="F3083" s="143" t="s">
        <v>115</v>
      </c>
      <c r="G3083" s="143" t="s">
        <v>111</v>
      </c>
      <c r="H3083" s="143" t="s">
        <v>113</v>
      </c>
      <c r="I3083" s="143" t="s">
        <v>116</v>
      </c>
      <c r="J3083" s="143">
        <v>811</v>
      </c>
      <c r="K3083" s="144">
        <v>1159.73</v>
      </c>
    </row>
    <row r="3084" spans="1:11" x14ac:dyDescent="0.25">
      <c r="A3084" s="142" t="s">
        <v>108</v>
      </c>
      <c r="B3084" s="143">
        <v>2024</v>
      </c>
      <c r="C3084" s="143" t="s">
        <v>35</v>
      </c>
      <c r="D3084" s="143" t="s">
        <v>112</v>
      </c>
      <c r="E3084" s="143" t="s">
        <v>114</v>
      </c>
      <c r="F3084" s="143" t="s">
        <v>115</v>
      </c>
      <c r="G3084" s="143" t="s">
        <v>111</v>
      </c>
      <c r="H3084" s="143" t="s">
        <v>113</v>
      </c>
      <c r="I3084" s="143" t="s">
        <v>116</v>
      </c>
      <c r="J3084" s="143">
        <v>191</v>
      </c>
      <c r="K3084" s="144">
        <v>273.13</v>
      </c>
    </row>
    <row r="3085" spans="1:11" x14ac:dyDescent="0.25">
      <c r="A3085" s="142" t="s">
        <v>106</v>
      </c>
      <c r="B3085" s="143">
        <v>2024</v>
      </c>
      <c r="C3085" s="143" t="s">
        <v>41</v>
      </c>
      <c r="D3085" s="143" t="s">
        <v>112</v>
      </c>
      <c r="E3085" s="143" t="s">
        <v>114</v>
      </c>
      <c r="F3085" s="143" t="s">
        <v>115</v>
      </c>
      <c r="G3085" s="143" t="s">
        <v>111</v>
      </c>
      <c r="H3085" s="143" t="s">
        <v>113</v>
      </c>
      <c r="I3085" s="143" t="s">
        <v>116</v>
      </c>
      <c r="J3085" s="143">
        <v>188</v>
      </c>
      <c r="K3085" s="144">
        <v>268.84000000000003</v>
      </c>
    </row>
    <row r="3086" spans="1:11" x14ac:dyDescent="0.25">
      <c r="A3086" s="142" t="s">
        <v>110</v>
      </c>
      <c r="B3086" s="143">
        <v>2024</v>
      </c>
      <c r="C3086" s="143" t="s">
        <v>41</v>
      </c>
      <c r="D3086" s="143" t="s">
        <v>112</v>
      </c>
      <c r="E3086" s="143" t="s">
        <v>114</v>
      </c>
      <c r="F3086" s="143" t="s">
        <v>115</v>
      </c>
      <c r="G3086" s="143" t="s">
        <v>111</v>
      </c>
      <c r="H3086" s="143" t="s">
        <v>113</v>
      </c>
      <c r="I3086" s="143" t="s">
        <v>116</v>
      </c>
      <c r="J3086" s="143">
        <v>158</v>
      </c>
      <c r="K3086" s="144">
        <v>225.94</v>
      </c>
    </row>
    <row r="3087" spans="1:11" x14ac:dyDescent="0.25">
      <c r="A3087" s="142" t="s">
        <v>99</v>
      </c>
      <c r="B3087" s="143">
        <v>2024</v>
      </c>
      <c r="C3087" s="143" t="s">
        <v>41</v>
      </c>
      <c r="D3087" s="143" t="s">
        <v>112</v>
      </c>
      <c r="E3087" s="143" t="s">
        <v>114</v>
      </c>
      <c r="F3087" s="143" t="s">
        <v>115</v>
      </c>
      <c r="G3087" s="143" t="s">
        <v>111</v>
      </c>
      <c r="H3087" s="143" t="s">
        <v>113</v>
      </c>
      <c r="I3087" s="143" t="s">
        <v>116</v>
      </c>
      <c r="J3087" s="143">
        <v>160</v>
      </c>
      <c r="K3087" s="144">
        <v>228.8</v>
      </c>
    </row>
    <row r="3088" spans="1:11" x14ac:dyDescent="0.25">
      <c r="A3088" s="142" t="s">
        <v>99</v>
      </c>
      <c r="B3088" s="143">
        <v>2024</v>
      </c>
      <c r="C3088" s="143" t="s">
        <v>41</v>
      </c>
      <c r="D3088" s="143" t="s">
        <v>112</v>
      </c>
      <c r="E3088" s="143" t="s">
        <v>114</v>
      </c>
      <c r="F3088" s="143" t="s">
        <v>115</v>
      </c>
      <c r="G3088" s="143" t="s">
        <v>111</v>
      </c>
      <c r="H3088" s="143" t="s">
        <v>113</v>
      </c>
      <c r="I3088" s="143" t="s">
        <v>116</v>
      </c>
      <c r="J3088" s="143">
        <v>808</v>
      </c>
      <c r="K3088" s="144">
        <v>1155.44</v>
      </c>
    </row>
    <row r="3089" spans="1:11" x14ac:dyDescent="0.25">
      <c r="A3089" s="142" t="s">
        <v>106</v>
      </c>
      <c r="B3089" s="143">
        <v>2024</v>
      </c>
      <c r="C3089" s="143" t="s">
        <v>41</v>
      </c>
      <c r="D3089" s="143" t="s">
        <v>112</v>
      </c>
      <c r="E3089" s="143" t="s">
        <v>114</v>
      </c>
      <c r="F3089" s="143" t="s">
        <v>115</v>
      </c>
      <c r="G3089" s="143" t="s">
        <v>111</v>
      </c>
      <c r="H3089" s="143" t="s">
        <v>113</v>
      </c>
      <c r="I3089" s="143" t="s">
        <v>116</v>
      </c>
      <c r="J3089" s="143">
        <v>894</v>
      </c>
      <c r="K3089" s="144">
        <v>1278.42</v>
      </c>
    </row>
    <row r="3090" spans="1:11" x14ac:dyDescent="0.25">
      <c r="A3090" s="142" t="s">
        <v>106</v>
      </c>
      <c r="B3090" s="143">
        <v>2024</v>
      </c>
      <c r="C3090" s="143" t="s">
        <v>41</v>
      </c>
      <c r="D3090" s="143" t="s">
        <v>112</v>
      </c>
      <c r="E3090" s="143" t="s">
        <v>114</v>
      </c>
      <c r="F3090" s="143" t="s">
        <v>115</v>
      </c>
      <c r="G3090" s="143" t="s">
        <v>111</v>
      </c>
      <c r="H3090" s="143" t="s">
        <v>113</v>
      </c>
      <c r="I3090" s="143" t="s">
        <v>116</v>
      </c>
      <c r="J3090" s="143">
        <v>847</v>
      </c>
      <c r="K3090" s="144">
        <v>526.24</v>
      </c>
    </row>
    <row r="3091" spans="1:11" x14ac:dyDescent="0.25">
      <c r="A3091" s="142" t="s">
        <v>99</v>
      </c>
      <c r="B3091" s="143">
        <v>2024</v>
      </c>
      <c r="C3091" s="143" t="s">
        <v>41</v>
      </c>
      <c r="D3091" s="143" t="s">
        <v>112</v>
      </c>
      <c r="E3091" s="143" t="s">
        <v>114</v>
      </c>
      <c r="F3091" s="143" t="s">
        <v>115</v>
      </c>
      <c r="G3091" s="143" t="s">
        <v>111</v>
      </c>
      <c r="H3091" s="143" t="s">
        <v>113</v>
      </c>
      <c r="I3091" s="143" t="s">
        <v>116</v>
      </c>
      <c r="J3091" s="143">
        <v>159</v>
      </c>
      <c r="K3091" s="144">
        <v>227.37</v>
      </c>
    </row>
    <row r="3092" spans="1:11" x14ac:dyDescent="0.25">
      <c r="A3092" s="142" t="s">
        <v>99</v>
      </c>
      <c r="B3092" s="143">
        <v>2024</v>
      </c>
      <c r="C3092" s="143" t="s">
        <v>41</v>
      </c>
      <c r="D3092" s="143" t="s">
        <v>112</v>
      </c>
      <c r="E3092" s="143" t="s">
        <v>114</v>
      </c>
      <c r="F3092" s="143" t="s">
        <v>115</v>
      </c>
      <c r="G3092" s="143" t="s">
        <v>111</v>
      </c>
      <c r="H3092" s="143" t="s">
        <v>113</v>
      </c>
      <c r="I3092" s="143" t="s">
        <v>116</v>
      </c>
      <c r="J3092" s="143">
        <v>187</v>
      </c>
      <c r="K3092" s="144">
        <v>267.40999999999997</v>
      </c>
    </row>
    <row r="3093" spans="1:11" x14ac:dyDescent="0.25">
      <c r="A3093" s="142" t="s">
        <v>110</v>
      </c>
      <c r="B3093" s="143">
        <v>2024</v>
      </c>
      <c r="C3093" s="143" t="s">
        <v>41</v>
      </c>
      <c r="D3093" s="143" t="s">
        <v>112</v>
      </c>
      <c r="E3093" s="143" t="s">
        <v>114</v>
      </c>
      <c r="F3093" s="143" t="s">
        <v>115</v>
      </c>
      <c r="G3093" s="143" t="s">
        <v>111</v>
      </c>
      <c r="H3093" s="143" t="s">
        <v>113</v>
      </c>
      <c r="I3093" s="143" t="s">
        <v>116</v>
      </c>
      <c r="J3093" s="143">
        <v>817</v>
      </c>
      <c r="K3093" s="144">
        <v>1168.31</v>
      </c>
    </row>
    <row r="3094" spans="1:11" x14ac:dyDescent="0.25">
      <c r="A3094" s="142" t="s">
        <v>106</v>
      </c>
      <c r="B3094" s="143">
        <v>2024</v>
      </c>
      <c r="C3094" s="143" t="s">
        <v>41</v>
      </c>
      <c r="D3094" s="143" t="s">
        <v>112</v>
      </c>
      <c r="E3094" s="143" t="s">
        <v>114</v>
      </c>
      <c r="F3094" s="143" t="s">
        <v>115</v>
      </c>
      <c r="G3094" s="143" t="s">
        <v>111</v>
      </c>
      <c r="H3094" s="143" t="s">
        <v>113</v>
      </c>
      <c r="I3094" s="143" t="s">
        <v>116</v>
      </c>
      <c r="J3094" s="143">
        <v>161</v>
      </c>
      <c r="K3094" s="144">
        <v>230.23000000000002</v>
      </c>
    </row>
    <row r="3095" spans="1:11" x14ac:dyDescent="0.25">
      <c r="A3095" s="142" t="s">
        <v>99</v>
      </c>
      <c r="B3095" s="143">
        <v>2024</v>
      </c>
      <c r="C3095" s="143" t="s">
        <v>40</v>
      </c>
      <c r="D3095" s="143" t="s">
        <v>112</v>
      </c>
      <c r="E3095" s="143" t="s">
        <v>114</v>
      </c>
      <c r="F3095" s="143" t="s">
        <v>115</v>
      </c>
      <c r="G3095" s="143" t="s">
        <v>111</v>
      </c>
      <c r="H3095" s="143" t="s">
        <v>113</v>
      </c>
      <c r="I3095" s="143" t="s">
        <v>116</v>
      </c>
      <c r="J3095" s="143">
        <v>194</v>
      </c>
      <c r="K3095" s="144">
        <v>277.42</v>
      </c>
    </row>
    <row r="3096" spans="1:11" x14ac:dyDescent="0.25">
      <c r="A3096" s="142" t="s">
        <v>106</v>
      </c>
      <c r="B3096" s="143">
        <v>2024</v>
      </c>
      <c r="C3096" s="143" t="s">
        <v>40</v>
      </c>
      <c r="D3096" s="143" t="s">
        <v>112</v>
      </c>
      <c r="E3096" s="143" t="s">
        <v>114</v>
      </c>
      <c r="F3096" s="143" t="s">
        <v>115</v>
      </c>
      <c r="G3096" s="143" t="s">
        <v>111</v>
      </c>
      <c r="H3096" s="143" t="s">
        <v>113</v>
      </c>
      <c r="I3096" s="143" t="s">
        <v>116</v>
      </c>
      <c r="J3096" s="143">
        <v>164</v>
      </c>
      <c r="K3096" s="144">
        <v>234.51999999999998</v>
      </c>
    </row>
    <row r="3097" spans="1:11" x14ac:dyDescent="0.25">
      <c r="A3097" s="142" t="s">
        <v>106</v>
      </c>
      <c r="B3097" s="143">
        <v>2024</v>
      </c>
      <c r="C3097" s="143" t="s">
        <v>40</v>
      </c>
      <c r="D3097" s="143" t="s">
        <v>112</v>
      </c>
      <c r="E3097" s="143" t="s">
        <v>114</v>
      </c>
      <c r="F3097" s="143" t="s">
        <v>115</v>
      </c>
      <c r="G3097" s="143" t="s">
        <v>111</v>
      </c>
      <c r="H3097" s="143" t="s">
        <v>113</v>
      </c>
      <c r="I3097" s="143" t="s">
        <v>116</v>
      </c>
      <c r="J3097" s="143">
        <v>190</v>
      </c>
      <c r="K3097" s="144">
        <v>271.7</v>
      </c>
    </row>
    <row r="3098" spans="1:11" x14ac:dyDescent="0.25">
      <c r="A3098" s="142" t="s">
        <v>109</v>
      </c>
      <c r="B3098" s="143">
        <v>2024</v>
      </c>
      <c r="C3098" s="143" t="s">
        <v>40</v>
      </c>
      <c r="D3098" s="143" t="s">
        <v>112</v>
      </c>
      <c r="E3098" s="143" t="s">
        <v>114</v>
      </c>
      <c r="F3098" s="143" t="s">
        <v>115</v>
      </c>
      <c r="G3098" s="143" t="s">
        <v>111</v>
      </c>
      <c r="H3098" s="143" t="s">
        <v>113</v>
      </c>
      <c r="I3098" s="143" t="s">
        <v>116</v>
      </c>
      <c r="J3098" s="143">
        <v>166</v>
      </c>
      <c r="K3098" s="144">
        <v>237.38</v>
      </c>
    </row>
    <row r="3099" spans="1:11" x14ac:dyDescent="0.25">
      <c r="A3099" s="142" t="s">
        <v>99</v>
      </c>
      <c r="B3099" s="143">
        <v>2024</v>
      </c>
      <c r="C3099" s="143" t="s">
        <v>40</v>
      </c>
      <c r="D3099" s="143" t="s">
        <v>112</v>
      </c>
      <c r="E3099" s="143" t="s">
        <v>114</v>
      </c>
      <c r="F3099" s="143" t="s">
        <v>115</v>
      </c>
      <c r="G3099" s="143" t="s">
        <v>111</v>
      </c>
      <c r="H3099" s="143" t="s">
        <v>113</v>
      </c>
      <c r="I3099" s="143" t="s">
        <v>116</v>
      </c>
      <c r="J3099" s="143">
        <v>807</v>
      </c>
      <c r="K3099" s="144">
        <v>1154.01</v>
      </c>
    </row>
    <row r="3100" spans="1:11" x14ac:dyDescent="0.25">
      <c r="A3100" s="142" t="s">
        <v>99</v>
      </c>
      <c r="B3100" s="143">
        <v>2024</v>
      </c>
      <c r="C3100" s="143" t="s">
        <v>40</v>
      </c>
      <c r="D3100" s="143" t="s">
        <v>112</v>
      </c>
      <c r="E3100" s="143" t="s">
        <v>114</v>
      </c>
      <c r="F3100" s="143" t="s">
        <v>115</v>
      </c>
      <c r="G3100" s="143" t="s">
        <v>111</v>
      </c>
      <c r="H3100" s="143" t="s">
        <v>113</v>
      </c>
      <c r="I3100" s="143" t="s">
        <v>116</v>
      </c>
      <c r="J3100" s="143">
        <v>165</v>
      </c>
      <c r="K3100" s="144">
        <v>235.95</v>
      </c>
    </row>
    <row r="3101" spans="1:11" x14ac:dyDescent="0.25">
      <c r="A3101" s="142" t="s">
        <v>109</v>
      </c>
      <c r="B3101" s="143">
        <v>2024</v>
      </c>
      <c r="C3101" s="143" t="s">
        <v>40</v>
      </c>
      <c r="D3101" s="143" t="s">
        <v>112</v>
      </c>
      <c r="E3101" s="143" t="s">
        <v>114</v>
      </c>
      <c r="F3101" s="143" t="s">
        <v>115</v>
      </c>
      <c r="G3101" s="143" t="s">
        <v>111</v>
      </c>
      <c r="H3101" s="143" t="s">
        <v>113</v>
      </c>
      <c r="I3101" s="143" t="s">
        <v>116</v>
      </c>
      <c r="J3101" s="143">
        <v>193</v>
      </c>
      <c r="K3101" s="144">
        <v>275.99</v>
      </c>
    </row>
    <row r="3102" spans="1:11" x14ac:dyDescent="0.25">
      <c r="A3102" s="142" t="s">
        <v>106</v>
      </c>
      <c r="B3102" s="143">
        <v>2024</v>
      </c>
      <c r="C3102" s="143" t="s">
        <v>40</v>
      </c>
      <c r="D3102" s="143" t="s">
        <v>112</v>
      </c>
      <c r="E3102" s="143" t="s">
        <v>114</v>
      </c>
      <c r="F3102" s="143" t="s">
        <v>115</v>
      </c>
      <c r="G3102" s="143" t="s">
        <v>111</v>
      </c>
      <c r="H3102" s="143" t="s">
        <v>113</v>
      </c>
      <c r="I3102" s="143" t="s">
        <v>116</v>
      </c>
      <c r="J3102" s="143">
        <v>163</v>
      </c>
      <c r="K3102" s="144">
        <v>233.09</v>
      </c>
    </row>
    <row r="3103" spans="1:11" x14ac:dyDescent="0.25">
      <c r="A3103" s="142" t="s">
        <v>106</v>
      </c>
      <c r="B3103" s="143">
        <v>2024</v>
      </c>
      <c r="C3103" s="143" t="s">
        <v>40</v>
      </c>
      <c r="D3103" s="143" t="s">
        <v>112</v>
      </c>
      <c r="E3103" s="143" t="s">
        <v>114</v>
      </c>
      <c r="F3103" s="143" t="s">
        <v>115</v>
      </c>
      <c r="G3103" s="143" t="s">
        <v>111</v>
      </c>
      <c r="H3103" s="143" t="s">
        <v>113</v>
      </c>
      <c r="I3103" s="143" t="s">
        <v>116</v>
      </c>
      <c r="J3103" s="143">
        <v>816</v>
      </c>
      <c r="K3103" s="144">
        <v>1166.8800000000001</v>
      </c>
    </row>
    <row r="3104" spans="1:11" x14ac:dyDescent="0.25">
      <c r="A3104" s="142" t="s">
        <v>99</v>
      </c>
      <c r="B3104" s="143">
        <v>2024</v>
      </c>
      <c r="C3104" s="143" t="s">
        <v>40</v>
      </c>
      <c r="D3104" s="143" t="s">
        <v>112</v>
      </c>
      <c r="E3104" s="143" t="s">
        <v>114</v>
      </c>
      <c r="F3104" s="143" t="s">
        <v>115</v>
      </c>
      <c r="G3104" s="143" t="s">
        <v>111</v>
      </c>
      <c r="H3104" s="143" t="s">
        <v>113</v>
      </c>
      <c r="I3104" s="143" t="s">
        <v>116</v>
      </c>
      <c r="J3104" s="143">
        <v>167</v>
      </c>
      <c r="K3104" s="144">
        <v>238.81</v>
      </c>
    </row>
    <row r="3105" spans="1:11" x14ac:dyDescent="0.25">
      <c r="A3105" s="142" t="s">
        <v>106</v>
      </c>
      <c r="B3105" s="143">
        <v>2024</v>
      </c>
      <c r="C3105" s="143" t="s">
        <v>39</v>
      </c>
      <c r="D3105" s="143" t="s">
        <v>112</v>
      </c>
      <c r="E3105" s="143" t="s">
        <v>114</v>
      </c>
      <c r="F3105" s="143" t="s">
        <v>115</v>
      </c>
      <c r="G3105" s="143" t="s">
        <v>111</v>
      </c>
      <c r="H3105" s="143" t="s">
        <v>113</v>
      </c>
      <c r="I3105" s="143" t="s">
        <v>116</v>
      </c>
      <c r="J3105" s="143">
        <v>200</v>
      </c>
      <c r="K3105" s="144">
        <v>286</v>
      </c>
    </row>
    <row r="3106" spans="1:11" x14ac:dyDescent="0.25">
      <c r="A3106" s="142" t="s">
        <v>99</v>
      </c>
      <c r="B3106" s="143">
        <v>2024</v>
      </c>
      <c r="C3106" s="143" t="s">
        <v>39</v>
      </c>
      <c r="D3106" s="143" t="s">
        <v>112</v>
      </c>
      <c r="E3106" s="143" t="s">
        <v>114</v>
      </c>
      <c r="F3106" s="143" t="s">
        <v>115</v>
      </c>
      <c r="G3106" s="143" t="s">
        <v>111</v>
      </c>
      <c r="H3106" s="143" t="s">
        <v>113</v>
      </c>
      <c r="I3106" s="143" t="s">
        <v>116</v>
      </c>
      <c r="J3106" s="143">
        <v>170</v>
      </c>
      <c r="K3106" s="144">
        <v>243.1</v>
      </c>
    </row>
    <row r="3107" spans="1:11" x14ac:dyDescent="0.25">
      <c r="A3107" s="142" t="s">
        <v>99</v>
      </c>
      <c r="B3107" s="143">
        <v>2024</v>
      </c>
      <c r="C3107" s="143" t="s">
        <v>39</v>
      </c>
      <c r="D3107" s="143" t="s">
        <v>112</v>
      </c>
      <c r="E3107" s="143" t="s">
        <v>114</v>
      </c>
      <c r="F3107" s="143" t="s">
        <v>115</v>
      </c>
      <c r="G3107" s="143" t="s">
        <v>111</v>
      </c>
      <c r="H3107" s="143" t="s">
        <v>113</v>
      </c>
      <c r="I3107" s="143" t="s">
        <v>116</v>
      </c>
      <c r="J3107" s="143">
        <v>196</v>
      </c>
      <c r="K3107" s="144">
        <v>280.27999999999997</v>
      </c>
    </row>
    <row r="3108" spans="1:11" x14ac:dyDescent="0.25">
      <c r="A3108" s="142" t="s">
        <v>106</v>
      </c>
      <c r="B3108" s="143">
        <v>2024</v>
      </c>
      <c r="C3108" s="143" t="s">
        <v>39</v>
      </c>
      <c r="D3108" s="143" t="s">
        <v>112</v>
      </c>
      <c r="E3108" s="143" t="s">
        <v>114</v>
      </c>
      <c r="F3108" s="143" t="s">
        <v>115</v>
      </c>
      <c r="G3108" s="143" t="s">
        <v>111</v>
      </c>
      <c r="H3108" s="143" t="s">
        <v>113</v>
      </c>
      <c r="I3108" s="143" t="s">
        <v>116</v>
      </c>
      <c r="J3108" s="143">
        <v>172</v>
      </c>
      <c r="K3108" s="144">
        <v>245.95999999999998</v>
      </c>
    </row>
    <row r="3109" spans="1:11" x14ac:dyDescent="0.25">
      <c r="A3109" s="142" t="s">
        <v>106</v>
      </c>
      <c r="B3109" s="143">
        <v>2024</v>
      </c>
      <c r="C3109" s="143" t="s">
        <v>39</v>
      </c>
      <c r="D3109" s="143" t="s">
        <v>112</v>
      </c>
      <c r="E3109" s="143" t="s">
        <v>114</v>
      </c>
      <c r="F3109" s="143" t="s">
        <v>115</v>
      </c>
      <c r="G3109" s="143" t="s">
        <v>111</v>
      </c>
      <c r="H3109" s="143" t="s">
        <v>113</v>
      </c>
      <c r="I3109" s="143" t="s">
        <v>116</v>
      </c>
      <c r="J3109" s="143">
        <v>806</v>
      </c>
      <c r="K3109" s="144">
        <v>1152.58</v>
      </c>
    </row>
    <row r="3110" spans="1:11" x14ac:dyDescent="0.25">
      <c r="A3110" s="142" t="s">
        <v>99</v>
      </c>
      <c r="B3110" s="143">
        <v>2024</v>
      </c>
      <c r="C3110" s="143" t="s">
        <v>39</v>
      </c>
      <c r="D3110" s="143" t="s">
        <v>112</v>
      </c>
      <c r="E3110" s="143" t="s">
        <v>114</v>
      </c>
      <c r="F3110" s="143" t="s">
        <v>115</v>
      </c>
      <c r="G3110" s="143" t="s">
        <v>111</v>
      </c>
      <c r="H3110" s="143" t="s">
        <v>113</v>
      </c>
      <c r="I3110" s="143" t="s">
        <v>116</v>
      </c>
      <c r="J3110" s="143">
        <v>893</v>
      </c>
      <c r="K3110" s="144">
        <v>1276.99</v>
      </c>
    </row>
    <row r="3111" spans="1:11" x14ac:dyDescent="0.25">
      <c r="A3111" s="142" t="s">
        <v>99</v>
      </c>
      <c r="B3111" s="143">
        <v>2024</v>
      </c>
      <c r="C3111" s="143" t="s">
        <v>39</v>
      </c>
      <c r="D3111" s="143" t="s">
        <v>112</v>
      </c>
      <c r="E3111" s="143" t="s">
        <v>114</v>
      </c>
      <c r="F3111" s="143" t="s">
        <v>115</v>
      </c>
      <c r="G3111" s="143" t="s">
        <v>111</v>
      </c>
      <c r="H3111" s="143" t="s">
        <v>113</v>
      </c>
      <c r="I3111" s="143" t="s">
        <v>116</v>
      </c>
      <c r="J3111" s="143">
        <v>846</v>
      </c>
      <c r="K3111" s="144">
        <v>526.24</v>
      </c>
    </row>
    <row r="3112" spans="1:11" x14ac:dyDescent="0.25">
      <c r="A3112" s="142" t="s">
        <v>106</v>
      </c>
      <c r="B3112" s="143">
        <v>2024</v>
      </c>
      <c r="C3112" s="143" t="s">
        <v>39</v>
      </c>
      <c r="D3112" s="143" t="s">
        <v>112</v>
      </c>
      <c r="E3112" s="143" t="s">
        <v>114</v>
      </c>
      <c r="F3112" s="143" t="s">
        <v>115</v>
      </c>
      <c r="G3112" s="143" t="s">
        <v>111</v>
      </c>
      <c r="H3112" s="143" t="s">
        <v>113</v>
      </c>
      <c r="I3112" s="143" t="s">
        <v>116</v>
      </c>
      <c r="J3112" s="143">
        <v>171</v>
      </c>
      <c r="K3112" s="144">
        <v>244.53</v>
      </c>
    </row>
    <row r="3113" spans="1:11" x14ac:dyDescent="0.25">
      <c r="A3113" s="142" t="s">
        <v>106</v>
      </c>
      <c r="B3113" s="143">
        <v>2024</v>
      </c>
      <c r="C3113" s="143" t="s">
        <v>39</v>
      </c>
      <c r="D3113" s="143" t="s">
        <v>112</v>
      </c>
      <c r="E3113" s="143" t="s">
        <v>114</v>
      </c>
      <c r="F3113" s="143" t="s">
        <v>115</v>
      </c>
      <c r="G3113" s="143" t="s">
        <v>111</v>
      </c>
      <c r="H3113" s="143" t="s">
        <v>113</v>
      </c>
      <c r="I3113" s="143" t="s">
        <v>116</v>
      </c>
      <c r="J3113" s="143">
        <v>199</v>
      </c>
      <c r="K3113" s="144">
        <v>284.57</v>
      </c>
    </row>
    <row r="3114" spans="1:11" x14ac:dyDescent="0.25">
      <c r="A3114" s="142" t="s">
        <v>99</v>
      </c>
      <c r="B3114" s="143">
        <v>2024</v>
      </c>
      <c r="C3114" s="143" t="s">
        <v>39</v>
      </c>
      <c r="D3114" s="143" t="s">
        <v>112</v>
      </c>
      <c r="E3114" s="143" t="s">
        <v>114</v>
      </c>
      <c r="F3114" s="143" t="s">
        <v>115</v>
      </c>
      <c r="G3114" s="143" t="s">
        <v>111</v>
      </c>
      <c r="H3114" s="143" t="s">
        <v>113</v>
      </c>
      <c r="I3114" s="143" t="s">
        <v>116</v>
      </c>
      <c r="J3114" s="143">
        <v>169</v>
      </c>
      <c r="K3114" s="144">
        <v>241.67000000000002</v>
      </c>
    </row>
    <row r="3115" spans="1:11" x14ac:dyDescent="0.25">
      <c r="A3115" s="142" t="s">
        <v>99</v>
      </c>
      <c r="B3115" s="143">
        <v>2024</v>
      </c>
      <c r="C3115" s="143" t="s">
        <v>39</v>
      </c>
      <c r="D3115" s="143" t="s">
        <v>112</v>
      </c>
      <c r="E3115" s="143" t="s">
        <v>114</v>
      </c>
      <c r="F3115" s="143" t="s">
        <v>115</v>
      </c>
      <c r="G3115" s="143" t="s">
        <v>111</v>
      </c>
      <c r="H3115" s="143" t="s">
        <v>113</v>
      </c>
      <c r="I3115" s="143" t="s">
        <v>116</v>
      </c>
      <c r="J3115" s="143">
        <v>815</v>
      </c>
      <c r="K3115" s="144">
        <v>1165.45</v>
      </c>
    </row>
    <row r="3116" spans="1:11" x14ac:dyDescent="0.25">
      <c r="A3116" s="145" t="s">
        <v>106</v>
      </c>
      <c r="B3116" s="146">
        <v>2024</v>
      </c>
      <c r="C3116" s="146" t="s">
        <v>39</v>
      </c>
      <c r="D3116" s="146" t="s">
        <v>112</v>
      </c>
      <c r="E3116" s="146" t="s">
        <v>114</v>
      </c>
      <c r="F3116" s="146" t="s">
        <v>115</v>
      </c>
      <c r="G3116" s="146" t="s">
        <v>111</v>
      </c>
      <c r="H3116" s="146" t="s">
        <v>113</v>
      </c>
      <c r="I3116" s="146" t="s">
        <v>116</v>
      </c>
      <c r="J3116" s="146">
        <v>173</v>
      </c>
      <c r="K3116" s="147">
        <v>247.39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848CD-FF63-4556-8F9C-AB1439185725}">
  <sheetPr>
    <tabColor rgb="FFDD115B"/>
  </sheetPr>
  <dimension ref="B1:P25"/>
  <sheetViews>
    <sheetView zoomScale="40" zoomScaleNormal="40" workbookViewId="0">
      <selection activeCell="M52" sqref="M52"/>
    </sheetView>
  </sheetViews>
  <sheetFormatPr defaultRowHeight="15" x14ac:dyDescent="0.25"/>
  <cols>
    <col min="2" max="2" width="11.28515625" bestFit="1" customWidth="1"/>
    <col min="3" max="3" width="14.85546875" bestFit="1" customWidth="1"/>
    <col min="5" max="6" width="15.85546875" bestFit="1" customWidth="1"/>
    <col min="7" max="7" width="8.140625" bestFit="1" customWidth="1"/>
    <col min="9" max="9" width="13.140625" bestFit="1" customWidth="1"/>
    <col min="10" max="10" width="21.5703125" bestFit="1" customWidth="1"/>
    <col min="12" max="12" width="13.140625" bestFit="1" customWidth="1"/>
    <col min="13" max="13" width="18.85546875" bestFit="1" customWidth="1"/>
    <col min="14" max="14" width="15.42578125" bestFit="1" customWidth="1"/>
    <col min="15" max="15" width="12.85546875" bestFit="1" customWidth="1"/>
    <col min="16" max="16" width="8.7109375" bestFit="1" customWidth="1"/>
  </cols>
  <sheetData>
    <row r="1" spans="2:16" x14ac:dyDescent="0.25">
      <c r="L1" s="160"/>
      <c r="M1" s="161" t="s">
        <v>122</v>
      </c>
      <c r="N1" s="160"/>
      <c r="O1" s="160"/>
      <c r="P1" s="160"/>
    </row>
    <row r="2" spans="2:16" x14ac:dyDescent="0.25">
      <c r="B2" s="23" t="s">
        <v>83</v>
      </c>
      <c r="C2" s="23" t="s">
        <v>80</v>
      </c>
      <c r="E2" s="155" t="s">
        <v>84</v>
      </c>
      <c r="F2" s="155" t="s">
        <v>53</v>
      </c>
      <c r="G2" s="155" t="s">
        <v>117</v>
      </c>
      <c r="H2" s="1"/>
      <c r="I2" s="23" t="s">
        <v>43</v>
      </c>
      <c r="J2" s="23" t="s">
        <v>118</v>
      </c>
      <c r="L2" s="162"/>
      <c r="M2" s="155" t="s">
        <v>121</v>
      </c>
      <c r="N2" s="155" t="s">
        <v>123</v>
      </c>
      <c r="O2" s="154" t="s">
        <v>124</v>
      </c>
      <c r="P2" s="155" t="s">
        <v>56</v>
      </c>
    </row>
    <row r="3" spans="2:16" x14ac:dyDescent="0.25">
      <c r="B3" s="20">
        <v>418243.53999999893</v>
      </c>
      <c r="C3" s="20">
        <v>294032</v>
      </c>
      <c r="E3" s="158">
        <f>GETPIVOTDATA("Sum of Amount",$B$2)/GETPIVOTDATA("Sum of Target",$B$2)</f>
        <v>0.70301623785988598</v>
      </c>
      <c r="F3" s="159">
        <f>100%-E3</f>
        <v>0.29698376214011402</v>
      </c>
      <c r="G3" s="159">
        <f>F3</f>
        <v>0.29698376214011402</v>
      </c>
      <c r="H3" s="1"/>
      <c r="I3" s="21" t="s">
        <v>100</v>
      </c>
      <c r="J3" s="22">
        <v>622</v>
      </c>
      <c r="L3" s="64" t="s">
        <v>112</v>
      </c>
      <c r="M3" s="24" t="str">
        <f>IF(L3=$I$3,"│","")</f>
        <v/>
      </c>
      <c r="N3" s="24" t="str">
        <f>IF(L3=$I$3,"○","")</f>
        <v/>
      </c>
      <c r="O3" s="24" t="str">
        <f>IF(L3=$I$3,"","●")</f>
        <v>●</v>
      </c>
      <c r="P3" s="24" t="str">
        <f>IF(L3=$I$3,J3,"")</f>
        <v/>
      </c>
    </row>
    <row r="4" spans="2:16" x14ac:dyDescent="0.25">
      <c r="E4" s="44"/>
      <c r="F4" s="44"/>
      <c r="G4" s="159">
        <f>E3</f>
        <v>0.70301623785988598</v>
      </c>
      <c r="H4" s="1"/>
      <c r="I4" s="21" t="s">
        <v>112</v>
      </c>
      <c r="J4" s="22">
        <v>146</v>
      </c>
      <c r="L4" s="64" t="s">
        <v>100</v>
      </c>
      <c r="M4" s="24" t="str">
        <f>IF(L4&lt;&gt;$I$4,"│","")</f>
        <v>│</v>
      </c>
      <c r="N4" s="24" t="str">
        <f>IF(L4&lt;&gt;$I$4,"○","")</f>
        <v>○</v>
      </c>
      <c r="O4" s="24" t="str">
        <f>IF(L4=$I$4,"●","")</f>
        <v/>
      </c>
      <c r="P4" s="24">
        <f>IF(L4&lt;&gt;$I$4,J4,"")</f>
        <v>146</v>
      </c>
    </row>
    <row r="5" spans="2:16" x14ac:dyDescent="0.25">
      <c r="E5" s="155" t="s">
        <v>47</v>
      </c>
      <c r="F5" s="155" t="s">
        <v>48</v>
      </c>
      <c r="G5" s="156"/>
      <c r="H5" s="1"/>
      <c r="I5" s="25" t="s">
        <v>44</v>
      </c>
      <c r="J5" s="165">
        <v>768</v>
      </c>
      <c r="L5" s="2"/>
      <c r="M5" s="18"/>
      <c r="N5" s="18"/>
    </row>
    <row r="6" spans="2:16" x14ac:dyDescent="0.25">
      <c r="E6" s="44">
        <v>0</v>
      </c>
      <c r="F6" s="44">
        <v>1</v>
      </c>
      <c r="G6" s="157"/>
      <c r="H6" s="1"/>
      <c r="L6" s="2"/>
      <c r="M6" s="18"/>
      <c r="N6" s="18"/>
    </row>
    <row r="7" spans="2:16" x14ac:dyDescent="0.25">
      <c r="E7" s="44">
        <f>SIN(E3*2*PI())</f>
        <v>-0.95674173968486675</v>
      </c>
      <c r="F7" s="44">
        <f>COS(F3*2*PI())</f>
        <v>-0.29093855630489157</v>
      </c>
      <c r="G7" s="157"/>
      <c r="H7" s="1"/>
      <c r="L7" s="2"/>
      <c r="M7" s="18"/>
      <c r="N7" s="18"/>
    </row>
    <row r="8" spans="2:16" x14ac:dyDescent="0.25">
      <c r="E8" s="1"/>
      <c r="F8" s="1"/>
      <c r="G8" s="1"/>
      <c r="H8" s="1"/>
      <c r="I8" s="23" t="s">
        <v>43</v>
      </c>
      <c r="J8" s="23" t="s">
        <v>119</v>
      </c>
      <c r="L8" s="162"/>
      <c r="M8" s="155" t="s">
        <v>121</v>
      </c>
      <c r="N8" s="155" t="s">
        <v>123</v>
      </c>
      <c r="O8" s="154" t="s">
        <v>124</v>
      </c>
      <c r="P8" s="155" t="s">
        <v>56</v>
      </c>
    </row>
    <row r="9" spans="2:16" x14ac:dyDescent="0.25">
      <c r="E9" s="1"/>
      <c r="F9" s="1"/>
      <c r="G9" s="1"/>
      <c r="H9" s="1"/>
      <c r="I9" s="21" t="s">
        <v>101</v>
      </c>
      <c r="J9" s="22">
        <v>512</v>
      </c>
      <c r="L9" s="64" t="s">
        <v>101</v>
      </c>
      <c r="M9" s="24" t="str">
        <f>IF(L9=$I$9,"│","")</f>
        <v>│</v>
      </c>
      <c r="N9" s="24" t="str">
        <f>IF(L9=$I$9,"○","")</f>
        <v>○</v>
      </c>
      <c r="O9" s="24" t="str">
        <f>IF(L9=$I$9,"","●")</f>
        <v/>
      </c>
      <c r="P9" s="24">
        <f>IF(L9=$I$9,J9,"")</f>
        <v>512</v>
      </c>
    </row>
    <row r="10" spans="2:16" x14ac:dyDescent="0.25">
      <c r="I10" s="21" t="s">
        <v>114</v>
      </c>
      <c r="J10" s="22">
        <v>256</v>
      </c>
      <c r="L10" s="64" t="s">
        <v>114</v>
      </c>
      <c r="M10" s="24" t="str">
        <f>IF(L10&lt;&gt;$I$10,"│","")</f>
        <v/>
      </c>
      <c r="N10" s="24" t="str">
        <f>IF(L10&lt;&gt;$I$10,"○","")</f>
        <v/>
      </c>
      <c r="O10" s="24" t="str">
        <f>IF(L10=$I$10,"●","")</f>
        <v>●</v>
      </c>
      <c r="P10" s="24" t="str">
        <f>IF(L10&lt;&gt;$I$10,J9,"")</f>
        <v/>
      </c>
    </row>
    <row r="11" spans="2:16" x14ac:dyDescent="0.25">
      <c r="I11" s="25" t="s">
        <v>44</v>
      </c>
      <c r="J11" s="165">
        <v>768</v>
      </c>
      <c r="L11" s="2"/>
      <c r="M11" s="18"/>
      <c r="N11" s="18"/>
    </row>
    <row r="12" spans="2:16" x14ac:dyDescent="0.25">
      <c r="L12" s="2"/>
      <c r="M12" s="18"/>
      <c r="N12" s="18"/>
    </row>
    <row r="13" spans="2:16" x14ac:dyDescent="0.25">
      <c r="L13" s="2"/>
      <c r="M13" s="18"/>
      <c r="N13" s="18"/>
    </row>
    <row r="14" spans="2:16" x14ac:dyDescent="0.25">
      <c r="I14" s="23" t="s">
        <v>43</v>
      </c>
      <c r="J14" s="23" t="s">
        <v>120</v>
      </c>
      <c r="L14" s="162"/>
      <c r="M14" s="155" t="s">
        <v>121</v>
      </c>
      <c r="N14" s="155" t="s">
        <v>123</v>
      </c>
      <c r="O14" s="154" t="s">
        <v>124</v>
      </c>
      <c r="P14" s="155" t="s">
        <v>56</v>
      </c>
    </row>
    <row r="15" spans="2:16" x14ac:dyDescent="0.25">
      <c r="I15" s="21" t="s">
        <v>103</v>
      </c>
      <c r="J15" s="22">
        <v>492</v>
      </c>
      <c r="L15" s="64" t="s">
        <v>103</v>
      </c>
      <c r="M15" s="24" t="str">
        <f>IF(L15=$I$15,"│","")</f>
        <v>│</v>
      </c>
      <c r="N15" s="24" t="str">
        <f>IF(L15=$I$15,"○","")</f>
        <v>○</v>
      </c>
      <c r="O15" s="24" t="str">
        <f>IF(L15=$I$15,"","●")</f>
        <v/>
      </c>
      <c r="P15" s="24">
        <f>IF(L15=$I$15,J15,"")</f>
        <v>492</v>
      </c>
    </row>
    <row r="16" spans="2:16" x14ac:dyDescent="0.25">
      <c r="I16" s="21" t="s">
        <v>111</v>
      </c>
      <c r="J16" s="22">
        <v>276</v>
      </c>
      <c r="L16" s="64" t="s">
        <v>111</v>
      </c>
      <c r="M16" s="24" t="str">
        <f>IF(L16&lt;&gt;$I$16,"│","")</f>
        <v/>
      </c>
      <c r="N16" s="24" t="str">
        <f>IF(L16&lt;&gt;$I$16,"○","")</f>
        <v/>
      </c>
      <c r="O16" s="24" t="str">
        <f>IF(L16=$I$16,"●","")</f>
        <v>●</v>
      </c>
      <c r="P16" s="24" t="str">
        <f>IF(L16&lt;&gt;$I$16,J16,"")</f>
        <v/>
      </c>
    </row>
    <row r="17" spans="2:16" x14ac:dyDescent="0.25">
      <c r="I17" s="25" t="s">
        <v>44</v>
      </c>
      <c r="J17" s="165">
        <v>768</v>
      </c>
      <c r="L17" s="2"/>
    </row>
    <row r="21" spans="2:16" x14ac:dyDescent="0.25">
      <c r="B21" s="167" t="s">
        <v>61</v>
      </c>
      <c r="C21" s="167" t="s">
        <v>80</v>
      </c>
      <c r="E21" s="154"/>
      <c r="F21" s="155" t="s">
        <v>49</v>
      </c>
      <c r="I21" s="167" t="s">
        <v>43</v>
      </c>
      <c r="J21" s="167" t="s">
        <v>126</v>
      </c>
      <c r="L21" s="23" t="s">
        <v>43</v>
      </c>
      <c r="M21" s="23" t="s">
        <v>127</v>
      </c>
      <c r="O21" s="163"/>
      <c r="P21" s="163" t="s">
        <v>56</v>
      </c>
    </row>
    <row r="22" spans="2:16" x14ac:dyDescent="0.25">
      <c r="B22" s="51" t="s">
        <v>116</v>
      </c>
      <c r="C22" s="127">
        <v>100362</v>
      </c>
      <c r="E22" s="21" t="s">
        <v>116</v>
      </c>
      <c r="F22" s="151">
        <f>C22</f>
        <v>100362</v>
      </c>
      <c r="I22" s="51" t="s">
        <v>116</v>
      </c>
      <c r="J22" s="168">
        <v>215</v>
      </c>
      <c r="L22" s="21" t="s">
        <v>104</v>
      </c>
      <c r="M22" s="128">
        <v>0.81770833333333337</v>
      </c>
      <c r="O22" s="44" t="s">
        <v>104</v>
      </c>
      <c r="P22" s="164">
        <f>M22</f>
        <v>0.81770833333333337</v>
      </c>
    </row>
    <row r="23" spans="2:16" x14ac:dyDescent="0.25">
      <c r="B23" s="51" t="s">
        <v>107</v>
      </c>
      <c r="C23" s="127">
        <v>72827</v>
      </c>
      <c r="E23" s="21" t="s">
        <v>107</v>
      </c>
      <c r="F23" s="152">
        <f t="shared" ref="F23:F25" si="0">C23</f>
        <v>72827</v>
      </c>
      <c r="I23" s="51" t="s">
        <v>107</v>
      </c>
      <c r="J23" s="168">
        <v>214</v>
      </c>
      <c r="L23" s="21" t="s">
        <v>113</v>
      </c>
      <c r="M23" s="128">
        <v>0.18229166666666666</v>
      </c>
      <c r="O23" s="44" t="s">
        <v>128</v>
      </c>
      <c r="P23" s="164">
        <f>M23</f>
        <v>0.18229166666666666</v>
      </c>
    </row>
    <row r="24" spans="2:16" x14ac:dyDescent="0.25">
      <c r="B24" s="51" t="s">
        <v>105</v>
      </c>
      <c r="C24" s="127">
        <v>120843</v>
      </c>
      <c r="E24" s="21" t="s">
        <v>105</v>
      </c>
      <c r="F24" s="152">
        <f t="shared" si="0"/>
        <v>120843</v>
      </c>
      <c r="I24" s="51" t="s">
        <v>105</v>
      </c>
      <c r="J24" s="168">
        <v>339</v>
      </c>
      <c r="L24" s="25" t="s">
        <v>44</v>
      </c>
      <c r="M24" s="166">
        <v>1</v>
      </c>
    </row>
    <row r="25" spans="2:16" x14ac:dyDescent="0.25">
      <c r="B25" s="169" t="s">
        <v>44</v>
      </c>
      <c r="C25" s="171">
        <v>294032</v>
      </c>
      <c r="E25" s="25" t="s">
        <v>125</v>
      </c>
      <c r="F25" s="153">
        <f t="shared" si="0"/>
        <v>294032</v>
      </c>
      <c r="I25" s="169" t="s">
        <v>44</v>
      </c>
      <c r="J25" s="170">
        <v>768</v>
      </c>
    </row>
  </sheetData>
  <sheetProtection selectLockedCells="1" selectUnlockedCells="1"/>
  <pageMargins left="0.7" right="0.7" top="0.75" bottom="0.75" header="0.3" footer="0.3"/>
  <pageSetup paperSize="9" orientation="portrait"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94C3E-F195-4DC2-80E3-6205FBEBB86D}">
  <sheetPr>
    <tabColor theme="1" tint="0.14999847407452621"/>
  </sheetPr>
  <dimension ref="AA71"/>
  <sheetViews>
    <sheetView showGridLines="0" showRowColHeaders="0" zoomScale="55" zoomScaleNormal="55" workbookViewId="0">
      <selection activeCell="H19" sqref="H19"/>
    </sheetView>
  </sheetViews>
  <sheetFormatPr defaultRowHeight="15" x14ac:dyDescent="0.25"/>
  <cols>
    <col min="1" max="13" width="9.140625" style="4"/>
    <col min="14" max="16" width="9.140625" style="4" customWidth="1"/>
    <col min="17" max="26" width="9.140625" style="4"/>
    <col min="27" max="27" width="1.42578125" style="4" bestFit="1" customWidth="1"/>
    <col min="28" max="16384" width="9.140625" style="4"/>
  </cols>
  <sheetData>
    <row r="71" spans="27:27" x14ac:dyDescent="0.25">
      <c r="AA71" s="4" t="s">
        <v>61</v>
      </c>
    </row>
  </sheetData>
  <sheetProtection sheet="1" objects="1" scenarios="1" selectLockedCell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72E66-B898-4FAE-8847-5DF57DFB880A}">
  <sheetPr>
    <tabColor theme="1" tint="0.14999847407452621"/>
  </sheetPr>
  <dimension ref="A1"/>
  <sheetViews>
    <sheetView showGridLines="0" showRowColHeaders="0" zoomScale="55" zoomScaleNormal="55" workbookViewId="0">
      <selection activeCell="Q77" sqref="Q77"/>
    </sheetView>
  </sheetViews>
  <sheetFormatPr defaultRowHeight="15" x14ac:dyDescent="0.25"/>
  <cols>
    <col min="1" max="16384" width="9.140625" style="4"/>
  </cols>
  <sheetData/>
  <sheetProtection sheet="1" objects="1" scenarios="1" selectLockedCell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E52F1-EE4D-4AE2-B75B-7DCB4DC61F29}">
  <sheetPr>
    <tabColor theme="1" tint="0.14999847407452621"/>
  </sheetPr>
  <dimension ref="A1"/>
  <sheetViews>
    <sheetView showGridLines="0" showRowColHeaders="0" zoomScale="55" zoomScaleNormal="55" workbookViewId="0">
      <selection activeCell="AG6" sqref="AG6"/>
    </sheetView>
  </sheetViews>
  <sheetFormatPr defaultRowHeight="15" x14ac:dyDescent="0.25"/>
  <cols>
    <col min="1" max="16384" width="9.140625" style="4"/>
  </cols>
  <sheetData/>
  <sheetProtection sheet="1" objects="1" scenarios="1" selectLockedCells="1"/>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dfincome</vt:lpstr>
      <vt:lpstr>ptincome</vt:lpstr>
      <vt:lpstr>dfgeog</vt:lpstr>
      <vt:lpstr>ptgeog</vt:lpstr>
      <vt:lpstr>dfsales</vt:lpstr>
      <vt:lpstr>ptsales</vt:lpstr>
      <vt:lpstr>Income Sources</vt:lpstr>
      <vt:lpstr>Geographically</vt:lpstr>
      <vt:lpstr>Sales Process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Federico</dc:creator>
  <cp:lastModifiedBy>Federico</cp:lastModifiedBy>
  <dcterms:created xsi:type="dcterms:W3CDTF">2023-08-04T18:37:33Z</dcterms:created>
  <dcterms:modified xsi:type="dcterms:W3CDTF">2023-08-07T04:38:43Z</dcterms:modified>
</cp:coreProperties>
</file>