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VII/MICROCONTROLADORES/"/>
    </mc:Choice>
  </mc:AlternateContent>
  <xr:revisionPtr revIDLastSave="19970" documentId="8_{6708ED53-A0AF-4EC6-A733-A7482E0CFDA1}" xr6:coauthVersionLast="47" xr6:coauthVersionMax="47" xr10:uidLastSave="{DC6DBF3D-C9A9-4F29-BF4E-7A4C884D24FD}"/>
  <bookViews>
    <workbookView xWindow="-108" yWindow="-108" windowWidth="23256" windowHeight="12456" activeTab="1" xr2:uid="{235D8992-2A7E-43B5-A49D-4A2246B64E75}"/>
  </bookViews>
  <sheets>
    <sheet name="200 ms" sheetId="1" r:id="rId1"/>
    <sheet name="5 s" sheetId="2" r:id="rId2"/>
  </sheets>
  <definedNames>
    <definedName name="solver_adj" localSheetId="0" hidden="1">'200 ms'!$D$26:$D$30</definedName>
    <definedName name="solver_adj" localSheetId="1" hidden="1">'5 s'!$D$26:$D$30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'200 ms'!$D$26</definedName>
    <definedName name="solver_lhs1" localSheetId="1" hidden="1">'5 s'!$D$26</definedName>
    <definedName name="solver_lhs10" localSheetId="0" hidden="1">'200 ms'!$D$29</definedName>
    <definedName name="solver_lhs10" localSheetId="1" hidden="1">'5 s'!$D$29</definedName>
    <definedName name="solver_lhs11" localSheetId="0" hidden="1">'200 ms'!$D$29</definedName>
    <definedName name="solver_lhs11" localSheetId="1" hidden="1">'5 s'!$D$29</definedName>
    <definedName name="solver_lhs12" localSheetId="0" hidden="1">'200 ms'!$D$29</definedName>
    <definedName name="solver_lhs12" localSheetId="1" hidden="1">'5 s'!$D$29</definedName>
    <definedName name="solver_lhs13" localSheetId="0" hidden="1">'200 ms'!$D$30</definedName>
    <definedName name="solver_lhs13" localSheetId="1" hidden="1">'5 s'!$D$30</definedName>
    <definedName name="solver_lhs14" localSheetId="0" hidden="1">'200 ms'!$D$30</definedName>
    <definedName name="solver_lhs14" localSheetId="1" hidden="1">'5 s'!$D$30</definedName>
    <definedName name="solver_lhs15" localSheetId="0" hidden="1">'200 ms'!$D$30</definedName>
    <definedName name="solver_lhs15" localSheetId="1" hidden="1">'5 s'!$D$30</definedName>
    <definedName name="solver_lhs2" localSheetId="0" hidden="1">'200 ms'!$D$26</definedName>
    <definedName name="solver_lhs2" localSheetId="1" hidden="1">'5 s'!$D$26</definedName>
    <definedName name="solver_lhs3" localSheetId="0" hidden="1">'200 ms'!$D$26</definedName>
    <definedName name="solver_lhs3" localSheetId="1" hidden="1">'5 s'!$D$26</definedName>
    <definedName name="solver_lhs4" localSheetId="0" hidden="1">'200 ms'!$D$27</definedName>
    <definedName name="solver_lhs4" localSheetId="1" hidden="1">'5 s'!$D$27</definedName>
    <definedName name="solver_lhs5" localSheetId="0" hidden="1">'200 ms'!$D$27</definedName>
    <definedName name="solver_lhs5" localSheetId="1" hidden="1">'5 s'!$D$27</definedName>
    <definedName name="solver_lhs6" localSheetId="0" hidden="1">'200 ms'!$D$27</definedName>
    <definedName name="solver_lhs6" localSheetId="1" hidden="1">'5 s'!$D$27</definedName>
    <definedName name="solver_lhs7" localSheetId="0" hidden="1">'200 ms'!$D$28</definedName>
    <definedName name="solver_lhs7" localSheetId="1" hidden="1">'5 s'!$D$28</definedName>
    <definedName name="solver_lhs8" localSheetId="0" hidden="1">'200 ms'!$D$28</definedName>
    <definedName name="solver_lhs8" localSheetId="1" hidden="1">'5 s'!$D$28</definedName>
    <definedName name="solver_lhs9" localSheetId="0" hidden="1">'200 ms'!$D$28</definedName>
    <definedName name="solver_lhs9" localSheetId="1" hidden="1">'5 s'!$D$28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15</definedName>
    <definedName name="solver_num" localSheetId="1" hidden="1">15</definedName>
    <definedName name="solver_nwt" localSheetId="0" hidden="1">1</definedName>
    <definedName name="solver_nwt" localSheetId="1" hidden="1">1</definedName>
    <definedName name="solver_opt" localSheetId="0" hidden="1">'200 ms'!$D$36</definedName>
    <definedName name="solver_opt" localSheetId="1" hidden="1">'5 s'!$D$36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10" localSheetId="0" hidden="1">1</definedName>
    <definedName name="solver_rel10" localSheetId="1" hidden="1">1</definedName>
    <definedName name="solver_rel11" localSheetId="0" hidden="1">4</definedName>
    <definedName name="solver_rel11" localSheetId="1" hidden="1">4</definedName>
    <definedName name="solver_rel12" localSheetId="0" hidden="1">3</definedName>
    <definedName name="solver_rel12" localSheetId="1" hidden="1">3</definedName>
    <definedName name="solver_rel13" localSheetId="0" hidden="1">1</definedName>
    <definedName name="solver_rel13" localSheetId="1" hidden="1">1</definedName>
    <definedName name="solver_rel14" localSheetId="0" hidden="1">4</definedName>
    <definedName name="solver_rel14" localSheetId="1" hidden="1">4</definedName>
    <definedName name="solver_rel15" localSheetId="0" hidden="1">3</definedName>
    <definedName name="solver_rel15" localSheetId="1" hidden="1">3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4</definedName>
    <definedName name="solver_rel5" localSheetId="1" hidden="1">4</definedName>
    <definedName name="solver_rel6" localSheetId="0" hidden="1">3</definedName>
    <definedName name="solver_rel6" localSheetId="1" hidden="1">3</definedName>
    <definedName name="solver_rel7" localSheetId="0" hidden="1">1</definedName>
    <definedName name="solver_rel7" localSheetId="1" hidden="1">1</definedName>
    <definedName name="solver_rel8" localSheetId="0" hidden="1">4</definedName>
    <definedName name="solver_rel8" localSheetId="1" hidden="1">4</definedName>
    <definedName name="solver_rel9" localSheetId="0" hidden="1">3</definedName>
    <definedName name="solver_rel9" localSheetId="1" hidden="1">3</definedName>
    <definedName name="solver_rhs1" localSheetId="0" hidden="1">255</definedName>
    <definedName name="solver_rhs1" localSheetId="1" hidden="1">255</definedName>
    <definedName name="solver_rhs10" localSheetId="0" hidden="1">255</definedName>
    <definedName name="solver_rhs10" localSheetId="1" hidden="1">255</definedName>
    <definedName name="solver_rhs11" localSheetId="0" hidden="1">"entero"</definedName>
    <definedName name="solver_rhs11" localSheetId="1" hidden="1">"entero"</definedName>
    <definedName name="solver_rhs12" localSheetId="0" hidden="1">0</definedName>
    <definedName name="solver_rhs12" localSheetId="1" hidden="1">0</definedName>
    <definedName name="solver_rhs13" localSheetId="0" hidden="1">255</definedName>
    <definedName name="solver_rhs13" localSheetId="1" hidden="1">255</definedName>
    <definedName name="solver_rhs14" localSheetId="0" hidden="1">"entero"</definedName>
    <definedName name="solver_rhs14" localSheetId="1" hidden="1">"entero"</definedName>
    <definedName name="solver_rhs15" localSheetId="0" hidden="1">0</definedName>
    <definedName name="solver_rhs15" localSheetId="1" hidden="1">0</definedName>
    <definedName name="solver_rhs2" localSheetId="0" hidden="1">"entero"</definedName>
    <definedName name="solver_rhs2" localSheetId="1" hidden="1">"entero"</definedName>
    <definedName name="solver_rhs3" localSheetId="0" hidden="1">0</definedName>
    <definedName name="solver_rhs3" localSheetId="1" hidden="1">0</definedName>
    <definedName name="solver_rhs4" localSheetId="0" hidden="1">255</definedName>
    <definedName name="solver_rhs4" localSheetId="1" hidden="1">255</definedName>
    <definedName name="solver_rhs5" localSheetId="0" hidden="1">"entero"</definedName>
    <definedName name="solver_rhs5" localSheetId="1" hidden="1">"entero"</definedName>
    <definedName name="solver_rhs6" localSheetId="0" hidden="1">0</definedName>
    <definedName name="solver_rhs6" localSheetId="1" hidden="1">0</definedName>
    <definedName name="solver_rhs7" localSheetId="0" hidden="1">255</definedName>
    <definedName name="solver_rhs7" localSheetId="1" hidden="1">255</definedName>
    <definedName name="solver_rhs8" localSheetId="0" hidden="1">"entero"</definedName>
    <definedName name="solver_rhs8" localSheetId="1" hidden="1">"entero"</definedName>
    <definedName name="solver_rhs9" localSheetId="0" hidden="1">0</definedName>
    <definedName name="solver_rhs9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M30" i="2"/>
  <c r="M29" i="2"/>
  <c r="M28" i="2"/>
  <c r="M27" i="2"/>
  <c r="M26" i="2"/>
  <c r="D24" i="2"/>
  <c r="D6" i="2"/>
  <c r="D4" i="2"/>
  <c r="D7" i="2" s="1"/>
  <c r="D11" i="2" s="1"/>
  <c r="D17" i="2" s="1"/>
  <c r="M27" i="1"/>
  <c r="M30" i="1"/>
  <c r="M29" i="1"/>
  <c r="M26" i="1"/>
  <c r="M28" i="1"/>
  <c r="D24" i="1"/>
  <c r="D6" i="1"/>
  <c r="D4" i="1"/>
  <c r="D7" i="1" s="1"/>
  <c r="D11" i="1" s="1"/>
  <c r="D17" i="1" s="1"/>
  <c r="D33" i="2" l="1"/>
  <c r="D36" i="2" s="1"/>
  <c r="D33" i="1"/>
  <c r="D36" i="1" s="1"/>
</calcChain>
</file>

<file path=xl/sharedStrings.xml><?xml version="1.0" encoding="utf-8"?>
<sst xmlns="http://schemas.openxmlformats.org/spreadsheetml/2006/main" count="66" uniqueCount="24">
  <si>
    <t>Frecuencia Oscilador</t>
  </si>
  <si>
    <t>Hz</t>
  </si>
  <si>
    <t>Frecuencia de BUS</t>
  </si>
  <si>
    <t>Periodo Oscilador</t>
  </si>
  <si>
    <t>Periodo BUS</t>
  </si>
  <si>
    <t>s</t>
  </si>
  <si>
    <t>Ciclos a restar</t>
  </si>
  <si>
    <t>Tiempo a restar</t>
  </si>
  <si>
    <t>Retardo deseado</t>
  </si>
  <si>
    <t>Ciclos Requeridos</t>
  </si>
  <si>
    <t>ciclos</t>
  </si>
  <si>
    <t>n</t>
  </si>
  <si>
    <t>ciclos Obligatorios</t>
  </si>
  <si>
    <t>n1</t>
  </si>
  <si>
    <t>n2</t>
  </si>
  <si>
    <t>n3</t>
  </si>
  <si>
    <t>n4</t>
  </si>
  <si>
    <t>n5</t>
  </si>
  <si>
    <t>nTotal</t>
  </si>
  <si>
    <t>interno</t>
  </si>
  <si>
    <t>externo</t>
  </si>
  <si>
    <t>Return</t>
  </si>
  <si>
    <t>Goto</t>
  </si>
  <si>
    <t>dif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</si>
</sst>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2834-1B26-4831-A8F9-7D19E0650A2E}">
  <dimension ref="C3:M36"/>
  <sheetViews>
    <sheetView topLeftCell="A13" workbookViewId="0">
      <selection activeCell="M26" sqref="M26"/>
    </sheetView>
  </sheetViews>
  <sheetFormatPr baseColWidth="10" defaultRowHeight="14.4" x14ac:dyDescent="0.3"/>
  <cols>
    <col min="3" max="3" width="23" customWidth="1"/>
    <col min="4" max="4" width="14.109375" customWidth="1"/>
  </cols>
  <sheetData>
    <row r="3" spans="3:5" x14ac:dyDescent="0.3">
      <c r="C3" t="s">
        <v>0</v>
      </c>
      <c r="D3" s="1">
        <v>4000000</v>
      </c>
      <c r="E3" t="s">
        <v>1</v>
      </c>
    </row>
    <row r="4" spans="3:5" x14ac:dyDescent="0.3">
      <c r="C4" t="s">
        <v>2</v>
      </c>
      <c r="D4" s="1">
        <f>D3/4</f>
        <v>1000000</v>
      </c>
      <c r="E4" t="s">
        <v>1</v>
      </c>
    </row>
    <row r="6" spans="3:5" x14ac:dyDescent="0.3">
      <c r="C6" t="s">
        <v>3</v>
      </c>
      <c r="D6" s="1">
        <f>1/D3</f>
        <v>2.4999999999999999E-7</v>
      </c>
      <c r="E6" t="s">
        <v>5</v>
      </c>
    </row>
    <row r="7" spans="3:5" x14ac:dyDescent="0.3">
      <c r="C7" t="s">
        <v>4</v>
      </c>
      <c r="D7" s="1">
        <f>1/D4</f>
        <v>9.9999999999999995E-7</v>
      </c>
      <c r="E7" t="s">
        <v>5</v>
      </c>
    </row>
    <row r="10" spans="3:5" x14ac:dyDescent="0.3">
      <c r="C10" t="s">
        <v>6</v>
      </c>
      <c r="D10">
        <v>10</v>
      </c>
    </row>
    <row r="11" spans="3:5" x14ac:dyDescent="0.3">
      <c r="C11" t="s">
        <v>7</v>
      </c>
      <c r="D11" s="1">
        <f>D10*D7</f>
        <v>9.9999999999999991E-6</v>
      </c>
      <c r="E11" t="s">
        <v>5</v>
      </c>
    </row>
    <row r="14" spans="3:5" x14ac:dyDescent="0.3">
      <c r="C14" t="s">
        <v>8</v>
      </c>
      <c r="D14" s="1">
        <v>0.2</v>
      </c>
      <c r="E14" t="s">
        <v>5</v>
      </c>
    </row>
    <row r="17" spans="3:13" x14ac:dyDescent="0.3">
      <c r="C17" t="s">
        <v>9</v>
      </c>
      <c r="D17" s="2">
        <f>(D14-D11)/D7</f>
        <v>199990</v>
      </c>
      <c r="E17" t="s">
        <v>10</v>
      </c>
    </row>
    <row r="20" spans="3:13" x14ac:dyDescent="0.3">
      <c r="C20" t="s">
        <v>11</v>
      </c>
      <c r="D20">
        <v>3</v>
      </c>
    </row>
    <row r="22" spans="3:13" x14ac:dyDescent="0.3">
      <c r="C22" t="s">
        <v>21</v>
      </c>
      <c r="D22">
        <v>2</v>
      </c>
    </row>
    <row r="23" spans="3:13" x14ac:dyDescent="0.3">
      <c r="C23" t="s">
        <v>22</v>
      </c>
      <c r="D23">
        <v>2</v>
      </c>
    </row>
    <row r="24" spans="3:13" x14ac:dyDescent="0.3">
      <c r="C24" t="s">
        <v>12</v>
      </c>
      <c r="D24">
        <f>2*D20</f>
        <v>6</v>
      </c>
    </row>
    <row r="26" spans="3:13" x14ac:dyDescent="0.3">
      <c r="C26" t="s">
        <v>13</v>
      </c>
      <c r="D26">
        <v>171</v>
      </c>
      <c r="F26" t="s">
        <v>19</v>
      </c>
      <c r="K26" t="s">
        <v>11</v>
      </c>
      <c r="L26">
        <v>1</v>
      </c>
      <c r="M26">
        <f>D26*3</f>
        <v>513</v>
      </c>
    </row>
    <row r="27" spans="3:13" x14ac:dyDescent="0.3">
      <c r="C27" t="s">
        <v>14</v>
      </c>
      <c r="D27">
        <v>193</v>
      </c>
      <c r="K27" t="s">
        <v>11</v>
      </c>
      <c r="L27">
        <v>2</v>
      </c>
      <c r="M27">
        <f>((D26*3)+2)*D27+((D27*3))</f>
        <v>99974</v>
      </c>
    </row>
    <row r="28" spans="3:13" x14ac:dyDescent="0.3">
      <c r="C28" t="s">
        <v>15</v>
      </c>
      <c r="D28">
        <v>2</v>
      </c>
      <c r="K28" t="s">
        <v>11</v>
      </c>
      <c r="L28">
        <v>3</v>
      </c>
      <c r="M28">
        <f>((D26*3)+2)*D27*D28+((D27*3)+2)*D28+D28*3</f>
        <v>199958</v>
      </c>
    </row>
    <row r="29" spans="3:13" x14ac:dyDescent="0.3">
      <c r="C29" t="s">
        <v>16</v>
      </c>
      <c r="D29">
        <v>0</v>
      </c>
      <c r="K29" t="s">
        <v>11</v>
      </c>
      <c r="L29">
        <v>4</v>
      </c>
      <c r="M29">
        <f>((D26*3)+2)*D27*D28*D29+((D27*3)+2)*D28*D29+((D28*3)+2)*D29+D29*3</f>
        <v>0</v>
      </c>
    </row>
    <row r="30" spans="3:13" x14ac:dyDescent="0.3">
      <c r="C30" t="s">
        <v>17</v>
      </c>
      <c r="D30">
        <v>0</v>
      </c>
      <c r="F30" t="s">
        <v>20</v>
      </c>
      <c r="K30" t="s">
        <v>11</v>
      </c>
      <c r="L30">
        <v>5</v>
      </c>
      <c r="M30">
        <f>((D26*3)+2)*D27*D28*D29*D30+((D27*3)+2)*D28*D29*D30+((D28*3)+2)*D29*D30+((D29*3)+2)*D30+D30*3</f>
        <v>0</v>
      </c>
    </row>
    <row r="33" spans="3:4" x14ac:dyDescent="0.3">
      <c r="C33" t="s">
        <v>18</v>
      </c>
      <c r="D33">
        <f>D22+D23+D24+IF(D20=1,M26,IF(D20=2,M27,IF(D20=3,M28,IF(D20=4,M29,IF(D20=5,M30,FALSE)))))</f>
        <v>199968</v>
      </c>
    </row>
    <row r="36" spans="3:4" x14ac:dyDescent="0.3">
      <c r="C36" t="s">
        <v>23</v>
      </c>
      <c r="D36">
        <f>D17-D33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889-B8CC-4EFD-B59A-D04353E67A19}">
  <dimension ref="C3:M36"/>
  <sheetViews>
    <sheetView tabSelected="1" topLeftCell="A9" workbookViewId="0">
      <selection activeCell="F33" sqref="F33"/>
    </sheetView>
  </sheetViews>
  <sheetFormatPr baseColWidth="10" defaultRowHeight="14.4" x14ac:dyDescent="0.3"/>
  <cols>
    <col min="3" max="3" width="23" customWidth="1"/>
    <col min="4" max="4" width="14.109375" customWidth="1"/>
  </cols>
  <sheetData>
    <row r="3" spans="3:5" x14ac:dyDescent="0.3">
      <c r="C3" t="s">
        <v>0</v>
      </c>
      <c r="D3" s="1">
        <v>4000000</v>
      </c>
      <c r="E3" t="s">
        <v>1</v>
      </c>
    </row>
    <row r="4" spans="3:5" x14ac:dyDescent="0.3">
      <c r="C4" t="s">
        <v>2</v>
      </c>
      <c r="D4" s="1">
        <f>D3/4</f>
        <v>1000000</v>
      </c>
      <c r="E4" t="s">
        <v>1</v>
      </c>
    </row>
    <row r="6" spans="3:5" x14ac:dyDescent="0.3">
      <c r="C6" t="s">
        <v>3</v>
      </c>
      <c r="D6" s="1">
        <f>1/D3</f>
        <v>2.4999999999999999E-7</v>
      </c>
      <c r="E6" t="s">
        <v>5</v>
      </c>
    </row>
    <row r="7" spans="3:5" x14ac:dyDescent="0.3">
      <c r="C7" t="s">
        <v>4</v>
      </c>
      <c r="D7" s="1">
        <f>1/D4</f>
        <v>9.9999999999999995E-7</v>
      </c>
      <c r="E7" t="s">
        <v>5</v>
      </c>
    </row>
    <row r="10" spans="3:5" x14ac:dyDescent="0.3">
      <c r="C10" t="s">
        <v>6</v>
      </c>
      <c r="D10">
        <v>3</v>
      </c>
    </row>
    <row r="11" spans="3:5" x14ac:dyDescent="0.3">
      <c r="C11" t="s">
        <v>7</v>
      </c>
      <c r="D11" s="1">
        <f>D10*D7</f>
        <v>3.0000000000000001E-6</v>
      </c>
      <c r="E11" t="s">
        <v>5</v>
      </c>
    </row>
    <row r="14" spans="3:5" x14ac:dyDescent="0.3">
      <c r="C14" t="s">
        <v>8</v>
      </c>
      <c r="D14" s="1">
        <v>5</v>
      </c>
      <c r="E14" t="s">
        <v>5</v>
      </c>
    </row>
    <row r="17" spans="3:13" x14ac:dyDescent="0.3">
      <c r="C17" t="s">
        <v>9</v>
      </c>
      <c r="D17" s="2">
        <f>(D14-D11)/D7</f>
        <v>4999997</v>
      </c>
      <c r="E17" t="s">
        <v>10</v>
      </c>
    </row>
    <row r="20" spans="3:13" x14ac:dyDescent="0.3">
      <c r="C20" t="s">
        <v>11</v>
      </c>
      <c r="D20">
        <v>4</v>
      </c>
    </row>
    <row r="22" spans="3:13" x14ac:dyDescent="0.3">
      <c r="C22" t="s">
        <v>21</v>
      </c>
      <c r="D22">
        <v>2</v>
      </c>
    </row>
    <row r="23" spans="3:13" x14ac:dyDescent="0.3">
      <c r="C23" t="s">
        <v>22</v>
      </c>
      <c r="D23">
        <v>2</v>
      </c>
    </row>
    <row r="24" spans="3:13" x14ac:dyDescent="0.3">
      <c r="C24" t="s">
        <v>12</v>
      </c>
      <c r="D24">
        <f>2*D20</f>
        <v>8</v>
      </c>
    </row>
    <row r="26" spans="3:13" x14ac:dyDescent="0.3">
      <c r="C26" t="s">
        <v>13</v>
      </c>
      <c r="D26">
        <v>255</v>
      </c>
      <c r="F26" t="s">
        <v>19</v>
      </c>
      <c r="K26" t="s">
        <v>11</v>
      </c>
      <c r="L26">
        <v>1</v>
      </c>
      <c r="M26">
        <f>D26*3</f>
        <v>765</v>
      </c>
    </row>
    <row r="27" spans="3:13" x14ac:dyDescent="0.3">
      <c r="C27" t="s">
        <v>14</v>
      </c>
      <c r="D27">
        <v>255</v>
      </c>
      <c r="K27" t="s">
        <v>11</v>
      </c>
      <c r="L27">
        <v>2</v>
      </c>
      <c r="M27">
        <f>((D26*3)+2)*D27+((D27*3))</f>
        <v>196350</v>
      </c>
    </row>
    <row r="28" spans="3:13" x14ac:dyDescent="0.3">
      <c r="C28" t="s">
        <v>15</v>
      </c>
      <c r="D28">
        <v>255</v>
      </c>
      <c r="K28" t="s">
        <v>11</v>
      </c>
      <c r="L28">
        <v>3</v>
      </c>
      <c r="M28">
        <f>((D26*3)+2)*D27*D28+((D27*3)+2)*D28+D28*3</f>
        <v>50070525</v>
      </c>
    </row>
    <row r="29" spans="3:13" x14ac:dyDescent="0.3">
      <c r="C29" t="s">
        <v>16</v>
      </c>
      <c r="D29">
        <v>2</v>
      </c>
      <c r="K29" t="s">
        <v>11</v>
      </c>
      <c r="L29">
        <v>4</v>
      </c>
      <c r="M29">
        <f>((D26*3)+2)*D27*D28*D29+((D27*3)+2)*D28*D29+((D28*3)+2)*D29+D29*3</f>
        <v>100141060</v>
      </c>
    </row>
    <row r="30" spans="3:13" x14ac:dyDescent="0.3">
      <c r="C30" t="s">
        <v>17</v>
      </c>
      <c r="D30">
        <v>0</v>
      </c>
      <c r="F30" t="s">
        <v>20</v>
      </c>
      <c r="K30" t="s">
        <v>11</v>
      </c>
      <c r="L30">
        <v>5</v>
      </c>
      <c r="M30">
        <f>((D26*3)+2)*D27*D28*D29*D30+((D27*3)+2)*D28*D29*D30+((D28*3)+2)*D29*D30+((D29*3)+2)*D30+D30*3</f>
        <v>0</v>
      </c>
    </row>
    <row r="33" spans="3:6" x14ac:dyDescent="0.3">
      <c r="C33" t="s">
        <v>18</v>
      </c>
      <c r="D33">
        <f>D22+D23+D24+IF(D20=1,M26,IF(D20=2,M27,IF(D20=3,M28,IF(D20=4,M29,IF(D20=5,M30,FALSE)))))</f>
        <v>100141072</v>
      </c>
      <c r="F33" s="3">
        <f>D33*D7</f>
        <v>100.14107199999999</v>
      </c>
    </row>
    <row r="36" spans="3:6" x14ac:dyDescent="0.3">
      <c r="C36" t="s">
        <v>23</v>
      </c>
      <c r="D36">
        <f>D17-D33</f>
        <v>-95141075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200 ms</vt:lpstr>
      <vt:lpstr>5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Forero Salas</dc:creator>
  <cp:lastModifiedBy>Andres Felipe Forero Salas</cp:lastModifiedBy>
  <dcterms:created xsi:type="dcterms:W3CDTF">2022-04-13T01:14:39Z</dcterms:created>
  <dcterms:modified xsi:type="dcterms:W3CDTF">2022-04-20T17:51:38Z</dcterms:modified>
</cp:coreProperties>
</file>